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6.xml" ContentType="application/vnd.openxmlformats-officedocument.drawing+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alquebec-my.sharepoint.com/personal/eliane_habimana_calq_gouv_qc_ca/Documents/Bureau/MISE À JOUR SITE WEB/"/>
    </mc:Choice>
  </mc:AlternateContent>
  <xr:revisionPtr revIDLastSave="0" documentId="8_{AD0C5DF4-D088-473F-A7C2-5ADA338463C7}" xr6:coauthVersionLast="47" xr6:coauthVersionMax="47" xr10:uidLastSave="{00000000-0000-0000-0000-000000000000}"/>
  <workbookProtection workbookAlgorithmName="SHA-512" workbookHashValue="0x5tf7RsHxF997HjX0Xqm3zieHVSQDaS4ir8GDOYmCPr6tDCEOtXK3/Tgo5orMgm7o0/1LMDx0rz01rOrVo4dw==" workbookSaltValue="0+lQSKumyobYlV3ROWAENA==" workbookSpinCount="100000" lockStructure="1"/>
  <bookViews>
    <workbookView xWindow="28680" yWindow="-120" windowWidth="38640" windowHeight="21120" tabRatio="854" activeTab="1" xr2:uid="{00000000-000D-0000-FFFF-FFFF00000000}"/>
  </bookViews>
  <sheets>
    <sheet name="Communication" sheetId="111" r:id="rId1"/>
    <sheet name="Identification " sheetId="100" r:id="rId2"/>
    <sheet name="Gouvernance" sheetId="134" r:id="rId3"/>
    <sheet name="Statistiques d'emploi" sheetId="102" r:id="rId4"/>
    <sheet name="Section 13" sheetId="18" r:id="rId5"/>
    <sheet name="Section 14C EVEN" sheetId="21" r:id="rId6"/>
    <sheet name="Section 14D  EVEN Biennal" sheetId="22" r:id="rId7"/>
    <sheet name="Section 16a Bilan" sheetId="124" r:id="rId8"/>
    <sheet name="Section 16a Plan" sheetId="132" r:id="rId9"/>
    <sheet name="Projets spéciaux" sheetId="133" r:id="rId10"/>
    <sheet name="Directives d'envoi" sheetId="108" r:id="rId11"/>
    <sheet name="Résumé-Bilan" sheetId="150" state="hidden" r:id="rId12"/>
    <sheet name="Résumé-Plan" sheetId="151" state="hidden" r:id="rId13"/>
    <sheet name="REF" sheetId="41" state="hidden" r:id="rId14"/>
    <sheet name="REF_rapport" sheetId="110" state="hidden" r:id="rId15"/>
  </sheets>
  <definedNames>
    <definedName name="_xlnm._FilterDatabase" localSheetId="1" hidden="1">'Identification '!$K$3:$K$97</definedName>
    <definedName name="_xlnm._FilterDatabase" localSheetId="13" hidden="1">REF!$A$1:$G$1381</definedName>
    <definedName name="_xlnm._FilterDatabase" localSheetId="14" hidden="1">REF_rapport!$A$1:$Q$464</definedName>
    <definedName name="_xlnm._FilterDatabase" localSheetId="5" hidden="1">'Section 14C EVEN'!$A$1:$N$186</definedName>
    <definedName name="_xlnm._FilterDatabase" localSheetId="6" hidden="1">'Section 14D  EVEN Biennal'!$N$1:$N$11</definedName>
    <definedName name="_xlnm._FilterDatabase" localSheetId="7" hidden="1">'Section 16a Bilan'!$A$21:$T$207</definedName>
    <definedName name="_xlnm._FilterDatabase" localSheetId="8" hidden="1">'Section 16a Plan'!$A$21:$T$207</definedName>
    <definedName name="_xlnm._FilterDatabase" localSheetId="3" hidden="1">'Statistiques d''emploi'!$B$1:$O$108</definedName>
    <definedName name="a10diversite" localSheetId="0">#REF!</definedName>
    <definedName name="a10hand" localSheetId="0">#REF!</definedName>
    <definedName name="a10haut" localSheetId="0">#REF!</definedName>
    <definedName name="a10Note1" localSheetId="0">#REF!</definedName>
    <definedName name="a10Note2" localSheetId="0">#REF!</definedName>
    <definedName name="a10releve" localSheetId="0">#REF!</definedName>
    <definedName name="a11Diversite" localSheetId="0">#REF!</definedName>
    <definedName name="a11Diversite">#REF!</definedName>
    <definedName name="a11hand" localSheetId="0">#REF!</definedName>
    <definedName name="a11hand">#REF!</definedName>
    <definedName name="a11Haut" localSheetId="0">#REF!</definedName>
    <definedName name="a11Haut">#REF!</definedName>
    <definedName name="a11Releve" localSheetId="0">#REF!</definedName>
    <definedName name="a11Releve">#REF!</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Diversite" localSheetId="7">'Section 16a Bilan'!$A$213</definedName>
    <definedName name="a16Diversite" localSheetId="8">'Section 16a Plan'!$A$213</definedName>
    <definedName name="a16Hand" localSheetId="0">#REF!</definedName>
    <definedName name="a16Hand" localSheetId="7">'Section 16a Bilan'!$A$216</definedName>
    <definedName name="a16Hand" localSheetId="8">'Section 16a Plan'!$A$216</definedName>
    <definedName name="a16Haut" localSheetId="0">#REF!</definedName>
    <definedName name="a16Haut" localSheetId="7">'Section 16a Bilan'!$A$2</definedName>
    <definedName name="a16Haut" localSheetId="8">'Section 16a Plan'!$A$2</definedName>
    <definedName name="a16note1" localSheetId="0">#REF!</definedName>
    <definedName name="a16note1" localSheetId="7">'Section 16a Bilan'!$A$210</definedName>
    <definedName name="a16note1" localSheetId="8">'Section 16a Plan'!$A$210</definedName>
    <definedName name="a16note2" localSheetId="0">#REF!</definedName>
    <definedName name="a16note2" localSheetId="7">'Section 16a Bilan'!$A$211</definedName>
    <definedName name="a16note2" localSheetId="8">'Section 16a Plan'!$A$211</definedName>
    <definedName name="a16Releve" localSheetId="0">#REF!</definedName>
    <definedName name="a16Releve" localSheetId="7">'Section 16a Bilan'!$A$215</definedName>
    <definedName name="a16Releve" localSheetId="8">'Section 16a Plan'!$A$215</definedName>
    <definedName name="a9Diversite" localSheetId="0">#REF!</definedName>
    <definedName name="a9Diversite">#REF!</definedName>
    <definedName name="a9hand" localSheetId="0">#REF!</definedName>
    <definedName name="a9hand">#REF!</definedName>
    <definedName name="a9haut" localSheetId="0">#REF!</definedName>
    <definedName name="a9haut">#REF!</definedName>
    <definedName name="a9releve" localSheetId="0">#REF!</definedName>
    <definedName name="a9releve">#REF!</definedName>
    <definedName name="b11Diversite" localSheetId="0">#REF!</definedName>
    <definedName name="b11Diversite">#REF!</definedName>
    <definedName name="b11Hand" localSheetId="0">#REF!</definedName>
    <definedName name="b11Hand">#REF!</definedName>
    <definedName name="b11Haut" localSheetId="0">#REF!</definedName>
    <definedName name="b11Haut">#REF!</definedName>
    <definedName name="b11Releve" localSheetId="0">#REF!</definedName>
    <definedName name="b11Releve">#REF!</definedName>
    <definedName name="b8diversité" localSheetId="0">#REF!</definedName>
    <definedName name="b8diversité" localSheetId="10">#REF!</definedName>
    <definedName name="b8hand" localSheetId="0">#REF!</definedName>
    <definedName name="b8hand" localSheetId="10">#REF!</definedName>
    <definedName name="b8haut" localSheetId="0">#REF!</definedName>
    <definedName name="b8haut" localSheetId="10">#REF!</definedName>
    <definedName name="b8releve" localSheetId="0">#REF!</definedName>
    <definedName name="b8releve" localSheetId="10">#REF!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 localSheetId="7">_xlfn.XLOOKUP(#REF!,#REF!,#REF!)</definedName>
    <definedName name="Fleche" localSheetId="8">_xlfn.XLOOKUP(#REF!,#REF!,#REF!)</definedName>
    <definedName name="Fleche">_xlfn.XLOOKUP(#REF!,#REF!,#REF!)</definedName>
    <definedName name="Image" localSheetId="7">VLOOKUP(#REF!,#REF!,#REF!)</definedName>
    <definedName name="Image" localSheetId="8">VLOOKUP(#REF!,#REF!,#REF!)</definedName>
    <definedName name="Image">VLOOKUP(#REF!,#REF!,#REF!)</definedName>
    <definedName name="Image2" localSheetId="7">VLOOKUP(#REF!,#REF!,#REF!)</definedName>
    <definedName name="Image2" localSheetId="8">VLOOKUP(#REF!,#REF!,#REF!)</definedName>
    <definedName name="Image2">VLOOKUP(#REF!,#REF!,#REF!)</definedName>
    <definedName name="_xlnm.Print_Titles" localSheetId="2">Gouvernance!$3:$3</definedName>
    <definedName name="_xlnm.Print_Titles" localSheetId="5">'Section 14C EVEN'!$3:$9</definedName>
    <definedName name="_xlnm.Print_Titles" localSheetId="6">'Section 14D  EVEN Biennal'!$1:$10</definedName>
    <definedName name="_xlnm.Print_Titles" localSheetId="7">'Section 16a Bilan'!$2:$17</definedName>
    <definedName name="_xlnm.Print_Titles" localSheetId="8">'Section 16a Plan'!$2:$17</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Hand" localSheetId="0">#REF!</definedName>
    <definedName name="Nv10cHaut" localSheetId="0">#REF!</definedName>
    <definedName name="Nv10cReleve" localSheetId="0">#REF!</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 localSheetId="7">INDIRECT(#REF!)</definedName>
    <definedName name="Recherche_Image" localSheetId="8">INDIRECT(#REF!)</definedName>
    <definedName name="Recherche_Image">INDIRECT(#REF!)</definedName>
    <definedName name="Scene">REF!$Z$23:$Z$29</definedName>
    <definedName name="Toutes">REF!$Y$23:$Y$35</definedName>
    <definedName name="Visu">REF!$AA$23:$AA$29</definedName>
    <definedName name="VisuLitt">REF!$AC$23:$AC$30</definedName>
    <definedName name="Z_880C3229_9790_4559_BAA0_FBDBBD6DDD03_.wvu.FilterData" localSheetId="5" hidden="1">'Section 14C EVEN'!$A$1:$N$186</definedName>
    <definedName name="Z_880C3229_9790_4559_BAA0_FBDBBD6DDD03_.wvu.FilterData" localSheetId="6" hidden="1">'Section 14D  EVEN Biennal'!$N$1:$N$11</definedName>
    <definedName name="Z_880C3229_9790_4559_BAA0_FBDBBD6DDD03_.wvu.PrintArea" localSheetId="2" hidden="1">Gouvernance!$A$1:$P$155</definedName>
    <definedName name="Z_880C3229_9790_4559_BAA0_FBDBBD6DDD03_.wvu.PrintTitles" localSheetId="2" hidden="1">Gouvernance!$3:$3</definedName>
    <definedName name="Z_880C3229_9790_4559_BAA0_FBDBBD6DDD03_.wvu.PrintTitles" localSheetId="5" hidden="1">'Section 14C EVEN'!$3:$9</definedName>
    <definedName name="Z_880C3229_9790_4559_BAA0_FBDBBD6DDD03_.wvu.PrintTitles" localSheetId="6" hidden="1">'Section 14D  EVEN Biennal'!$1:$10</definedName>
    <definedName name="Z_880C3229_9790_4559_BAA0_FBDBBD6DDD03_.wvu.PrintTitles" localSheetId="7" hidden="1">'Section 16a Bilan'!$2:$17</definedName>
    <definedName name="Z_880C3229_9790_4559_BAA0_FBDBBD6DDD03_.wvu.PrintTitles" localSheetId="8" hidden="1">'Section 16a Plan'!$2:$17</definedName>
    <definedName name="Z_E81D238A_7B02_4284_898B_8B059A14501E_.wvu.FilterData" localSheetId="5" hidden="1">'Section 14C EVEN'!$A$1:$N$186</definedName>
    <definedName name="Z_E81D238A_7B02_4284_898B_8B059A14501E_.wvu.FilterData" localSheetId="6" hidden="1">'Section 14D  EVEN Biennal'!$N$1:$N$11</definedName>
    <definedName name="Z_E81D238A_7B02_4284_898B_8B059A14501E_.wvu.PrintArea" localSheetId="2" hidden="1">Gouvernance!$A$1:$P$155</definedName>
    <definedName name="Z_E81D238A_7B02_4284_898B_8B059A14501E_.wvu.PrintTitles" localSheetId="2" hidden="1">Gouvernance!$3:$3</definedName>
    <definedName name="Z_E81D238A_7B02_4284_898B_8B059A14501E_.wvu.PrintTitles" localSheetId="5" hidden="1">'Section 14C EVEN'!$3:$9</definedName>
    <definedName name="Z_E81D238A_7B02_4284_898B_8B059A14501E_.wvu.PrintTitles" localSheetId="6" hidden="1">'Section 14D  EVEN Biennal'!$1:$10</definedName>
    <definedName name="Z_E81D238A_7B02_4284_898B_8B059A14501E_.wvu.PrintTitles" localSheetId="7" hidden="1">'Section 16a Bilan'!$2:$17</definedName>
    <definedName name="Z_E81D238A_7B02_4284_898B_8B059A14501E_.wvu.PrintTitles" localSheetId="8" hidden="1">'Section 16a Plan'!$2:$17</definedName>
    <definedName name="Z_EE10AC66_1EA7_44A5_A4AC_C85396D1CDF4_.wvu.PrintArea" localSheetId="5" hidden="1">'Section 14C EVEN'!$A$1:$N$186</definedName>
    <definedName name="Z_EE10AC66_1EA7_44A5_A4AC_C85396D1CDF4_.wvu.PrintArea" localSheetId="6" hidden="1">'Section 14D  EVEN Biennal'!$N$1:$AA$11</definedName>
    <definedName name="Z_EE10AC66_1EA7_44A5_A4AC_C85396D1CDF4_.wvu.PrintTitles" localSheetId="5" hidden="1">'Section 14C EVEN'!$1:$8</definedName>
    <definedName name="Z_EE10AC66_1EA7_44A5_A4AC_C85396D1CDF4_.wvu.PrintTitles" localSheetId="6" hidden="1">'Section 14D  EVEN Biennal'!$1:$10</definedName>
    <definedName name="Z_EE10AC66_1EA7_44A5_A4AC_C85396D1CDF4_.wvu.PrintTitles" localSheetId="7" hidden="1">'Section 16a Bilan'!$2:$17</definedName>
    <definedName name="Z_EE10AC66_1EA7_44A5_A4AC_C85396D1CDF4_.wvu.PrintTitles" localSheetId="8" hidden="1">'Section 16a Plan'!$2:$17</definedName>
    <definedName name="_xlnm.Print_Area" localSheetId="10">'Directives d''envoi'!$A$1:$H$48</definedName>
    <definedName name="_xlnm.Print_Area" localSheetId="1">'Identification '!$A$6:$L$66</definedName>
    <definedName name="_xlnm.Print_Area" localSheetId="4">'Section 13'!$A$1:$J$81</definedName>
  </definedNames>
  <calcPr calcId="191029"/>
  <customWorkbookViews>
    <customWorkbookView name="Éliane Habimana TM19 - Affichage personnalisé" guid="{880C3229-9790-4559-BAA0-FBDBBD6DDD03}" mergeInterval="0" personalView="1" maximized="1" windowWidth="1366" windowHeight="535" tabRatio="904" activeSheetId="1"/>
    <customWorkbookView name="bsch - Affichage personnalisé" guid="{EE10AC66-1EA7-44A5-A4AC-C85396D1CDF4}" mergeInterval="0" personalView="1" maximized="1" windowWidth="934" windowHeight="680" tabRatio="904" activeSheetId="5"/>
    <customWorkbookView name="Bernard Schaller TM21 - Affichage personnalisé" guid="{E81D238A-7B02-4284-898B-8B059A14501E}" mergeInterval="0" personalView="1" maximized="1" windowWidth="1920" windowHeight="791" tabRatio="904"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00" l="1"/>
  <c r="M67" i="102"/>
  <c r="H67" i="102"/>
  <c r="F86" i="100"/>
  <c r="G79" i="100"/>
  <c r="H5" i="18" l="1"/>
  <c r="G5" i="18"/>
  <c r="F5" i="18"/>
  <c r="E5" i="18"/>
  <c r="D5" i="18"/>
  <c r="C5" i="18"/>
  <c r="A79" i="100" l="1"/>
  <c r="B1343" i="151"/>
  <c r="B1344" i="151"/>
  <c r="B1345" i="151"/>
  <c r="B1346" i="151"/>
  <c r="B1347" i="151"/>
  <c r="B1348" i="151"/>
  <c r="B1349" i="151"/>
  <c r="B1350" i="151"/>
  <c r="B1351" i="151"/>
  <c r="B1352" i="151"/>
  <c r="B1353" i="151"/>
  <c r="B1354" i="151"/>
  <c r="B1355" i="151"/>
  <c r="B1356" i="151"/>
  <c r="B1357" i="151"/>
  <c r="B1358" i="151"/>
  <c r="B1359" i="151"/>
  <c r="B1360" i="151"/>
  <c r="B1361" i="151"/>
  <c r="B1362" i="151"/>
  <c r="B1363" i="151"/>
  <c r="B1364" i="151"/>
  <c r="B1365" i="151"/>
  <c r="B1366" i="151"/>
  <c r="B1367" i="151"/>
  <c r="B1368" i="151"/>
  <c r="B1369" i="151"/>
  <c r="B1370" i="151"/>
  <c r="B1371" i="151"/>
  <c r="B1372" i="151"/>
  <c r="B1373" i="151"/>
  <c r="B1374" i="151"/>
  <c r="B1375" i="151"/>
  <c r="B1376" i="151"/>
  <c r="B1377" i="151"/>
  <c r="B1378" i="151"/>
  <c r="B1379" i="151"/>
  <c r="B1380" i="151"/>
  <c r="B1381" i="151"/>
  <c r="B1382" i="151"/>
  <c r="B1383" i="151"/>
  <c r="B1384" i="151"/>
  <c r="B1385" i="151"/>
  <c r="B1386" i="151"/>
  <c r="B1387" i="151"/>
  <c r="B1388" i="151"/>
  <c r="B1389" i="151"/>
  <c r="B1390" i="151"/>
  <c r="B1391" i="151"/>
  <c r="B1392" i="151"/>
  <c r="B1393" i="151"/>
  <c r="B1394" i="151"/>
  <c r="B1395" i="151"/>
  <c r="B1396" i="151"/>
  <c r="B1397" i="151"/>
  <c r="B1398" i="151"/>
  <c r="B1399" i="151"/>
  <c r="B1400" i="151"/>
  <c r="B1401" i="151"/>
  <c r="B1402" i="151"/>
  <c r="B1403" i="151"/>
  <c r="B1404" i="151"/>
  <c r="B1405" i="151"/>
  <c r="B1406" i="151"/>
  <c r="B1407" i="151"/>
  <c r="B1408" i="151"/>
  <c r="B1409" i="151"/>
  <c r="B1410" i="151"/>
  <c r="B1411" i="151"/>
  <c r="B1412" i="151"/>
  <c r="B1413" i="151"/>
  <c r="B1414" i="151"/>
  <c r="B1415" i="151"/>
  <c r="B1416" i="151"/>
  <c r="B1417" i="151"/>
  <c r="B1418" i="151"/>
  <c r="B1419" i="151"/>
  <c r="B1420" i="151"/>
  <c r="B1421" i="151"/>
  <c r="B1422" i="151"/>
  <c r="B1423" i="151"/>
  <c r="B1424" i="151"/>
  <c r="B1425" i="151"/>
  <c r="B1426" i="151"/>
  <c r="B1427" i="151"/>
  <c r="B1428" i="151"/>
  <c r="B1429" i="151"/>
  <c r="B1430" i="151"/>
  <c r="B1431" i="151"/>
  <c r="B1432" i="151"/>
  <c r="B1433" i="151"/>
  <c r="B1434" i="151"/>
  <c r="B1435" i="151"/>
  <c r="B1436" i="151"/>
  <c r="B1437" i="151"/>
  <c r="B1438" i="151"/>
  <c r="B1439" i="151"/>
  <c r="B1440" i="151"/>
  <c r="B1441" i="151"/>
  <c r="B1442" i="151"/>
  <c r="B1443" i="151"/>
  <c r="B1444" i="151"/>
  <c r="B1445" i="151"/>
  <c r="B1446" i="151"/>
  <c r="B1447" i="151"/>
  <c r="B1448" i="151"/>
  <c r="B1449" i="151"/>
  <c r="B1450" i="151"/>
  <c r="B1451" i="151"/>
  <c r="B1452" i="151"/>
  <c r="B1453" i="151"/>
  <c r="B1454" i="151"/>
  <c r="B1455" i="151"/>
  <c r="B1456" i="151"/>
  <c r="B1457" i="151"/>
  <c r="B1458" i="151"/>
  <c r="B1459" i="151"/>
  <c r="B1460" i="151"/>
  <c r="B1461" i="151"/>
  <c r="B1462" i="151"/>
  <c r="B1463" i="151"/>
  <c r="B1464" i="151"/>
  <c r="B1465" i="151"/>
  <c r="B1466" i="151"/>
  <c r="B1467" i="151"/>
  <c r="B1468" i="151"/>
  <c r="B1469" i="151"/>
  <c r="B1470" i="151"/>
  <c r="B1471" i="151"/>
  <c r="B1472" i="151"/>
  <c r="B1473" i="151"/>
  <c r="B1474" i="151"/>
  <c r="B1475" i="151"/>
  <c r="B1476" i="151"/>
  <c r="B1477" i="151"/>
  <c r="B1478" i="151"/>
  <c r="B1479" i="151"/>
  <c r="B1480" i="151"/>
  <c r="B1481" i="151"/>
  <c r="B1482" i="151"/>
  <c r="B1483" i="151"/>
  <c r="B1484" i="151"/>
  <c r="B1485" i="151"/>
  <c r="B1486" i="151"/>
  <c r="B1487" i="151"/>
  <c r="B1488" i="151"/>
  <c r="B1489" i="151"/>
  <c r="B1490" i="151"/>
  <c r="B1491" i="151"/>
  <c r="B1492" i="151"/>
  <c r="B1493" i="151"/>
  <c r="B1494" i="151"/>
  <c r="B1495" i="151"/>
  <c r="B1496" i="151"/>
  <c r="B1497" i="151"/>
  <c r="B1498" i="151"/>
  <c r="B1499" i="151"/>
  <c r="B1500" i="151"/>
  <c r="B1501" i="151"/>
  <c r="B1502" i="151"/>
  <c r="B1503" i="151"/>
  <c r="B1504" i="151"/>
  <c r="B1505" i="151"/>
  <c r="B1506" i="151"/>
  <c r="B1507" i="151"/>
  <c r="B1508" i="151"/>
  <c r="B1509" i="151"/>
  <c r="B1510" i="151"/>
  <c r="B1511" i="151"/>
  <c r="B1512" i="151"/>
  <c r="B1513" i="151"/>
  <c r="B1514" i="151"/>
  <c r="B1515" i="151"/>
  <c r="B1516" i="151"/>
  <c r="B1517" i="151"/>
  <c r="B1518" i="151"/>
  <c r="B1519" i="151"/>
  <c r="B1520" i="151"/>
  <c r="B1521" i="151"/>
  <c r="B1522" i="151"/>
  <c r="B1523" i="151"/>
  <c r="B1524" i="151"/>
  <c r="B1525" i="151"/>
  <c r="B1526" i="151"/>
  <c r="B1527" i="151"/>
  <c r="B1342" i="151"/>
  <c r="B4" i="151"/>
  <c r="B5" i="151"/>
  <c r="B6" i="151"/>
  <c r="B7" i="151"/>
  <c r="B8" i="151"/>
  <c r="B9" i="151"/>
  <c r="B10" i="151"/>
  <c r="B11" i="151"/>
  <c r="B12" i="151"/>
  <c r="B13" i="151"/>
  <c r="B14" i="151"/>
  <c r="B15" i="151"/>
  <c r="B16" i="151"/>
  <c r="B17" i="151"/>
  <c r="B18" i="151"/>
  <c r="B19" i="151"/>
  <c r="B20" i="151"/>
  <c r="B21" i="151"/>
  <c r="B22" i="151"/>
  <c r="B23" i="151"/>
  <c r="B24" i="151"/>
  <c r="B25" i="151"/>
  <c r="B26" i="151"/>
  <c r="B27" i="151"/>
  <c r="B3" i="151"/>
  <c r="B1442" i="150"/>
  <c r="B1443" i="150"/>
  <c r="B1444" i="150"/>
  <c r="B1445" i="150"/>
  <c r="B1446" i="150"/>
  <c r="B1447" i="150"/>
  <c r="B1448" i="150"/>
  <c r="B1449" i="150"/>
  <c r="B1450" i="150"/>
  <c r="B1451" i="150"/>
  <c r="B1452" i="150"/>
  <c r="B1453" i="150"/>
  <c r="B1454" i="150"/>
  <c r="B1455" i="150"/>
  <c r="B1456" i="150"/>
  <c r="B1457" i="150"/>
  <c r="B1458" i="150"/>
  <c r="B1459" i="150"/>
  <c r="B1460" i="150"/>
  <c r="B1461" i="150"/>
  <c r="B1462" i="150"/>
  <c r="B1463" i="150"/>
  <c r="B1464" i="150"/>
  <c r="B1465" i="150"/>
  <c r="B1466" i="150"/>
  <c r="B1467" i="150"/>
  <c r="B1468" i="150"/>
  <c r="B1469" i="150"/>
  <c r="B1470" i="150"/>
  <c r="B1471" i="150"/>
  <c r="B1472" i="150"/>
  <c r="B1473" i="150"/>
  <c r="B1474" i="150"/>
  <c r="B1475" i="150"/>
  <c r="B1476" i="150"/>
  <c r="B1477" i="150"/>
  <c r="B1478" i="150"/>
  <c r="B1479" i="150"/>
  <c r="B1480" i="150"/>
  <c r="B1481" i="150"/>
  <c r="B1482" i="150"/>
  <c r="B1483" i="150"/>
  <c r="B1484" i="150"/>
  <c r="B1485" i="150"/>
  <c r="B1486" i="150"/>
  <c r="B1487" i="150"/>
  <c r="B1488" i="150"/>
  <c r="B1489" i="150"/>
  <c r="B1490" i="150"/>
  <c r="B1491" i="150"/>
  <c r="B1492" i="150"/>
  <c r="B1493" i="150"/>
  <c r="B1494" i="150"/>
  <c r="B1495" i="150"/>
  <c r="B1496" i="150"/>
  <c r="B1497" i="150"/>
  <c r="B1498" i="150"/>
  <c r="B1499" i="150"/>
  <c r="B1500" i="150"/>
  <c r="B1501" i="150"/>
  <c r="B1502" i="150"/>
  <c r="B1503" i="150"/>
  <c r="B1504" i="150"/>
  <c r="B1505" i="150"/>
  <c r="B1506" i="150"/>
  <c r="B1507" i="150"/>
  <c r="B1508" i="150"/>
  <c r="B1509" i="150"/>
  <c r="B1510" i="150"/>
  <c r="B1511" i="150"/>
  <c r="B1512" i="150"/>
  <c r="B1513" i="150"/>
  <c r="B1514" i="150"/>
  <c r="B1515" i="150"/>
  <c r="B1516" i="150"/>
  <c r="B1517" i="150"/>
  <c r="B1518" i="150"/>
  <c r="B1519" i="150"/>
  <c r="B1520" i="150"/>
  <c r="B1521" i="150"/>
  <c r="B1522" i="150"/>
  <c r="B1523" i="150"/>
  <c r="B1524" i="150"/>
  <c r="B1525" i="150"/>
  <c r="B1526" i="150"/>
  <c r="B1527" i="150"/>
  <c r="B1528" i="150"/>
  <c r="B1529" i="150"/>
  <c r="B1530" i="150"/>
  <c r="B1531" i="150"/>
  <c r="B1532" i="150"/>
  <c r="B1533" i="150"/>
  <c r="B1534" i="150"/>
  <c r="B1535" i="150"/>
  <c r="B1536" i="150"/>
  <c r="B1537" i="150"/>
  <c r="B1538" i="150"/>
  <c r="B1539" i="150"/>
  <c r="B1540" i="150"/>
  <c r="B1541" i="150"/>
  <c r="B1542" i="150"/>
  <c r="B1543" i="150"/>
  <c r="B1544" i="150"/>
  <c r="B1545" i="150"/>
  <c r="B1546" i="150"/>
  <c r="B1547" i="150"/>
  <c r="B1548" i="150"/>
  <c r="B1549" i="150"/>
  <c r="B1550" i="150"/>
  <c r="B1551" i="150"/>
  <c r="B1552" i="150"/>
  <c r="B1553" i="150"/>
  <c r="B1554" i="150"/>
  <c r="B1555" i="150"/>
  <c r="B1556" i="150"/>
  <c r="B1557" i="150"/>
  <c r="B1558" i="150"/>
  <c r="B1559" i="150"/>
  <c r="B1560" i="150"/>
  <c r="B1561" i="150"/>
  <c r="B1562" i="150"/>
  <c r="B1563" i="150"/>
  <c r="B1564" i="150"/>
  <c r="B1565" i="150"/>
  <c r="B1566" i="150"/>
  <c r="B1567" i="150"/>
  <c r="B1568" i="150"/>
  <c r="B1569" i="150"/>
  <c r="B1570" i="150"/>
  <c r="B1571" i="150"/>
  <c r="B1572" i="150"/>
  <c r="B1573" i="150"/>
  <c r="B1574" i="150"/>
  <c r="B1575" i="150"/>
  <c r="B1576" i="150"/>
  <c r="B1577" i="150"/>
  <c r="B1578" i="150"/>
  <c r="B1579" i="150"/>
  <c r="B1580" i="150"/>
  <c r="B1581" i="150"/>
  <c r="B1582" i="150"/>
  <c r="B1583" i="150"/>
  <c r="B1584" i="150"/>
  <c r="B1585" i="150"/>
  <c r="B1586" i="150"/>
  <c r="B1587" i="150"/>
  <c r="B1588" i="150"/>
  <c r="B1589" i="150"/>
  <c r="B1590" i="150"/>
  <c r="B1591" i="150"/>
  <c r="B1592" i="150"/>
  <c r="B1593" i="150"/>
  <c r="B1594" i="150"/>
  <c r="B1595" i="150"/>
  <c r="B1596" i="150"/>
  <c r="B1597" i="150"/>
  <c r="B1598" i="150"/>
  <c r="B1599" i="150"/>
  <c r="B1600" i="150"/>
  <c r="B1601" i="150"/>
  <c r="B1602" i="150"/>
  <c r="B1603" i="150"/>
  <c r="B1604" i="150"/>
  <c r="B1605" i="150"/>
  <c r="B1606" i="150"/>
  <c r="B1607" i="150"/>
  <c r="B1608" i="150"/>
  <c r="B1609" i="150"/>
  <c r="B1610" i="150"/>
  <c r="B1611" i="150"/>
  <c r="B1612" i="150"/>
  <c r="B1613" i="150"/>
  <c r="B1614" i="150"/>
  <c r="B1615" i="150"/>
  <c r="B1616" i="150"/>
  <c r="B1617" i="150"/>
  <c r="B1618" i="150"/>
  <c r="B1619" i="150"/>
  <c r="B1620" i="150"/>
  <c r="B1621" i="150"/>
  <c r="B1622" i="150"/>
  <c r="B1623" i="150"/>
  <c r="B1624" i="150"/>
  <c r="B1625" i="150"/>
  <c r="B1626" i="150"/>
  <c r="B1441" i="150"/>
  <c r="B4" i="150"/>
  <c r="B5" i="150"/>
  <c r="B6" i="150"/>
  <c r="B7" i="150"/>
  <c r="B8" i="150"/>
  <c r="B9" i="150"/>
  <c r="B10" i="150"/>
  <c r="B11" i="150"/>
  <c r="B12" i="150"/>
  <c r="B13" i="150"/>
  <c r="B14" i="150"/>
  <c r="B15" i="150"/>
  <c r="B16" i="150"/>
  <c r="B17" i="150"/>
  <c r="B18" i="150"/>
  <c r="B19" i="150"/>
  <c r="B20" i="150"/>
  <c r="B21" i="150"/>
  <c r="B22" i="150"/>
  <c r="B23" i="150"/>
  <c r="B24" i="150"/>
  <c r="B25" i="150"/>
  <c r="B26" i="150"/>
  <c r="B27" i="150"/>
  <c r="B28" i="150"/>
  <c r="B3" i="150"/>
  <c r="F3" i="22"/>
  <c r="B4" i="21"/>
  <c r="C6" i="102"/>
  <c r="D3" i="134"/>
  <c r="F13" i="100"/>
  <c r="BM8" i="41"/>
  <c r="C1349" i="151" s="1"/>
  <c r="C1344" i="151"/>
  <c r="C1354" i="151"/>
  <c r="C1355" i="151"/>
  <c r="C1356" i="151"/>
  <c r="C1358" i="151"/>
  <c r="C1362" i="151"/>
  <c r="C1363" i="151"/>
  <c r="C1366" i="151"/>
  <c r="C1367" i="151"/>
  <c r="C1368" i="151"/>
  <c r="C1377" i="151"/>
  <c r="C1378" i="151"/>
  <c r="C1379" i="151"/>
  <c r="C1381" i="151"/>
  <c r="C1384" i="151"/>
  <c r="C1386" i="151"/>
  <c r="C1387" i="151"/>
  <c r="C1389" i="151"/>
  <c r="C1390" i="151"/>
  <c r="C1398" i="151"/>
  <c r="C1400" i="151"/>
  <c r="C1401" i="151"/>
  <c r="C1404" i="151"/>
  <c r="C1406" i="151"/>
  <c r="C1407" i="151"/>
  <c r="C1409" i="151"/>
  <c r="C1411" i="151"/>
  <c r="C1414" i="151"/>
  <c r="C1420" i="151"/>
  <c r="C1422" i="151"/>
  <c r="C1423" i="151"/>
  <c r="C1425" i="151"/>
  <c r="C1428" i="151"/>
  <c r="C1432" i="151"/>
  <c r="C1433" i="151"/>
  <c r="C1434" i="151"/>
  <c r="C1435" i="151"/>
  <c r="C1443" i="151"/>
  <c r="C1445" i="151"/>
  <c r="C1447" i="151"/>
  <c r="C1448" i="151"/>
  <c r="C1451" i="151"/>
  <c r="C1452" i="151"/>
  <c r="C1453" i="151"/>
  <c r="C1454" i="151"/>
  <c r="C1456" i="151"/>
  <c r="C1465" i="151"/>
  <c r="C1466" i="151"/>
  <c r="C1468" i="151"/>
  <c r="C1470" i="151"/>
  <c r="C1473" i="151"/>
  <c r="C1475" i="151"/>
  <c r="C1476" i="151"/>
  <c r="C1477" i="151"/>
  <c r="C1480" i="151"/>
  <c r="C1488" i="151"/>
  <c r="C1489" i="151"/>
  <c r="C1491" i="151"/>
  <c r="C1492" i="151"/>
  <c r="C1495" i="151"/>
  <c r="C1496" i="151"/>
  <c r="C1499" i="151"/>
  <c r="C1501" i="151"/>
  <c r="C1502" i="151"/>
  <c r="C1509" i="151"/>
  <c r="C1512" i="151"/>
  <c r="C1513" i="151"/>
  <c r="C1515" i="151"/>
  <c r="C1518" i="151"/>
  <c r="C1519" i="151"/>
  <c r="C1520" i="151"/>
  <c r="C1521" i="151"/>
  <c r="C1523" i="151"/>
  <c r="C6" i="151"/>
  <c r="C7" i="151"/>
  <c r="C8" i="151"/>
  <c r="C9" i="151"/>
  <c r="C10" i="151"/>
  <c r="C11" i="151"/>
  <c r="C12" i="151"/>
  <c r="C15" i="151"/>
  <c r="C16" i="151"/>
  <c r="C17" i="151"/>
  <c r="C19" i="151"/>
  <c r="C21" i="151"/>
  <c r="C22" i="151"/>
  <c r="C23" i="151"/>
  <c r="C24" i="151"/>
  <c r="C25" i="151"/>
  <c r="C26" i="151"/>
  <c r="C27" i="151"/>
  <c r="BM7" i="41"/>
  <c r="C1492" i="150" s="1"/>
  <c r="C1477" i="150"/>
  <c r="C1578" i="150"/>
  <c r="C28" i="150"/>
  <c r="C3" i="150"/>
  <c r="C20" i="151" l="1"/>
  <c r="C5" i="151"/>
  <c r="C1516" i="151"/>
  <c r="C1493" i="151"/>
  <c r="C1471" i="151"/>
  <c r="C1450" i="151"/>
  <c r="C1426" i="151"/>
  <c r="C1405" i="151"/>
  <c r="C1382" i="151"/>
  <c r="C1361" i="151"/>
  <c r="C14" i="151"/>
  <c r="C1508" i="151"/>
  <c r="C1485" i="151"/>
  <c r="C1464" i="151"/>
  <c r="C1442" i="151"/>
  <c r="C1419" i="151"/>
  <c r="C1397" i="151"/>
  <c r="C1375" i="151"/>
  <c r="C1352" i="151"/>
  <c r="C3" i="151"/>
  <c r="C13" i="151"/>
  <c r="C1507" i="151"/>
  <c r="C1484" i="151"/>
  <c r="C1463" i="151"/>
  <c r="C1438" i="151"/>
  <c r="C1418" i="151"/>
  <c r="C1395" i="151"/>
  <c r="C1373" i="151"/>
  <c r="C1351" i="151"/>
  <c r="C1504" i="151"/>
  <c r="C1482" i="151"/>
  <c r="C1461" i="151"/>
  <c r="C1437" i="151"/>
  <c r="C1417" i="151"/>
  <c r="C1394" i="151"/>
  <c r="C1370" i="151"/>
  <c r="C1350" i="151"/>
  <c r="C1526" i="151"/>
  <c r="C1503" i="151"/>
  <c r="C1481" i="151"/>
  <c r="C1459" i="151"/>
  <c r="C1436" i="151"/>
  <c r="C1415" i="151"/>
  <c r="C1393" i="151"/>
  <c r="C1369" i="151"/>
  <c r="C1343" i="151"/>
  <c r="C1359" i="151"/>
  <c r="C1376" i="151"/>
  <c r="C1392" i="151"/>
  <c r="C1408" i="151"/>
  <c r="C1424" i="151"/>
  <c r="C1440" i="151"/>
  <c r="C1457" i="151"/>
  <c r="C1474" i="151"/>
  <c r="C1490" i="151"/>
  <c r="C1506" i="151"/>
  <c r="C1522" i="151"/>
  <c r="C1348" i="151"/>
  <c r="C1364" i="151"/>
  <c r="C1380" i="151"/>
  <c r="C1396" i="151"/>
  <c r="C1412" i="151"/>
  <c r="C1429" i="151"/>
  <c r="C1446" i="151"/>
  <c r="C1462" i="151"/>
  <c r="C1478" i="151"/>
  <c r="C1494" i="151"/>
  <c r="C1510" i="151"/>
  <c r="C1527" i="151"/>
  <c r="C1345" i="151"/>
  <c r="C1365" i="151"/>
  <c r="C1383" i="151"/>
  <c r="C1403" i="151"/>
  <c r="C1421" i="151"/>
  <c r="C1439" i="151"/>
  <c r="C1460" i="151"/>
  <c r="C1479" i="151"/>
  <c r="C1498" i="151"/>
  <c r="C1517" i="151"/>
  <c r="C4" i="151"/>
  <c r="C18" i="151"/>
  <c r="C1347" i="151"/>
  <c r="C1353" i="151"/>
  <c r="C1372" i="151"/>
  <c r="C1391" i="151"/>
  <c r="C1410" i="151"/>
  <c r="C1431" i="151"/>
  <c r="C1449" i="151"/>
  <c r="C1467" i="151"/>
  <c r="C1487" i="151"/>
  <c r="C1505" i="151"/>
  <c r="C1524" i="151"/>
  <c r="C1342" i="151"/>
  <c r="C1514" i="151"/>
  <c r="C1500" i="151"/>
  <c r="C1486" i="151"/>
  <c r="C1472" i="151"/>
  <c r="C1458" i="151"/>
  <c r="C1444" i="151"/>
  <c r="C1430" i="151"/>
  <c r="C1416" i="151"/>
  <c r="C1402" i="151"/>
  <c r="C1388" i="151"/>
  <c r="C1374" i="151"/>
  <c r="C1360" i="151"/>
  <c r="C1346" i="151"/>
  <c r="C1525" i="151"/>
  <c r="C1511" i="151"/>
  <c r="C1497" i="151"/>
  <c r="C1483" i="151"/>
  <c r="C1469" i="151"/>
  <c r="C1455" i="151"/>
  <c r="C1441" i="151"/>
  <c r="C1427" i="151"/>
  <c r="C1413" i="151"/>
  <c r="C1399" i="151"/>
  <c r="C1385" i="151"/>
  <c r="C1371" i="151"/>
  <c r="C1357" i="151"/>
  <c r="C1576" i="150"/>
  <c r="C25" i="150"/>
  <c r="C23" i="150"/>
  <c r="C22" i="150"/>
  <c r="C1560" i="150"/>
  <c r="C12" i="150"/>
  <c r="C1536" i="150"/>
  <c r="C7" i="150"/>
  <c r="C1532" i="150"/>
  <c r="C1518" i="150"/>
  <c r="C1608" i="150"/>
  <c r="C9" i="150"/>
  <c r="C1519" i="150"/>
  <c r="C1615" i="150"/>
  <c r="C10" i="150"/>
  <c r="C1520" i="150"/>
  <c r="C1616" i="150"/>
  <c r="C11" i="150"/>
  <c r="C1521" i="150"/>
  <c r="C1617" i="150"/>
  <c r="C26" i="150"/>
  <c r="C1575" i="150"/>
  <c r="C24" i="150"/>
  <c r="C1535" i="150"/>
  <c r="C1490" i="150"/>
  <c r="C27" i="150"/>
  <c r="C1577" i="150"/>
  <c r="C1568" i="150"/>
  <c r="C1561" i="150"/>
  <c r="C8" i="150"/>
  <c r="C1619" i="150"/>
  <c r="C1481" i="150"/>
  <c r="C1618" i="150"/>
  <c r="C1478" i="150"/>
  <c r="C1443" i="150"/>
  <c r="C1457" i="150"/>
  <c r="C1471" i="150"/>
  <c r="C1485" i="150"/>
  <c r="C1499" i="150"/>
  <c r="C1513" i="150"/>
  <c r="C1527" i="150"/>
  <c r="C1541" i="150"/>
  <c r="C1555" i="150"/>
  <c r="C1569" i="150"/>
  <c r="C1583" i="150"/>
  <c r="C1597" i="150"/>
  <c r="C1611" i="150"/>
  <c r="C1625" i="150"/>
  <c r="C1444" i="150"/>
  <c r="C1458" i="150"/>
  <c r="C1472" i="150"/>
  <c r="C1486" i="150"/>
  <c r="C1500" i="150"/>
  <c r="C1514" i="150"/>
  <c r="C1528" i="150"/>
  <c r="C1542" i="150"/>
  <c r="C1556" i="150"/>
  <c r="C1570" i="150"/>
  <c r="C1584" i="150"/>
  <c r="C1598" i="150"/>
  <c r="C1612" i="150"/>
  <c r="C1626" i="150"/>
  <c r="C1445" i="150"/>
  <c r="C1459" i="150"/>
  <c r="C1473" i="150"/>
  <c r="C1487" i="150"/>
  <c r="C1501" i="150"/>
  <c r="C1515" i="150"/>
  <c r="C1529" i="150"/>
  <c r="C1543" i="150"/>
  <c r="C1557" i="150"/>
  <c r="C1571" i="150"/>
  <c r="C1585" i="150"/>
  <c r="C1599" i="150"/>
  <c r="C1613" i="150"/>
  <c r="C1441" i="150"/>
  <c r="C1446" i="150"/>
  <c r="C1460" i="150"/>
  <c r="C1474" i="150"/>
  <c r="C1488" i="150"/>
  <c r="C1502" i="150"/>
  <c r="C1516" i="150"/>
  <c r="C1530" i="150"/>
  <c r="C1544" i="150"/>
  <c r="C1558" i="150"/>
  <c r="C1572" i="150"/>
  <c r="C1586" i="150"/>
  <c r="C1600" i="150"/>
  <c r="C1614" i="150"/>
  <c r="C1442" i="150"/>
  <c r="C1464" i="150"/>
  <c r="C1482" i="150"/>
  <c r="C1504" i="150"/>
  <c r="C1522" i="150"/>
  <c r="C1540" i="150"/>
  <c r="C1562" i="150"/>
  <c r="C1580" i="150"/>
  <c r="C1602" i="150"/>
  <c r="C1620" i="150"/>
  <c r="C1447" i="150"/>
  <c r="C1465" i="150"/>
  <c r="C1483" i="150"/>
  <c r="C1505" i="150"/>
  <c r="C1523" i="150"/>
  <c r="C1545" i="150"/>
  <c r="C1563" i="150"/>
  <c r="C1581" i="150"/>
  <c r="C1603" i="150"/>
  <c r="C1621" i="150"/>
  <c r="C4" i="150"/>
  <c r="C18" i="150"/>
  <c r="C1468" i="150"/>
  <c r="C1526" i="150"/>
  <c r="C1566" i="150"/>
  <c r="C1588" i="150"/>
  <c r="C1448" i="150"/>
  <c r="C1466" i="150"/>
  <c r="C1484" i="150"/>
  <c r="C1506" i="150"/>
  <c r="C1524" i="150"/>
  <c r="C1546" i="150"/>
  <c r="C1564" i="150"/>
  <c r="C1582" i="150"/>
  <c r="C1604" i="150"/>
  <c r="C1622" i="150"/>
  <c r="C5" i="150"/>
  <c r="C19" i="150"/>
  <c r="C1449" i="150"/>
  <c r="C1467" i="150"/>
  <c r="C1489" i="150"/>
  <c r="C1507" i="150"/>
  <c r="C1525" i="150"/>
  <c r="C1547" i="150"/>
  <c r="C1565" i="150"/>
  <c r="C1587" i="150"/>
  <c r="C1605" i="150"/>
  <c r="C1623" i="150"/>
  <c r="C6" i="150"/>
  <c r="C20" i="150"/>
  <c r="C1450" i="150"/>
  <c r="C1508" i="150"/>
  <c r="C1548" i="150"/>
  <c r="C1606" i="150"/>
  <c r="C1624" i="150"/>
  <c r="C1451" i="150"/>
  <c r="C1469" i="150"/>
  <c r="C1491" i="150"/>
  <c r="C1509" i="150"/>
  <c r="C1531" i="150"/>
  <c r="C1549" i="150"/>
  <c r="C1567" i="150"/>
  <c r="C1589" i="150"/>
  <c r="C1607" i="150"/>
  <c r="C1453" i="150"/>
  <c r="C1475" i="150"/>
  <c r="C1493" i="150"/>
  <c r="C1511" i="150"/>
  <c r="C1533" i="150"/>
  <c r="C1551" i="150"/>
  <c r="C1573" i="150"/>
  <c r="C1591" i="150"/>
  <c r="C1609" i="150"/>
  <c r="C1454" i="150"/>
  <c r="C1476" i="150"/>
  <c r="C1494" i="150"/>
  <c r="C1512" i="150"/>
  <c r="C1534" i="150"/>
  <c r="C1552" i="150"/>
  <c r="C1574" i="150"/>
  <c r="C1592" i="150"/>
  <c r="C1610" i="150"/>
  <c r="C1452" i="150"/>
  <c r="C1495" i="150"/>
  <c r="C1537" i="150"/>
  <c r="C1579" i="150"/>
  <c r="C13" i="150"/>
  <c r="C1455" i="150"/>
  <c r="C1496" i="150"/>
  <c r="C1538" i="150"/>
  <c r="C1590" i="150"/>
  <c r="C14" i="150"/>
  <c r="C1456" i="150"/>
  <c r="C1539" i="150"/>
  <c r="C1593" i="150"/>
  <c r="C1461" i="150"/>
  <c r="C1498" i="150"/>
  <c r="C1550" i="150"/>
  <c r="C1594" i="150"/>
  <c r="C16" i="150"/>
  <c r="C1510" i="150"/>
  <c r="C21" i="150"/>
  <c r="C1517" i="150"/>
  <c r="C1497" i="150"/>
  <c r="C15" i="150"/>
  <c r="C1559" i="150"/>
  <c r="C1601" i="150"/>
  <c r="C1462" i="150"/>
  <c r="C1503" i="150"/>
  <c r="C1553" i="150"/>
  <c r="C1595" i="150"/>
  <c r="C17" i="150"/>
  <c r="C1463" i="150"/>
  <c r="C1554" i="150"/>
  <c r="C1596" i="150"/>
  <c r="C1470" i="150"/>
  <c r="C1479" i="150"/>
  <c r="C1480" i="150"/>
  <c r="Q28" i="150" l="1"/>
  <c r="P28" i="150"/>
  <c r="Q27" i="150"/>
  <c r="Q26" i="150"/>
  <c r="Q25" i="150"/>
  <c r="Q24" i="150"/>
  <c r="Q23" i="150"/>
  <c r="Q22" i="150"/>
  <c r="Q21" i="150"/>
  <c r="Q20" i="150"/>
  <c r="Q19" i="150"/>
  <c r="Q18" i="150"/>
  <c r="Q11" i="150"/>
  <c r="Q10" i="150"/>
  <c r="Q9" i="150"/>
  <c r="Q8" i="150"/>
  <c r="Q7" i="150"/>
  <c r="P25" i="150"/>
  <c r="P26" i="150"/>
  <c r="P27" i="150"/>
  <c r="P24" i="150"/>
  <c r="P21" i="150"/>
  <c r="P20" i="150"/>
  <c r="P19" i="150"/>
  <c r="P18" i="150"/>
  <c r="P11" i="150"/>
  <c r="P10" i="150"/>
  <c r="P9" i="150"/>
  <c r="P8" i="150"/>
  <c r="G4" i="150"/>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AB1527" i="151"/>
  <c r="AA1527" i="151"/>
  <c r="Z1527" i="151"/>
  <c r="Y1527" i="151"/>
  <c r="X1527" i="151"/>
  <c r="W1527" i="151"/>
  <c r="V1527" i="151"/>
  <c r="U1527" i="151"/>
  <c r="T1527" i="151"/>
  <c r="S1527" i="151"/>
  <c r="R1527" i="151"/>
  <c r="Q1527" i="151"/>
  <c r="P1527" i="151"/>
  <c r="O1527" i="151"/>
  <c r="N1527" i="151"/>
  <c r="M1527" i="151"/>
  <c r="L1527" i="151"/>
  <c r="K1527" i="151"/>
  <c r="J1527" i="151"/>
  <c r="I1527" i="151"/>
  <c r="H1527" i="151"/>
  <c r="G1527" i="151"/>
  <c r="AB1526" i="151"/>
  <c r="AA1526" i="151"/>
  <c r="Z1526" i="151"/>
  <c r="Y1526" i="151"/>
  <c r="X1526" i="151"/>
  <c r="W1526" i="151"/>
  <c r="V1526" i="151"/>
  <c r="U1526" i="151"/>
  <c r="T1526" i="151"/>
  <c r="S1526" i="151"/>
  <c r="R1526" i="151"/>
  <c r="Q1526" i="151"/>
  <c r="P1526" i="151"/>
  <c r="O1526" i="151"/>
  <c r="N1526" i="151"/>
  <c r="M1526" i="151"/>
  <c r="L1526" i="151"/>
  <c r="K1526" i="151"/>
  <c r="J1526" i="151"/>
  <c r="I1526" i="151"/>
  <c r="H1526" i="151"/>
  <c r="G1526" i="151"/>
  <c r="AB1525" i="151"/>
  <c r="AA1525" i="151"/>
  <c r="Z1525" i="151"/>
  <c r="Y1525" i="151"/>
  <c r="X1525" i="151"/>
  <c r="W1525" i="151"/>
  <c r="V1525" i="151"/>
  <c r="U1525" i="151"/>
  <c r="T1525" i="151"/>
  <c r="S1525" i="151"/>
  <c r="R1525" i="151"/>
  <c r="Q1525" i="151"/>
  <c r="P1525" i="151"/>
  <c r="O1525" i="151"/>
  <c r="N1525" i="151"/>
  <c r="M1525" i="151"/>
  <c r="L1525" i="151"/>
  <c r="K1525" i="151"/>
  <c r="J1525" i="151"/>
  <c r="I1525" i="151"/>
  <c r="H1525" i="151"/>
  <c r="G1525" i="151"/>
  <c r="AB1524" i="151"/>
  <c r="AA1524" i="151"/>
  <c r="Z1524" i="151"/>
  <c r="Y1524" i="151"/>
  <c r="X1524" i="151"/>
  <c r="W1524" i="151"/>
  <c r="V1524" i="151"/>
  <c r="U1524" i="151"/>
  <c r="T1524" i="151"/>
  <c r="S1524" i="151"/>
  <c r="R1524" i="151"/>
  <c r="Q1524" i="151"/>
  <c r="P1524" i="151"/>
  <c r="O1524" i="151"/>
  <c r="N1524" i="151"/>
  <c r="M1524" i="151"/>
  <c r="L1524" i="151"/>
  <c r="K1524" i="151"/>
  <c r="J1524" i="151"/>
  <c r="I1524" i="151"/>
  <c r="H1524" i="151"/>
  <c r="G1524" i="151"/>
  <c r="AB1523" i="151"/>
  <c r="AA1523" i="151"/>
  <c r="Z1523" i="151"/>
  <c r="Y1523" i="151"/>
  <c r="X1523" i="151"/>
  <c r="W1523" i="151"/>
  <c r="V1523" i="151"/>
  <c r="U1523" i="151"/>
  <c r="T1523" i="151"/>
  <c r="S1523" i="151"/>
  <c r="R1523" i="151"/>
  <c r="Q1523" i="151"/>
  <c r="P1523" i="151"/>
  <c r="O1523" i="151"/>
  <c r="N1523" i="151"/>
  <c r="M1523" i="151"/>
  <c r="L1523" i="151"/>
  <c r="K1523" i="151"/>
  <c r="J1523" i="151"/>
  <c r="I1523" i="151"/>
  <c r="H1523" i="151"/>
  <c r="G1523" i="151"/>
  <c r="AB1522" i="151"/>
  <c r="AA1522" i="151"/>
  <c r="Z1522" i="151"/>
  <c r="Y1522" i="151"/>
  <c r="X1522" i="151"/>
  <c r="W1522" i="151"/>
  <c r="V1522" i="151"/>
  <c r="U1522" i="151"/>
  <c r="T1522" i="151"/>
  <c r="S1522" i="151"/>
  <c r="R1522" i="151"/>
  <c r="Q1522" i="151"/>
  <c r="P1522" i="151"/>
  <c r="O1522" i="151"/>
  <c r="N1522" i="151"/>
  <c r="M1522" i="151"/>
  <c r="L1522" i="151"/>
  <c r="K1522" i="151"/>
  <c r="J1522" i="151"/>
  <c r="I1522" i="151"/>
  <c r="H1522" i="151"/>
  <c r="G1522" i="151"/>
  <c r="AB1521" i="151"/>
  <c r="AA1521" i="151"/>
  <c r="Z1521" i="151"/>
  <c r="Y1521" i="151"/>
  <c r="X1521" i="151"/>
  <c r="W1521" i="151"/>
  <c r="V1521" i="151"/>
  <c r="U1521" i="151"/>
  <c r="T1521" i="151"/>
  <c r="S1521" i="151"/>
  <c r="R1521" i="151"/>
  <c r="Q1521" i="151"/>
  <c r="P1521" i="151"/>
  <c r="O1521" i="151"/>
  <c r="N1521" i="151"/>
  <c r="M1521" i="151"/>
  <c r="L1521" i="151"/>
  <c r="K1521" i="151"/>
  <c r="J1521" i="151"/>
  <c r="I1521" i="151"/>
  <c r="H1521" i="151"/>
  <c r="G1521" i="151"/>
  <c r="AB1520" i="151"/>
  <c r="AA1520" i="151"/>
  <c r="Z1520" i="151"/>
  <c r="Y1520" i="151"/>
  <c r="X1520" i="151"/>
  <c r="W1520" i="151"/>
  <c r="V1520" i="151"/>
  <c r="U1520" i="151"/>
  <c r="T1520" i="151"/>
  <c r="S1520" i="151"/>
  <c r="R1520" i="151"/>
  <c r="Q1520" i="151"/>
  <c r="P1520" i="151"/>
  <c r="O1520" i="151"/>
  <c r="N1520" i="151"/>
  <c r="M1520" i="151"/>
  <c r="L1520" i="151"/>
  <c r="K1520" i="151"/>
  <c r="J1520" i="151"/>
  <c r="I1520" i="151"/>
  <c r="H1520" i="151"/>
  <c r="G1520" i="151"/>
  <c r="AB1519" i="151"/>
  <c r="AA1519" i="151"/>
  <c r="Z1519" i="151"/>
  <c r="Y1519" i="151"/>
  <c r="X1519" i="151"/>
  <c r="W1519" i="151"/>
  <c r="V1519" i="151"/>
  <c r="U1519" i="151"/>
  <c r="T1519" i="151"/>
  <c r="S1519" i="151"/>
  <c r="R1519" i="151"/>
  <c r="Q1519" i="151"/>
  <c r="P1519" i="151"/>
  <c r="O1519" i="151"/>
  <c r="N1519" i="151"/>
  <c r="M1519" i="151"/>
  <c r="L1519" i="151"/>
  <c r="K1519" i="151"/>
  <c r="J1519" i="151"/>
  <c r="I1519" i="151"/>
  <c r="H1519" i="151"/>
  <c r="G1519" i="151"/>
  <c r="AB1518" i="151"/>
  <c r="AA1518" i="151"/>
  <c r="Z1518" i="151"/>
  <c r="Y1518" i="151"/>
  <c r="X1518" i="151"/>
  <c r="W1518" i="151"/>
  <c r="V1518" i="151"/>
  <c r="U1518" i="151"/>
  <c r="T1518" i="151"/>
  <c r="S1518" i="151"/>
  <c r="R1518" i="151"/>
  <c r="Q1518" i="151"/>
  <c r="P1518" i="151"/>
  <c r="O1518" i="151"/>
  <c r="N1518" i="151"/>
  <c r="M1518" i="151"/>
  <c r="L1518" i="151"/>
  <c r="K1518" i="151"/>
  <c r="J1518" i="151"/>
  <c r="I1518" i="151"/>
  <c r="H1518" i="151"/>
  <c r="G1518" i="151"/>
  <c r="AB1517" i="151"/>
  <c r="AA1517" i="151"/>
  <c r="Z1517" i="151"/>
  <c r="Y1517" i="151"/>
  <c r="X1517" i="151"/>
  <c r="W1517" i="151"/>
  <c r="V1517" i="151"/>
  <c r="U1517" i="151"/>
  <c r="T1517" i="151"/>
  <c r="S1517" i="151"/>
  <c r="R1517" i="151"/>
  <c r="Q1517" i="151"/>
  <c r="P1517" i="151"/>
  <c r="O1517" i="151"/>
  <c r="N1517" i="151"/>
  <c r="M1517" i="151"/>
  <c r="L1517" i="151"/>
  <c r="K1517" i="151"/>
  <c r="J1517" i="151"/>
  <c r="I1517" i="151"/>
  <c r="H1517" i="151"/>
  <c r="G1517" i="151"/>
  <c r="AB1516" i="151"/>
  <c r="AA1516" i="151"/>
  <c r="Z1516" i="151"/>
  <c r="Y1516" i="151"/>
  <c r="X1516" i="151"/>
  <c r="W1516" i="151"/>
  <c r="V1516" i="151"/>
  <c r="U1516" i="151"/>
  <c r="T1516" i="151"/>
  <c r="S1516" i="151"/>
  <c r="R1516" i="151"/>
  <c r="Q1516" i="151"/>
  <c r="P1516" i="151"/>
  <c r="O1516" i="151"/>
  <c r="N1516" i="151"/>
  <c r="M1516" i="151"/>
  <c r="L1516" i="151"/>
  <c r="K1516" i="151"/>
  <c r="J1516" i="151"/>
  <c r="I1516" i="151"/>
  <c r="H1516" i="151"/>
  <c r="G1516" i="151"/>
  <c r="AB1515" i="151"/>
  <c r="AA1515" i="151"/>
  <c r="Z1515" i="151"/>
  <c r="Y1515" i="151"/>
  <c r="X1515" i="151"/>
  <c r="W1515" i="151"/>
  <c r="V1515" i="151"/>
  <c r="U1515" i="151"/>
  <c r="T1515" i="151"/>
  <c r="S1515" i="151"/>
  <c r="R1515" i="151"/>
  <c r="Q1515" i="151"/>
  <c r="P1515" i="151"/>
  <c r="O1515" i="151"/>
  <c r="N1515" i="151"/>
  <c r="M1515" i="151"/>
  <c r="L1515" i="151"/>
  <c r="K1515" i="151"/>
  <c r="J1515" i="151"/>
  <c r="I1515" i="151"/>
  <c r="H1515" i="151"/>
  <c r="G1515" i="151"/>
  <c r="AB1514" i="151"/>
  <c r="AA1514" i="151"/>
  <c r="Z1514" i="151"/>
  <c r="Y1514" i="151"/>
  <c r="X1514" i="151"/>
  <c r="W1514" i="151"/>
  <c r="V1514" i="151"/>
  <c r="U1514" i="151"/>
  <c r="T1514" i="151"/>
  <c r="S1514" i="151"/>
  <c r="R1514" i="151"/>
  <c r="Q1514" i="151"/>
  <c r="P1514" i="151"/>
  <c r="O1514" i="151"/>
  <c r="N1514" i="151"/>
  <c r="M1514" i="151"/>
  <c r="L1514" i="151"/>
  <c r="K1514" i="151"/>
  <c r="J1514" i="151"/>
  <c r="I1514" i="151"/>
  <c r="H1514" i="151"/>
  <c r="G1514" i="151"/>
  <c r="AB1513" i="151"/>
  <c r="AA1513" i="151"/>
  <c r="Z1513" i="151"/>
  <c r="Y1513" i="151"/>
  <c r="X1513" i="151"/>
  <c r="W1513" i="151"/>
  <c r="V1513" i="151"/>
  <c r="U1513" i="151"/>
  <c r="T1513" i="151"/>
  <c r="S1513" i="151"/>
  <c r="R1513" i="151"/>
  <c r="Q1513" i="151"/>
  <c r="P1513" i="151"/>
  <c r="O1513" i="151"/>
  <c r="N1513" i="151"/>
  <c r="M1513" i="151"/>
  <c r="L1513" i="151"/>
  <c r="K1513" i="151"/>
  <c r="J1513" i="151"/>
  <c r="I1513" i="151"/>
  <c r="H1513" i="151"/>
  <c r="G1513" i="151"/>
  <c r="AB1512" i="151"/>
  <c r="AA1512" i="151"/>
  <c r="Z1512" i="151"/>
  <c r="Y1512" i="151"/>
  <c r="X1512" i="151"/>
  <c r="W1512" i="151"/>
  <c r="V1512" i="151"/>
  <c r="U1512" i="151"/>
  <c r="T1512" i="151"/>
  <c r="S1512" i="151"/>
  <c r="R1512" i="151"/>
  <c r="Q1512" i="151"/>
  <c r="P1512" i="151"/>
  <c r="O1512" i="151"/>
  <c r="N1512" i="151"/>
  <c r="M1512" i="151"/>
  <c r="L1512" i="151"/>
  <c r="K1512" i="151"/>
  <c r="J1512" i="151"/>
  <c r="I1512" i="151"/>
  <c r="H1512" i="151"/>
  <c r="G1512" i="151"/>
  <c r="AB1511" i="151"/>
  <c r="AA1511" i="151"/>
  <c r="Z1511" i="151"/>
  <c r="Y1511" i="151"/>
  <c r="X1511" i="151"/>
  <c r="W1511" i="151"/>
  <c r="V1511" i="151"/>
  <c r="U1511" i="151"/>
  <c r="T1511" i="151"/>
  <c r="S1511" i="151"/>
  <c r="R1511" i="151"/>
  <c r="Q1511" i="151"/>
  <c r="P1511" i="151"/>
  <c r="O1511" i="151"/>
  <c r="N1511" i="151"/>
  <c r="M1511" i="151"/>
  <c r="L1511" i="151"/>
  <c r="K1511" i="151"/>
  <c r="J1511" i="151"/>
  <c r="I1511" i="151"/>
  <c r="H1511" i="151"/>
  <c r="G1511" i="151"/>
  <c r="AB1510" i="151"/>
  <c r="AA1510" i="151"/>
  <c r="Z1510" i="151"/>
  <c r="Y1510" i="151"/>
  <c r="X1510" i="151"/>
  <c r="W1510" i="151"/>
  <c r="V1510" i="151"/>
  <c r="U1510" i="151"/>
  <c r="T1510" i="151"/>
  <c r="S1510" i="151"/>
  <c r="R1510" i="151"/>
  <c r="Q1510" i="151"/>
  <c r="P1510" i="151"/>
  <c r="O1510" i="151"/>
  <c r="N1510" i="151"/>
  <c r="M1510" i="151"/>
  <c r="L1510" i="151"/>
  <c r="K1510" i="151"/>
  <c r="J1510" i="151"/>
  <c r="I1510" i="151"/>
  <c r="H1510" i="151"/>
  <c r="G1510" i="151"/>
  <c r="AB1509" i="151"/>
  <c r="AA1509" i="151"/>
  <c r="Z1509" i="151"/>
  <c r="Y1509" i="151"/>
  <c r="X1509" i="151"/>
  <c r="W1509" i="151"/>
  <c r="V1509" i="151"/>
  <c r="U1509" i="151"/>
  <c r="T1509" i="151"/>
  <c r="S1509" i="151"/>
  <c r="R1509" i="151"/>
  <c r="Q1509" i="151"/>
  <c r="P1509" i="151"/>
  <c r="O1509" i="151"/>
  <c r="N1509" i="151"/>
  <c r="M1509" i="151"/>
  <c r="L1509" i="151"/>
  <c r="K1509" i="151"/>
  <c r="J1509" i="151"/>
  <c r="I1509" i="151"/>
  <c r="H1509" i="151"/>
  <c r="G1509" i="151"/>
  <c r="AB1508" i="151"/>
  <c r="AA1508" i="151"/>
  <c r="Z1508" i="151"/>
  <c r="Y1508" i="151"/>
  <c r="X1508" i="151"/>
  <c r="W1508" i="151"/>
  <c r="V1508" i="151"/>
  <c r="U1508" i="151"/>
  <c r="T1508" i="151"/>
  <c r="S1508" i="151"/>
  <c r="R1508" i="151"/>
  <c r="Q1508" i="151"/>
  <c r="P1508" i="151"/>
  <c r="O1508" i="151"/>
  <c r="N1508" i="151"/>
  <c r="M1508" i="151"/>
  <c r="L1508" i="151"/>
  <c r="K1508" i="151"/>
  <c r="J1508" i="151"/>
  <c r="I1508" i="151"/>
  <c r="H1508" i="151"/>
  <c r="G1508" i="151"/>
  <c r="AB1507" i="151"/>
  <c r="AA1507" i="151"/>
  <c r="Z1507" i="151"/>
  <c r="Y1507" i="151"/>
  <c r="X1507" i="151"/>
  <c r="W1507" i="151"/>
  <c r="V1507" i="151"/>
  <c r="U1507" i="151"/>
  <c r="T1507" i="151"/>
  <c r="S1507" i="151"/>
  <c r="R1507" i="151"/>
  <c r="Q1507" i="151"/>
  <c r="P1507" i="151"/>
  <c r="O1507" i="151"/>
  <c r="N1507" i="151"/>
  <c r="M1507" i="151"/>
  <c r="L1507" i="151"/>
  <c r="K1507" i="151"/>
  <c r="J1507" i="151"/>
  <c r="I1507" i="151"/>
  <c r="H1507" i="151"/>
  <c r="G1507" i="151"/>
  <c r="AB1506" i="151"/>
  <c r="AA1506" i="151"/>
  <c r="Z1506" i="151"/>
  <c r="Y1506" i="151"/>
  <c r="X1506" i="151"/>
  <c r="W1506" i="151"/>
  <c r="V1506" i="151"/>
  <c r="U1506" i="151"/>
  <c r="T1506" i="151"/>
  <c r="S1506" i="151"/>
  <c r="R1506" i="151"/>
  <c r="Q1506" i="151"/>
  <c r="P1506" i="151"/>
  <c r="O1506" i="151"/>
  <c r="N1506" i="151"/>
  <c r="M1506" i="151"/>
  <c r="L1506" i="151"/>
  <c r="K1506" i="151"/>
  <c r="J1506" i="151"/>
  <c r="I1506" i="151"/>
  <c r="H1506" i="151"/>
  <c r="G1506" i="151"/>
  <c r="AB1505" i="151"/>
  <c r="AA1505" i="151"/>
  <c r="Z1505" i="151"/>
  <c r="Y1505" i="151"/>
  <c r="X1505" i="151"/>
  <c r="W1505" i="151"/>
  <c r="V1505" i="151"/>
  <c r="U1505" i="151"/>
  <c r="T1505" i="151"/>
  <c r="S1505" i="151"/>
  <c r="R1505" i="151"/>
  <c r="Q1505" i="151"/>
  <c r="P1505" i="151"/>
  <c r="O1505" i="151"/>
  <c r="N1505" i="151"/>
  <c r="M1505" i="151"/>
  <c r="L1505" i="151"/>
  <c r="K1505" i="151"/>
  <c r="J1505" i="151"/>
  <c r="I1505" i="151"/>
  <c r="H1505" i="151"/>
  <c r="G1505" i="151"/>
  <c r="AB1504" i="151"/>
  <c r="AA1504" i="151"/>
  <c r="Z1504" i="151"/>
  <c r="Y1504" i="151"/>
  <c r="X1504" i="151"/>
  <c r="W1504" i="151"/>
  <c r="V1504" i="151"/>
  <c r="U1504" i="151"/>
  <c r="T1504" i="151"/>
  <c r="S1504" i="151"/>
  <c r="R1504" i="151"/>
  <c r="Q1504" i="151"/>
  <c r="P1504" i="151"/>
  <c r="O1504" i="151"/>
  <c r="N1504" i="151"/>
  <c r="M1504" i="151"/>
  <c r="L1504" i="151"/>
  <c r="K1504" i="151"/>
  <c r="J1504" i="151"/>
  <c r="I1504" i="151"/>
  <c r="H1504" i="151"/>
  <c r="G1504" i="151"/>
  <c r="AB1503" i="151"/>
  <c r="AA1503" i="151"/>
  <c r="Z1503" i="151"/>
  <c r="Y1503" i="151"/>
  <c r="X1503" i="151"/>
  <c r="W1503" i="151"/>
  <c r="V1503" i="151"/>
  <c r="U1503" i="151"/>
  <c r="T1503" i="151"/>
  <c r="S1503" i="151"/>
  <c r="R1503" i="151"/>
  <c r="Q1503" i="151"/>
  <c r="P1503" i="151"/>
  <c r="O1503" i="151"/>
  <c r="N1503" i="151"/>
  <c r="M1503" i="151"/>
  <c r="L1503" i="151"/>
  <c r="K1503" i="151"/>
  <c r="J1503" i="151"/>
  <c r="I1503" i="151"/>
  <c r="H1503" i="151"/>
  <c r="G1503" i="151"/>
  <c r="AB1502" i="151"/>
  <c r="AA1502" i="151"/>
  <c r="Z1502" i="151"/>
  <c r="Y1502" i="151"/>
  <c r="X1502" i="151"/>
  <c r="W1502" i="151"/>
  <c r="V1502" i="151"/>
  <c r="U1502" i="151"/>
  <c r="T1502" i="151"/>
  <c r="S1502" i="151"/>
  <c r="R1502" i="151"/>
  <c r="Q1502" i="151"/>
  <c r="P1502" i="151"/>
  <c r="O1502" i="151"/>
  <c r="N1502" i="151"/>
  <c r="M1502" i="151"/>
  <c r="L1502" i="151"/>
  <c r="K1502" i="151"/>
  <c r="J1502" i="151"/>
  <c r="I1502" i="151"/>
  <c r="H1502" i="151"/>
  <c r="G1502" i="151"/>
  <c r="AB1501" i="151"/>
  <c r="AA1501" i="151"/>
  <c r="Z1501" i="151"/>
  <c r="Y1501" i="151"/>
  <c r="X1501" i="151"/>
  <c r="W1501" i="151"/>
  <c r="V1501" i="151"/>
  <c r="U1501" i="151"/>
  <c r="T1501" i="151"/>
  <c r="S1501" i="151"/>
  <c r="R1501" i="151"/>
  <c r="Q1501" i="151"/>
  <c r="P1501" i="151"/>
  <c r="O1501" i="151"/>
  <c r="N1501" i="151"/>
  <c r="M1501" i="151"/>
  <c r="L1501" i="151"/>
  <c r="K1501" i="151"/>
  <c r="J1501" i="151"/>
  <c r="I1501" i="151"/>
  <c r="H1501" i="151"/>
  <c r="G1501" i="151"/>
  <c r="AB1500" i="151"/>
  <c r="AA1500" i="151"/>
  <c r="Z1500" i="151"/>
  <c r="Y1500" i="151"/>
  <c r="X1500" i="151"/>
  <c r="W1500" i="151"/>
  <c r="V1500" i="151"/>
  <c r="U1500" i="151"/>
  <c r="T1500" i="151"/>
  <c r="S1500" i="151"/>
  <c r="R1500" i="151"/>
  <c r="Q1500" i="151"/>
  <c r="P1500" i="151"/>
  <c r="O1500" i="151"/>
  <c r="N1500" i="151"/>
  <c r="M1500" i="151"/>
  <c r="L1500" i="151"/>
  <c r="K1500" i="151"/>
  <c r="J1500" i="151"/>
  <c r="I1500" i="151"/>
  <c r="H1500" i="151"/>
  <c r="G1500" i="151"/>
  <c r="AB1499" i="151"/>
  <c r="AA1499" i="151"/>
  <c r="Z1499" i="151"/>
  <c r="Y1499" i="151"/>
  <c r="X1499" i="151"/>
  <c r="W1499" i="151"/>
  <c r="V1499" i="151"/>
  <c r="U1499" i="151"/>
  <c r="T1499" i="151"/>
  <c r="S1499" i="151"/>
  <c r="R1499" i="151"/>
  <c r="Q1499" i="151"/>
  <c r="P1499" i="151"/>
  <c r="O1499" i="151"/>
  <c r="N1499" i="151"/>
  <c r="M1499" i="151"/>
  <c r="L1499" i="151"/>
  <c r="K1499" i="151"/>
  <c r="J1499" i="151"/>
  <c r="I1499" i="151"/>
  <c r="H1499" i="151"/>
  <c r="G1499" i="151"/>
  <c r="AB1498" i="151"/>
  <c r="AA1498" i="151"/>
  <c r="Z1498" i="151"/>
  <c r="Y1498" i="151"/>
  <c r="X1498" i="151"/>
  <c r="W1498" i="151"/>
  <c r="V1498" i="151"/>
  <c r="U1498" i="151"/>
  <c r="T1498" i="151"/>
  <c r="S1498" i="151"/>
  <c r="R1498" i="151"/>
  <c r="Q1498" i="151"/>
  <c r="P1498" i="151"/>
  <c r="O1498" i="151"/>
  <c r="N1498" i="151"/>
  <c r="M1498" i="151"/>
  <c r="L1498" i="151"/>
  <c r="K1498" i="151"/>
  <c r="J1498" i="151"/>
  <c r="I1498" i="151"/>
  <c r="H1498" i="151"/>
  <c r="G1498" i="151"/>
  <c r="AB1497" i="151"/>
  <c r="AA1497" i="151"/>
  <c r="Z1497" i="151"/>
  <c r="Y1497" i="151"/>
  <c r="X1497" i="151"/>
  <c r="W1497" i="151"/>
  <c r="V1497" i="151"/>
  <c r="U1497" i="151"/>
  <c r="T1497" i="151"/>
  <c r="S1497" i="151"/>
  <c r="R1497" i="151"/>
  <c r="Q1497" i="151"/>
  <c r="P1497" i="151"/>
  <c r="O1497" i="151"/>
  <c r="N1497" i="151"/>
  <c r="M1497" i="151"/>
  <c r="L1497" i="151"/>
  <c r="K1497" i="151"/>
  <c r="J1497" i="151"/>
  <c r="I1497" i="151"/>
  <c r="H1497" i="151"/>
  <c r="G1497" i="151"/>
  <c r="AB1496" i="151"/>
  <c r="AA1496" i="151"/>
  <c r="Z1496" i="151"/>
  <c r="Y1496" i="151"/>
  <c r="X1496" i="151"/>
  <c r="W1496" i="151"/>
  <c r="V1496" i="151"/>
  <c r="U1496" i="151"/>
  <c r="T1496" i="151"/>
  <c r="S1496" i="151"/>
  <c r="R1496" i="151"/>
  <c r="Q1496" i="151"/>
  <c r="P1496" i="151"/>
  <c r="O1496" i="151"/>
  <c r="N1496" i="151"/>
  <c r="M1496" i="151"/>
  <c r="L1496" i="151"/>
  <c r="K1496" i="151"/>
  <c r="J1496" i="151"/>
  <c r="I1496" i="151"/>
  <c r="H1496" i="151"/>
  <c r="G1496" i="151"/>
  <c r="AB1495" i="151"/>
  <c r="AA1495" i="151"/>
  <c r="Z1495" i="151"/>
  <c r="Y1495" i="151"/>
  <c r="X1495" i="151"/>
  <c r="W1495" i="151"/>
  <c r="V1495" i="151"/>
  <c r="U1495" i="151"/>
  <c r="T1495" i="151"/>
  <c r="S1495" i="151"/>
  <c r="R1495" i="151"/>
  <c r="Q1495" i="151"/>
  <c r="P1495" i="151"/>
  <c r="O1495" i="151"/>
  <c r="N1495" i="151"/>
  <c r="M1495" i="151"/>
  <c r="L1495" i="151"/>
  <c r="K1495" i="151"/>
  <c r="J1495" i="151"/>
  <c r="I1495" i="151"/>
  <c r="H1495" i="151"/>
  <c r="G1495" i="151"/>
  <c r="AB1494" i="151"/>
  <c r="AA1494" i="151"/>
  <c r="Z1494" i="151"/>
  <c r="Y1494" i="151"/>
  <c r="X1494" i="151"/>
  <c r="W1494" i="151"/>
  <c r="V1494" i="151"/>
  <c r="U1494" i="151"/>
  <c r="T1494" i="151"/>
  <c r="S1494" i="151"/>
  <c r="R1494" i="151"/>
  <c r="Q1494" i="151"/>
  <c r="P1494" i="151"/>
  <c r="O1494" i="151"/>
  <c r="N1494" i="151"/>
  <c r="M1494" i="151"/>
  <c r="L1494" i="151"/>
  <c r="K1494" i="151"/>
  <c r="J1494" i="151"/>
  <c r="I1494" i="151"/>
  <c r="H1494" i="151"/>
  <c r="G1494" i="151"/>
  <c r="AB1493" i="151"/>
  <c r="AA1493" i="151"/>
  <c r="Z1493" i="151"/>
  <c r="Y1493" i="151"/>
  <c r="X1493" i="151"/>
  <c r="W1493" i="151"/>
  <c r="V1493" i="151"/>
  <c r="U1493" i="151"/>
  <c r="T1493" i="151"/>
  <c r="S1493" i="151"/>
  <c r="R1493" i="151"/>
  <c r="Q1493" i="151"/>
  <c r="P1493" i="151"/>
  <c r="O1493" i="151"/>
  <c r="N1493" i="151"/>
  <c r="M1493" i="151"/>
  <c r="L1493" i="151"/>
  <c r="K1493" i="151"/>
  <c r="J1493" i="151"/>
  <c r="I1493" i="151"/>
  <c r="H1493" i="151"/>
  <c r="G1493" i="151"/>
  <c r="AB1492" i="151"/>
  <c r="AA1492" i="151"/>
  <c r="Z1492" i="151"/>
  <c r="Y1492" i="151"/>
  <c r="X1492" i="151"/>
  <c r="W1492" i="151"/>
  <c r="V1492" i="151"/>
  <c r="U1492" i="151"/>
  <c r="T1492" i="151"/>
  <c r="S1492" i="151"/>
  <c r="R1492" i="151"/>
  <c r="Q1492" i="151"/>
  <c r="P1492" i="151"/>
  <c r="O1492" i="151"/>
  <c r="N1492" i="151"/>
  <c r="M1492" i="151"/>
  <c r="L1492" i="151"/>
  <c r="K1492" i="151"/>
  <c r="J1492" i="151"/>
  <c r="I1492" i="151"/>
  <c r="H1492" i="151"/>
  <c r="G1492" i="151"/>
  <c r="AB1491" i="151"/>
  <c r="AA1491" i="151"/>
  <c r="Z1491" i="151"/>
  <c r="Y1491" i="151"/>
  <c r="X1491" i="151"/>
  <c r="W1491" i="151"/>
  <c r="V1491" i="151"/>
  <c r="U1491" i="151"/>
  <c r="T1491" i="151"/>
  <c r="S1491" i="151"/>
  <c r="R1491" i="151"/>
  <c r="Q1491" i="151"/>
  <c r="P1491" i="151"/>
  <c r="O1491" i="151"/>
  <c r="N1491" i="151"/>
  <c r="M1491" i="151"/>
  <c r="L1491" i="151"/>
  <c r="K1491" i="151"/>
  <c r="J1491" i="151"/>
  <c r="I1491" i="151"/>
  <c r="H1491" i="151"/>
  <c r="G1491" i="151"/>
  <c r="AB1490" i="151"/>
  <c r="AA1490" i="151"/>
  <c r="Z1490" i="151"/>
  <c r="Y1490" i="151"/>
  <c r="X1490" i="151"/>
  <c r="W1490" i="151"/>
  <c r="V1490" i="151"/>
  <c r="U1490" i="151"/>
  <c r="T1490" i="151"/>
  <c r="S1490" i="151"/>
  <c r="R1490" i="151"/>
  <c r="Q1490" i="151"/>
  <c r="P1490" i="151"/>
  <c r="O1490" i="151"/>
  <c r="N1490" i="151"/>
  <c r="M1490" i="151"/>
  <c r="L1490" i="151"/>
  <c r="K1490" i="151"/>
  <c r="J1490" i="151"/>
  <c r="I1490" i="151"/>
  <c r="H1490" i="151"/>
  <c r="G1490" i="151"/>
  <c r="AB1489" i="151"/>
  <c r="AA1489" i="151"/>
  <c r="Z1489" i="151"/>
  <c r="Y1489" i="151"/>
  <c r="X1489" i="151"/>
  <c r="W1489" i="151"/>
  <c r="V1489" i="151"/>
  <c r="U1489" i="151"/>
  <c r="T1489" i="151"/>
  <c r="S1489" i="151"/>
  <c r="R1489" i="151"/>
  <c r="Q1489" i="151"/>
  <c r="P1489" i="151"/>
  <c r="O1489" i="151"/>
  <c r="N1489" i="151"/>
  <c r="M1489" i="151"/>
  <c r="L1489" i="151"/>
  <c r="K1489" i="151"/>
  <c r="J1489" i="151"/>
  <c r="I1489" i="151"/>
  <c r="H1489" i="151"/>
  <c r="G1489" i="151"/>
  <c r="AB1488" i="151"/>
  <c r="AA1488" i="151"/>
  <c r="Z1488" i="151"/>
  <c r="Y1488" i="151"/>
  <c r="X1488" i="151"/>
  <c r="W1488" i="151"/>
  <c r="V1488" i="151"/>
  <c r="U1488" i="151"/>
  <c r="T1488" i="151"/>
  <c r="S1488" i="151"/>
  <c r="R1488" i="151"/>
  <c r="Q1488" i="151"/>
  <c r="P1488" i="151"/>
  <c r="O1488" i="151"/>
  <c r="N1488" i="151"/>
  <c r="M1488" i="151"/>
  <c r="L1488" i="151"/>
  <c r="K1488" i="151"/>
  <c r="J1488" i="151"/>
  <c r="I1488" i="151"/>
  <c r="H1488" i="151"/>
  <c r="G1488" i="151"/>
  <c r="AB1487" i="151"/>
  <c r="AA1487" i="151"/>
  <c r="Z1487" i="151"/>
  <c r="Y1487" i="151"/>
  <c r="X1487" i="151"/>
  <c r="W1487" i="151"/>
  <c r="V1487" i="151"/>
  <c r="U1487" i="151"/>
  <c r="T1487" i="151"/>
  <c r="S1487" i="151"/>
  <c r="R1487" i="151"/>
  <c r="Q1487" i="151"/>
  <c r="P1487" i="151"/>
  <c r="O1487" i="151"/>
  <c r="N1487" i="151"/>
  <c r="M1487" i="151"/>
  <c r="L1487" i="151"/>
  <c r="K1487" i="151"/>
  <c r="J1487" i="151"/>
  <c r="I1487" i="151"/>
  <c r="H1487" i="151"/>
  <c r="G1487" i="151"/>
  <c r="AB1486" i="151"/>
  <c r="AA1486" i="151"/>
  <c r="Z1486" i="151"/>
  <c r="Y1486" i="151"/>
  <c r="X1486" i="151"/>
  <c r="W1486" i="151"/>
  <c r="V1486" i="151"/>
  <c r="U1486" i="151"/>
  <c r="T1486" i="151"/>
  <c r="S1486" i="151"/>
  <c r="R1486" i="151"/>
  <c r="Q1486" i="151"/>
  <c r="P1486" i="151"/>
  <c r="O1486" i="151"/>
  <c r="N1486" i="151"/>
  <c r="M1486" i="151"/>
  <c r="L1486" i="151"/>
  <c r="K1486" i="151"/>
  <c r="J1486" i="151"/>
  <c r="I1486" i="151"/>
  <c r="H1486" i="151"/>
  <c r="G1486" i="151"/>
  <c r="AB1485" i="151"/>
  <c r="AA1485" i="151"/>
  <c r="Z1485" i="151"/>
  <c r="Y1485" i="151"/>
  <c r="X1485" i="151"/>
  <c r="W1485" i="151"/>
  <c r="V1485" i="151"/>
  <c r="U1485" i="151"/>
  <c r="T1485" i="151"/>
  <c r="S1485" i="151"/>
  <c r="R1485" i="151"/>
  <c r="Q1485" i="151"/>
  <c r="P1485" i="151"/>
  <c r="O1485" i="151"/>
  <c r="N1485" i="151"/>
  <c r="M1485" i="151"/>
  <c r="L1485" i="151"/>
  <c r="K1485" i="151"/>
  <c r="J1485" i="151"/>
  <c r="I1485" i="151"/>
  <c r="H1485" i="151"/>
  <c r="G1485" i="151"/>
  <c r="AB1484" i="151"/>
  <c r="AA1484" i="151"/>
  <c r="Z1484" i="151"/>
  <c r="Y1484" i="151"/>
  <c r="X1484" i="151"/>
  <c r="W1484" i="151"/>
  <c r="V1484" i="151"/>
  <c r="U1484" i="151"/>
  <c r="T1484" i="151"/>
  <c r="S1484" i="151"/>
  <c r="R1484" i="151"/>
  <c r="Q1484" i="151"/>
  <c r="P1484" i="151"/>
  <c r="O1484" i="151"/>
  <c r="N1484" i="151"/>
  <c r="M1484" i="151"/>
  <c r="L1484" i="151"/>
  <c r="K1484" i="151"/>
  <c r="J1484" i="151"/>
  <c r="I1484" i="151"/>
  <c r="H1484" i="151"/>
  <c r="G1484" i="151"/>
  <c r="AB1483" i="151"/>
  <c r="AA1483" i="151"/>
  <c r="Z1483" i="151"/>
  <c r="Y1483" i="151"/>
  <c r="X1483" i="151"/>
  <c r="W1483" i="151"/>
  <c r="V1483" i="151"/>
  <c r="U1483" i="151"/>
  <c r="T1483" i="151"/>
  <c r="S1483" i="151"/>
  <c r="R1483" i="151"/>
  <c r="Q1483" i="151"/>
  <c r="P1483" i="151"/>
  <c r="O1483" i="151"/>
  <c r="N1483" i="151"/>
  <c r="M1483" i="151"/>
  <c r="L1483" i="151"/>
  <c r="K1483" i="151"/>
  <c r="J1483" i="151"/>
  <c r="I1483" i="151"/>
  <c r="H1483" i="151"/>
  <c r="G1483" i="151"/>
  <c r="AB1482" i="151"/>
  <c r="AA1482" i="151"/>
  <c r="Z1482" i="151"/>
  <c r="Y1482" i="151"/>
  <c r="X1482" i="151"/>
  <c r="W1482" i="151"/>
  <c r="V1482" i="151"/>
  <c r="U1482" i="151"/>
  <c r="T1482" i="151"/>
  <c r="S1482" i="151"/>
  <c r="R1482" i="151"/>
  <c r="Q1482" i="151"/>
  <c r="P1482" i="151"/>
  <c r="O1482" i="151"/>
  <c r="N1482" i="151"/>
  <c r="M1482" i="151"/>
  <c r="L1482" i="151"/>
  <c r="K1482" i="151"/>
  <c r="J1482" i="151"/>
  <c r="I1482" i="151"/>
  <c r="H1482" i="151"/>
  <c r="G1482" i="151"/>
  <c r="AB1481" i="151"/>
  <c r="AA1481" i="151"/>
  <c r="Z1481" i="151"/>
  <c r="Y1481" i="151"/>
  <c r="X1481" i="151"/>
  <c r="W1481" i="151"/>
  <c r="V1481" i="151"/>
  <c r="U1481" i="151"/>
  <c r="T1481" i="151"/>
  <c r="S1481" i="151"/>
  <c r="R1481" i="151"/>
  <c r="Q1481" i="151"/>
  <c r="P1481" i="151"/>
  <c r="O1481" i="151"/>
  <c r="N1481" i="151"/>
  <c r="M1481" i="151"/>
  <c r="L1481" i="151"/>
  <c r="K1481" i="151"/>
  <c r="J1481" i="151"/>
  <c r="I1481" i="151"/>
  <c r="H1481" i="151"/>
  <c r="G1481" i="151"/>
  <c r="AB1480" i="151"/>
  <c r="AA1480" i="151"/>
  <c r="Z1480" i="151"/>
  <c r="Y1480" i="151"/>
  <c r="X1480" i="151"/>
  <c r="W1480" i="151"/>
  <c r="V1480" i="151"/>
  <c r="U1480" i="151"/>
  <c r="T1480" i="151"/>
  <c r="S1480" i="151"/>
  <c r="R1480" i="151"/>
  <c r="Q1480" i="151"/>
  <c r="P1480" i="151"/>
  <c r="O1480" i="151"/>
  <c r="N1480" i="151"/>
  <c r="M1480" i="151"/>
  <c r="L1480" i="151"/>
  <c r="K1480" i="151"/>
  <c r="J1480" i="151"/>
  <c r="I1480" i="151"/>
  <c r="H1480" i="151"/>
  <c r="G1480" i="151"/>
  <c r="AB1479" i="151"/>
  <c r="AA1479" i="151"/>
  <c r="Z1479" i="151"/>
  <c r="Y1479" i="151"/>
  <c r="X1479" i="151"/>
  <c r="W1479" i="151"/>
  <c r="V1479" i="151"/>
  <c r="U1479" i="151"/>
  <c r="T1479" i="151"/>
  <c r="S1479" i="151"/>
  <c r="R1479" i="151"/>
  <c r="Q1479" i="151"/>
  <c r="P1479" i="151"/>
  <c r="O1479" i="151"/>
  <c r="N1479" i="151"/>
  <c r="M1479" i="151"/>
  <c r="L1479" i="151"/>
  <c r="K1479" i="151"/>
  <c r="J1479" i="151"/>
  <c r="I1479" i="151"/>
  <c r="H1479" i="151"/>
  <c r="G1479" i="151"/>
  <c r="AB1478" i="151"/>
  <c r="AA1478" i="151"/>
  <c r="Z1478" i="151"/>
  <c r="Y1478" i="151"/>
  <c r="X1478" i="151"/>
  <c r="W1478" i="151"/>
  <c r="V1478" i="151"/>
  <c r="U1478" i="151"/>
  <c r="T1478" i="151"/>
  <c r="S1478" i="151"/>
  <c r="R1478" i="151"/>
  <c r="Q1478" i="151"/>
  <c r="P1478" i="151"/>
  <c r="O1478" i="151"/>
  <c r="N1478" i="151"/>
  <c r="M1478" i="151"/>
  <c r="L1478" i="151"/>
  <c r="K1478" i="151"/>
  <c r="J1478" i="151"/>
  <c r="I1478" i="151"/>
  <c r="H1478" i="151"/>
  <c r="G1478" i="151"/>
  <c r="AB1477" i="151"/>
  <c r="AA1477" i="151"/>
  <c r="Z1477" i="151"/>
  <c r="Y1477" i="151"/>
  <c r="X1477" i="151"/>
  <c r="W1477" i="151"/>
  <c r="V1477" i="151"/>
  <c r="U1477" i="151"/>
  <c r="T1477" i="151"/>
  <c r="S1477" i="151"/>
  <c r="R1477" i="151"/>
  <c r="Q1477" i="151"/>
  <c r="P1477" i="151"/>
  <c r="O1477" i="151"/>
  <c r="N1477" i="151"/>
  <c r="M1477" i="151"/>
  <c r="L1477" i="151"/>
  <c r="K1477" i="151"/>
  <c r="J1477" i="151"/>
  <c r="I1477" i="151"/>
  <c r="H1477" i="151"/>
  <c r="G1477" i="151"/>
  <c r="AB1476" i="151"/>
  <c r="AA1476" i="151"/>
  <c r="Z1476" i="151"/>
  <c r="Y1476" i="151"/>
  <c r="X1476" i="151"/>
  <c r="W1476" i="151"/>
  <c r="V1476" i="151"/>
  <c r="U1476" i="151"/>
  <c r="T1476" i="151"/>
  <c r="S1476" i="151"/>
  <c r="R1476" i="151"/>
  <c r="Q1476" i="151"/>
  <c r="P1476" i="151"/>
  <c r="O1476" i="151"/>
  <c r="N1476" i="151"/>
  <c r="M1476" i="151"/>
  <c r="L1476" i="151"/>
  <c r="K1476" i="151"/>
  <c r="J1476" i="151"/>
  <c r="I1476" i="151"/>
  <c r="H1476" i="151"/>
  <c r="G1476" i="151"/>
  <c r="AB1475" i="151"/>
  <c r="AA1475" i="151"/>
  <c r="Z1475" i="151"/>
  <c r="Y1475" i="151"/>
  <c r="X1475" i="151"/>
  <c r="W1475" i="151"/>
  <c r="V1475" i="151"/>
  <c r="U1475" i="151"/>
  <c r="T1475" i="151"/>
  <c r="S1475" i="151"/>
  <c r="R1475" i="151"/>
  <c r="Q1475" i="151"/>
  <c r="P1475" i="151"/>
  <c r="O1475" i="151"/>
  <c r="N1475" i="151"/>
  <c r="M1475" i="151"/>
  <c r="L1475" i="151"/>
  <c r="K1475" i="151"/>
  <c r="J1475" i="151"/>
  <c r="I1475" i="151"/>
  <c r="H1475" i="151"/>
  <c r="G1475" i="151"/>
  <c r="AB1474" i="151"/>
  <c r="AA1474" i="151"/>
  <c r="Z1474" i="151"/>
  <c r="Y1474" i="151"/>
  <c r="X1474" i="151"/>
  <c r="W1474" i="151"/>
  <c r="V1474" i="151"/>
  <c r="U1474" i="151"/>
  <c r="T1474" i="151"/>
  <c r="S1474" i="151"/>
  <c r="R1474" i="151"/>
  <c r="Q1474" i="151"/>
  <c r="P1474" i="151"/>
  <c r="O1474" i="151"/>
  <c r="N1474" i="151"/>
  <c r="M1474" i="151"/>
  <c r="L1474" i="151"/>
  <c r="K1474" i="151"/>
  <c r="J1474" i="151"/>
  <c r="I1474" i="151"/>
  <c r="H1474" i="151"/>
  <c r="G1474" i="151"/>
  <c r="AB1473" i="151"/>
  <c r="AA1473" i="151"/>
  <c r="Z1473" i="151"/>
  <c r="Y1473" i="151"/>
  <c r="X1473" i="151"/>
  <c r="W1473" i="151"/>
  <c r="V1473" i="151"/>
  <c r="U1473" i="151"/>
  <c r="T1473" i="151"/>
  <c r="S1473" i="151"/>
  <c r="R1473" i="151"/>
  <c r="Q1473" i="151"/>
  <c r="P1473" i="151"/>
  <c r="O1473" i="151"/>
  <c r="N1473" i="151"/>
  <c r="M1473" i="151"/>
  <c r="L1473" i="151"/>
  <c r="K1473" i="151"/>
  <c r="J1473" i="151"/>
  <c r="I1473" i="151"/>
  <c r="H1473" i="151"/>
  <c r="G1473" i="151"/>
  <c r="AB1472" i="151"/>
  <c r="AA1472" i="151"/>
  <c r="Z1472" i="151"/>
  <c r="Y1472" i="151"/>
  <c r="X1472" i="151"/>
  <c r="W1472" i="151"/>
  <c r="V1472" i="151"/>
  <c r="U1472" i="151"/>
  <c r="T1472" i="151"/>
  <c r="S1472" i="151"/>
  <c r="R1472" i="151"/>
  <c r="Q1472" i="151"/>
  <c r="P1472" i="151"/>
  <c r="O1472" i="151"/>
  <c r="N1472" i="151"/>
  <c r="M1472" i="151"/>
  <c r="L1472" i="151"/>
  <c r="K1472" i="151"/>
  <c r="J1472" i="151"/>
  <c r="I1472" i="151"/>
  <c r="H1472" i="151"/>
  <c r="G1472" i="151"/>
  <c r="AB1471" i="151"/>
  <c r="AA1471" i="151"/>
  <c r="Z1471" i="151"/>
  <c r="Y1471" i="151"/>
  <c r="X1471" i="151"/>
  <c r="W1471" i="151"/>
  <c r="V1471" i="151"/>
  <c r="U1471" i="151"/>
  <c r="T1471" i="151"/>
  <c r="S1471" i="151"/>
  <c r="R1471" i="151"/>
  <c r="Q1471" i="151"/>
  <c r="P1471" i="151"/>
  <c r="O1471" i="151"/>
  <c r="N1471" i="151"/>
  <c r="M1471" i="151"/>
  <c r="L1471" i="151"/>
  <c r="K1471" i="151"/>
  <c r="J1471" i="151"/>
  <c r="I1471" i="151"/>
  <c r="H1471" i="151"/>
  <c r="G1471" i="151"/>
  <c r="AB1470" i="151"/>
  <c r="AA1470" i="151"/>
  <c r="Z1470" i="151"/>
  <c r="Y1470" i="151"/>
  <c r="X1470" i="151"/>
  <c r="W1470" i="151"/>
  <c r="V1470" i="151"/>
  <c r="U1470" i="151"/>
  <c r="T1470" i="151"/>
  <c r="S1470" i="151"/>
  <c r="R1470" i="151"/>
  <c r="Q1470" i="151"/>
  <c r="P1470" i="151"/>
  <c r="O1470" i="151"/>
  <c r="N1470" i="151"/>
  <c r="M1470" i="151"/>
  <c r="L1470" i="151"/>
  <c r="K1470" i="151"/>
  <c r="J1470" i="151"/>
  <c r="I1470" i="151"/>
  <c r="H1470" i="151"/>
  <c r="G1470" i="151"/>
  <c r="AB1469" i="151"/>
  <c r="AA1469" i="151"/>
  <c r="Z1469" i="151"/>
  <c r="Y1469" i="151"/>
  <c r="X1469" i="151"/>
  <c r="W1469" i="151"/>
  <c r="V1469" i="151"/>
  <c r="U1469" i="151"/>
  <c r="T1469" i="151"/>
  <c r="S1469" i="151"/>
  <c r="R1469" i="151"/>
  <c r="Q1469" i="151"/>
  <c r="P1469" i="151"/>
  <c r="O1469" i="151"/>
  <c r="N1469" i="151"/>
  <c r="M1469" i="151"/>
  <c r="L1469" i="151"/>
  <c r="K1469" i="151"/>
  <c r="J1469" i="151"/>
  <c r="I1469" i="151"/>
  <c r="H1469" i="151"/>
  <c r="G1469" i="151"/>
  <c r="AB1468" i="151"/>
  <c r="AA1468" i="151"/>
  <c r="Z1468" i="151"/>
  <c r="Y1468" i="151"/>
  <c r="X1468" i="151"/>
  <c r="W1468" i="151"/>
  <c r="V1468" i="151"/>
  <c r="U1468" i="151"/>
  <c r="T1468" i="151"/>
  <c r="S1468" i="151"/>
  <c r="R1468" i="151"/>
  <c r="Q1468" i="151"/>
  <c r="P1468" i="151"/>
  <c r="O1468" i="151"/>
  <c r="N1468" i="151"/>
  <c r="M1468" i="151"/>
  <c r="L1468" i="151"/>
  <c r="K1468" i="151"/>
  <c r="J1468" i="151"/>
  <c r="I1468" i="151"/>
  <c r="H1468" i="151"/>
  <c r="G1468" i="151"/>
  <c r="AB1467" i="151"/>
  <c r="AA1467" i="151"/>
  <c r="Z1467" i="151"/>
  <c r="Y1467" i="151"/>
  <c r="X1467" i="151"/>
  <c r="W1467" i="151"/>
  <c r="V1467" i="151"/>
  <c r="U1467" i="151"/>
  <c r="T1467" i="151"/>
  <c r="S1467" i="151"/>
  <c r="R1467" i="151"/>
  <c r="Q1467" i="151"/>
  <c r="P1467" i="151"/>
  <c r="O1467" i="151"/>
  <c r="N1467" i="151"/>
  <c r="M1467" i="151"/>
  <c r="L1467" i="151"/>
  <c r="K1467" i="151"/>
  <c r="J1467" i="151"/>
  <c r="I1467" i="151"/>
  <c r="H1467" i="151"/>
  <c r="G1467" i="151"/>
  <c r="AB1466" i="151"/>
  <c r="AA1466" i="151"/>
  <c r="Z1466" i="151"/>
  <c r="Y1466" i="151"/>
  <c r="X1466" i="151"/>
  <c r="W1466" i="151"/>
  <c r="V1466" i="151"/>
  <c r="U1466" i="151"/>
  <c r="T1466" i="151"/>
  <c r="S1466" i="151"/>
  <c r="R1466" i="151"/>
  <c r="Q1466" i="151"/>
  <c r="P1466" i="151"/>
  <c r="O1466" i="151"/>
  <c r="N1466" i="151"/>
  <c r="M1466" i="151"/>
  <c r="L1466" i="151"/>
  <c r="K1466" i="151"/>
  <c r="J1466" i="151"/>
  <c r="I1466" i="151"/>
  <c r="H1466" i="151"/>
  <c r="G1466" i="151"/>
  <c r="AB1465" i="151"/>
  <c r="AA1465" i="151"/>
  <c r="Z1465" i="151"/>
  <c r="Y1465" i="151"/>
  <c r="X1465" i="151"/>
  <c r="W1465" i="151"/>
  <c r="V1465" i="151"/>
  <c r="U1465" i="151"/>
  <c r="T1465" i="151"/>
  <c r="S1465" i="151"/>
  <c r="R1465" i="151"/>
  <c r="Q1465" i="151"/>
  <c r="P1465" i="151"/>
  <c r="O1465" i="151"/>
  <c r="N1465" i="151"/>
  <c r="M1465" i="151"/>
  <c r="L1465" i="151"/>
  <c r="K1465" i="151"/>
  <c r="J1465" i="151"/>
  <c r="I1465" i="151"/>
  <c r="H1465" i="151"/>
  <c r="G1465" i="151"/>
  <c r="AB1464" i="151"/>
  <c r="AA1464" i="151"/>
  <c r="Z1464" i="151"/>
  <c r="Y1464" i="151"/>
  <c r="X1464" i="151"/>
  <c r="W1464" i="151"/>
  <c r="V1464" i="151"/>
  <c r="U1464" i="151"/>
  <c r="T1464" i="151"/>
  <c r="S1464" i="151"/>
  <c r="R1464" i="151"/>
  <c r="Q1464" i="151"/>
  <c r="P1464" i="151"/>
  <c r="O1464" i="151"/>
  <c r="N1464" i="151"/>
  <c r="M1464" i="151"/>
  <c r="L1464" i="151"/>
  <c r="K1464" i="151"/>
  <c r="J1464" i="151"/>
  <c r="I1464" i="151"/>
  <c r="H1464" i="151"/>
  <c r="G1464" i="151"/>
  <c r="AB1463" i="151"/>
  <c r="AA1463" i="151"/>
  <c r="Z1463" i="151"/>
  <c r="Y1463" i="151"/>
  <c r="X1463" i="151"/>
  <c r="W1463" i="151"/>
  <c r="V1463" i="151"/>
  <c r="U1463" i="151"/>
  <c r="T1463" i="151"/>
  <c r="S1463" i="151"/>
  <c r="R1463" i="151"/>
  <c r="Q1463" i="151"/>
  <c r="P1463" i="151"/>
  <c r="O1463" i="151"/>
  <c r="N1463" i="151"/>
  <c r="M1463" i="151"/>
  <c r="L1463" i="151"/>
  <c r="K1463" i="151"/>
  <c r="J1463" i="151"/>
  <c r="I1463" i="151"/>
  <c r="H1463" i="151"/>
  <c r="G1463" i="151"/>
  <c r="AB1462" i="151"/>
  <c r="AA1462" i="151"/>
  <c r="Z1462" i="151"/>
  <c r="Y1462" i="151"/>
  <c r="X1462" i="151"/>
  <c r="W1462" i="151"/>
  <c r="V1462" i="151"/>
  <c r="U1462" i="151"/>
  <c r="T1462" i="151"/>
  <c r="S1462" i="151"/>
  <c r="R1462" i="151"/>
  <c r="Q1462" i="151"/>
  <c r="P1462" i="151"/>
  <c r="O1462" i="151"/>
  <c r="N1462" i="151"/>
  <c r="M1462" i="151"/>
  <c r="L1462" i="151"/>
  <c r="K1462" i="151"/>
  <c r="J1462" i="151"/>
  <c r="I1462" i="151"/>
  <c r="H1462" i="151"/>
  <c r="G1462" i="151"/>
  <c r="AB1461" i="151"/>
  <c r="AA1461" i="151"/>
  <c r="Z1461" i="151"/>
  <c r="Y1461" i="151"/>
  <c r="X1461" i="151"/>
  <c r="W1461" i="151"/>
  <c r="V1461" i="151"/>
  <c r="U1461" i="151"/>
  <c r="T1461" i="151"/>
  <c r="S1461" i="151"/>
  <c r="R1461" i="151"/>
  <c r="Q1461" i="151"/>
  <c r="P1461" i="151"/>
  <c r="O1461" i="151"/>
  <c r="N1461" i="151"/>
  <c r="M1461" i="151"/>
  <c r="L1461" i="151"/>
  <c r="K1461" i="151"/>
  <c r="J1461" i="151"/>
  <c r="I1461" i="151"/>
  <c r="H1461" i="151"/>
  <c r="G1461" i="151"/>
  <c r="AB1460" i="151"/>
  <c r="AA1460" i="151"/>
  <c r="Z1460" i="151"/>
  <c r="Y1460" i="151"/>
  <c r="X1460" i="151"/>
  <c r="W1460" i="151"/>
  <c r="V1460" i="151"/>
  <c r="U1460" i="151"/>
  <c r="T1460" i="151"/>
  <c r="S1460" i="151"/>
  <c r="R1460" i="151"/>
  <c r="Q1460" i="151"/>
  <c r="P1460" i="151"/>
  <c r="O1460" i="151"/>
  <c r="N1460" i="151"/>
  <c r="M1460" i="151"/>
  <c r="L1460" i="151"/>
  <c r="K1460" i="151"/>
  <c r="J1460" i="151"/>
  <c r="I1460" i="151"/>
  <c r="H1460" i="151"/>
  <c r="G1460" i="151"/>
  <c r="AB1459" i="151"/>
  <c r="AA1459" i="151"/>
  <c r="Z1459" i="151"/>
  <c r="Y1459" i="151"/>
  <c r="X1459" i="151"/>
  <c r="W1459" i="151"/>
  <c r="V1459" i="151"/>
  <c r="U1459" i="151"/>
  <c r="T1459" i="151"/>
  <c r="S1459" i="151"/>
  <c r="R1459" i="151"/>
  <c r="Q1459" i="151"/>
  <c r="P1459" i="151"/>
  <c r="O1459" i="151"/>
  <c r="N1459" i="151"/>
  <c r="M1459" i="151"/>
  <c r="L1459" i="151"/>
  <c r="K1459" i="151"/>
  <c r="J1459" i="151"/>
  <c r="I1459" i="151"/>
  <c r="H1459" i="151"/>
  <c r="G1459" i="151"/>
  <c r="AB1458" i="151"/>
  <c r="AA1458" i="151"/>
  <c r="Z1458" i="151"/>
  <c r="Y1458" i="151"/>
  <c r="X1458" i="151"/>
  <c r="W1458" i="151"/>
  <c r="V1458" i="151"/>
  <c r="U1458" i="151"/>
  <c r="T1458" i="151"/>
  <c r="S1458" i="151"/>
  <c r="R1458" i="151"/>
  <c r="Q1458" i="151"/>
  <c r="P1458" i="151"/>
  <c r="O1458" i="151"/>
  <c r="N1458" i="151"/>
  <c r="M1458" i="151"/>
  <c r="L1458" i="151"/>
  <c r="K1458" i="151"/>
  <c r="J1458" i="151"/>
  <c r="I1458" i="151"/>
  <c r="H1458" i="151"/>
  <c r="G1458" i="151"/>
  <c r="AB1457" i="151"/>
  <c r="AA1457" i="151"/>
  <c r="Z1457" i="151"/>
  <c r="Y1457" i="151"/>
  <c r="X1457" i="151"/>
  <c r="W1457" i="151"/>
  <c r="V1457" i="151"/>
  <c r="U1457" i="151"/>
  <c r="T1457" i="151"/>
  <c r="S1457" i="151"/>
  <c r="R1457" i="151"/>
  <c r="Q1457" i="151"/>
  <c r="P1457" i="151"/>
  <c r="O1457" i="151"/>
  <c r="N1457" i="151"/>
  <c r="M1457" i="151"/>
  <c r="L1457" i="151"/>
  <c r="K1457" i="151"/>
  <c r="J1457" i="151"/>
  <c r="I1457" i="151"/>
  <c r="H1457" i="151"/>
  <c r="G1457" i="151"/>
  <c r="AB1456" i="151"/>
  <c r="AA1456" i="151"/>
  <c r="Z1456" i="151"/>
  <c r="Y1456" i="151"/>
  <c r="X1456" i="151"/>
  <c r="W1456" i="151"/>
  <c r="V1456" i="151"/>
  <c r="U1456" i="151"/>
  <c r="T1456" i="151"/>
  <c r="S1456" i="151"/>
  <c r="R1456" i="151"/>
  <c r="Q1456" i="151"/>
  <c r="P1456" i="151"/>
  <c r="O1456" i="151"/>
  <c r="N1456" i="151"/>
  <c r="M1456" i="151"/>
  <c r="L1456" i="151"/>
  <c r="K1456" i="151"/>
  <c r="J1456" i="151"/>
  <c r="I1456" i="151"/>
  <c r="H1456" i="151"/>
  <c r="G1456" i="151"/>
  <c r="AB1455" i="151"/>
  <c r="AA1455" i="151"/>
  <c r="Z1455" i="151"/>
  <c r="Y1455" i="151"/>
  <c r="X1455" i="151"/>
  <c r="W1455" i="151"/>
  <c r="V1455" i="151"/>
  <c r="U1455" i="151"/>
  <c r="T1455" i="151"/>
  <c r="S1455" i="151"/>
  <c r="R1455" i="151"/>
  <c r="Q1455" i="151"/>
  <c r="P1455" i="151"/>
  <c r="O1455" i="151"/>
  <c r="N1455" i="151"/>
  <c r="M1455" i="151"/>
  <c r="L1455" i="151"/>
  <c r="K1455" i="151"/>
  <c r="J1455" i="151"/>
  <c r="I1455" i="151"/>
  <c r="H1455" i="151"/>
  <c r="G1455" i="151"/>
  <c r="AB1454" i="151"/>
  <c r="AA1454" i="151"/>
  <c r="Z1454" i="151"/>
  <c r="Y1454" i="151"/>
  <c r="X1454" i="151"/>
  <c r="W1454" i="151"/>
  <c r="V1454" i="151"/>
  <c r="U1454" i="151"/>
  <c r="T1454" i="151"/>
  <c r="S1454" i="151"/>
  <c r="R1454" i="151"/>
  <c r="Q1454" i="151"/>
  <c r="P1454" i="151"/>
  <c r="O1454" i="151"/>
  <c r="N1454" i="151"/>
  <c r="M1454" i="151"/>
  <c r="L1454" i="151"/>
  <c r="K1454" i="151"/>
  <c r="J1454" i="151"/>
  <c r="I1454" i="151"/>
  <c r="H1454" i="151"/>
  <c r="G1454" i="151"/>
  <c r="AB1453" i="151"/>
  <c r="AA1453" i="151"/>
  <c r="Z1453" i="151"/>
  <c r="Y1453" i="151"/>
  <c r="X1453" i="151"/>
  <c r="W1453" i="151"/>
  <c r="V1453" i="151"/>
  <c r="U1453" i="151"/>
  <c r="T1453" i="151"/>
  <c r="S1453" i="151"/>
  <c r="R1453" i="151"/>
  <c r="Q1453" i="151"/>
  <c r="P1453" i="151"/>
  <c r="O1453" i="151"/>
  <c r="N1453" i="151"/>
  <c r="M1453" i="151"/>
  <c r="L1453" i="151"/>
  <c r="K1453" i="151"/>
  <c r="J1453" i="151"/>
  <c r="I1453" i="151"/>
  <c r="H1453" i="151"/>
  <c r="G1453" i="151"/>
  <c r="AB1452" i="151"/>
  <c r="AA1452" i="151"/>
  <c r="Z1452" i="151"/>
  <c r="Y1452" i="151"/>
  <c r="X1452" i="151"/>
  <c r="W1452" i="151"/>
  <c r="V1452" i="151"/>
  <c r="U1452" i="151"/>
  <c r="T1452" i="151"/>
  <c r="S1452" i="151"/>
  <c r="R1452" i="151"/>
  <c r="Q1452" i="151"/>
  <c r="P1452" i="151"/>
  <c r="O1452" i="151"/>
  <c r="N1452" i="151"/>
  <c r="M1452" i="151"/>
  <c r="L1452" i="151"/>
  <c r="K1452" i="151"/>
  <c r="J1452" i="151"/>
  <c r="I1452" i="151"/>
  <c r="H1452" i="151"/>
  <c r="G1452" i="151"/>
  <c r="AB1451" i="151"/>
  <c r="AA1451" i="151"/>
  <c r="Z1451" i="151"/>
  <c r="Y1451" i="151"/>
  <c r="X1451" i="151"/>
  <c r="W1451" i="151"/>
  <c r="V1451" i="151"/>
  <c r="U1451" i="151"/>
  <c r="T1451" i="151"/>
  <c r="S1451" i="151"/>
  <c r="R1451" i="151"/>
  <c r="Q1451" i="151"/>
  <c r="P1451" i="151"/>
  <c r="O1451" i="151"/>
  <c r="N1451" i="151"/>
  <c r="M1451" i="151"/>
  <c r="L1451" i="151"/>
  <c r="K1451" i="151"/>
  <c r="J1451" i="151"/>
  <c r="I1451" i="151"/>
  <c r="H1451" i="151"/>
  <c r="G1451" i="151"/>
  <c r="AB1450" i="151"/>
  <c r="AA1450" i="151"/>
  <c r="Z1450" i="151"/>
  <c r="Y1450" i="151"/>
  <c r="X1450" i="151"/>
  <c r="W1450" i="151"/>
  <c r="V1450" i="151"/>
  <c r="U1450" i="151"/>
  <c r="T1450" i="151"/>
  <c r="S1450" i="151"/>
  <c r="R1450" i="151"/>
  <c r="Q1450" i="151"/>
  <c r="P1450" i="151"/>
  <c r="O1450" i="151"/>
  <c r="N1450" i="151"/>
  <c r="M1450" i="151"/>
  <c r="L1450" i="151"/>
  <c r="K1450" i="151"/>
  <c r="J1450" i="151"/>
  <c r="I1450" i="151"/>
  <c r="H1450" i="151"/>
  <c r="G1450" i="151"/>
  <c r="AB1449" i="151"/>
  <c r="AA1449" i="151"/>
  <c r="Z1449" i="151"/>
  <c r="Y1449" i="151"/>
  <c r="X1449" i="151"/>
  <c r="W1449" i="151"/>
  <c r="V1449" i="151"/>
  <c r="U1449" i="151"/>
  <c r="T1449" i="151"/>
  <c r="S1449" i="151"/>
  <c r="R1449" i="151"/>
  <c r="Q1449" i="151"/>
  <c r="P1449" i="151"/>
  <c r="O1449" i="151"/>
  <c r="N1449" i="151"/>
  <c r="M1449" i="151"/>
  <c r="L1449" i="151"/>
  <c r="K1449" i="151"/>
  <c r="J1449" i="151"/>
  <c r="I1449" i="151"/>
  <c r="H1449" i="151"/>
  <c r="G1449" i="151"/>
  <c r="AB1448" i="151"/>
  <c r="AA1448" i="151"/>
  <c r="Z1448" i="151"/>
  <c r="Y1448" i="151"/>
  <c r="X1448" i="151"/>
  <c r="W1448" i="151"/>
  <c r="V1448" i="151"/>
  <c r="U1448" i="151"/>
  <c r="T1448" i="151"/>
  <c r="S1448" i="151"/>
  <c r="R1448" i="151"/>
  <c r="Q1448" i="151"/>
  <c r="P1448" i="151"/>
  <c r="O1448" i="151"/>
  <c r="N1448" i="151"/>
  <c r="M1448" i="151"/>
  <c r="L1448" i="151"/>
  <c r="K1448" i="151"/>
  <c r="J1448" i="151"/>
  <c r="I1448" i="151"/>
  <c r="H1448" i="151"/>
  <c r="G1448" i="151"/>
  <c r="AB1447" i="151"/>
  <c r="AA1447" i="151"/>
  <c r="Z1447" i="151"/>
  <c r="Y1447" i="151"/>
  <c r="X1447" i="151"/>
  <c r="W1447" i="151"/>
  <c r="V1447" i="151"/>
  <c r="U1447" i="151"/>
  <c r="T1447" i="151"/>
  <c r="S1447" i="151"/>
  <c r="R1447" i="151"/>
  <c r="Q1447" i="151"/>
  <c r="P1447" i="151"/>
  <c r="O1447" i="151"/>
  <c r="N1447" i="151"/>
  <c r="M1447" i="151"/>
  <c r="L1447" i="151"/>
  <c r="K1447" i="151"/>
  <c r="J1447" i="151"/>
  <c r="I1447" i="151"/>
  <c r="H1447" i="151"/>
  <c r="G1447" i="151"/>
  <c r="AB1446" i="151"/>
  <c r="AA1446" i="151"/>
  <c r="Z1446" i="151"/>
  <c r="Y1446" i="151"/>
  <c r="X1446" i="151"/>
  <c r="W1446" i="151"/>
  <c r="V1446" i="151"/>
  <c r="U1446" i="151"/>
  <c r="T1446" i="151"/>
  <c r="S1446" i="151"/>
  <c r="R1446" i="151"/>
  <c r="Q1446" i="151"/>
  <c r="P1446" i="151"/>
  <c r="O1446" i="151"/>
  <c r="N1446" i="151"/>
  <c r="M1446" i="151"/>
  <c r="L1446" i="151"/>
  <c r="K1446" i="151"/>
  <c r="J1446" i="151"/>
  <c r="I1446" i="151"/>
  <c r="H1446" i="151"/>
  <c r="G1446" i="151"/>
  <c r="AB1445" i="151"/>
  <c r="AA1445" i="151"/>
  <c r="Z1445" i="151"/>
  <c r="Y1445" i="151"/>
  <c r="X1445" i="151"/>
  <c r="W1445" i="151"/>
  <c r="V1445" i="151"/>
  <c r="U1445" i="151"/>
  <c r="T1445" i="151"/>
  <c r="S1445" i="151"/>
  <c r="R1445" i="151"/>
  <c r="Q1445" i="151"/>
  <c r="P1445" i="151"/>
  <c r="O1445" i="151"/>
  <c r="N1445" i="151"/>
  <c r="M1445" i="151"/>
  <c r="L1445" i="151"/>
  <c r="K1445" i="151"/>
  <c r="J1445" i="151"/>
  <c r="I1445" i="151"/>
  <c r="H1445" i="151"/>
  <c r="G1445" i="151"/>
  <c r="AB1444" i="151"/>
  <c r="AA1444" i="151"/>
  <c r="Z1444" i="151"/>
  <c r="Y1444" i="151"/>
  <c r="X1444" i="151"/>
  <c r="W1444" i="151"/>
  <c r="V1444" i="151"/>
  <c r="U1444" i="151"/>
  <c r="T1444" i="151"/>
  <c r="S1444" i="151"/>
  <c r="R1444" i="151"/>
  <c r="Q1444" i="151"/>
  <c r="P1444" i="151"/>
  <c r="O1444" i="151"/>
  <c r="N1444" i="151"/>
  <c r="M1444" i="151"/>
  <c r="L1444" i="151"/>
  <c r="K1444" i="151"/>
  <c r="J1444" i="151"/>
  <c r="I1444" i="151"/>
  <c r="H1444" i="151"/>
  <c r="G1444" i="151"/>
  <c r="AB1443" i="151"/>
  <c r="AA1443" i="151"/>
  <c r="Z1443" i="151"/>
  <c r="Y1443" i="151"/>
  <c r="X1443" i="151"/>
  <c r="W1443" i="151"/>
  <c r="V1443" i="151"/>
  <c r="U1443" i="151"/>
  <c r="T1443" i="151"/>
  <c r="S1443" i="151"/>
  <c r="R1443" i="151"/>
  <c r="Q1443" i="151"/>
  <c r="P1443" i="151"/>
  <c r="O1443" i="151"/>
  <c r="N1443" i="151"/>
  <c r="M1443" i="151"/>
  <c r="L1443" i="151"/>
  <c r="K1443" i="151"/>
  <c r="J1443" i="151"/>
  <c r="I1443" i="151"/>
  <c r="H1443" i="151"/>
  <c r="G1443" i="151"/>
  <c r="AB1442" i="151"/>
  <c r="AA1442" i="151"/>
  <c r="Z1442" i="151"/>
  <c r="Y1442" i="151"/>
  <c r="X1442" i="151"/>
  <c r="W1442" i="151"/>
  <c r="V1442" i="151"/>
  <c r="U1442" i="151"/>
  <c r="T1442" i="151"/>
  <c r="S1442" i="151"/>
  <c r="R1442" i="151"/>
  <c r="Q1442" i="151"/>
  <c r="P1442" i="151"/>
  <c r="O1442" i="151"/>
  <c r="N1442" i="151"/>
  <c r="M1442" i="151"/>
  <c r="L1442" i="151"/>
  <c r="K1442" i="151"/>
  <c r="J1442" i="151"/>
  <c r="I1442" i="151"/>
  <c r="H1442" i="151"/>
  <c r="G1442" i="151"/>
  <c r="AB1441" i="151"/>
  <c r="AA1441" i="151"/>
  <c r="Z1441" i="151"/>
  <c r="Y1441" i="151"/>
  <c r="X1441" i="151"/>
  <c r="W1441" i="151"/>
  <c r="V1441" i="151"/>
  <c r="U1441" i="151"/>
  <c r="T1441" i="151"/>
  <c r="S1441" i="151"/>
  <c r="R1441" i="151"/>
  <c r="Q1441" i="151"/>
  <c r="P1441" i="151"/>
  <c r="O1441" i="151"/>
  <c r="N1441" i="151"/>
  <c r="M1441" i="151"/>
  <c r="L1441" i="151"/>
  <c r="K1441" i="151"/>
  <c r="J1441" i="151"/>
  <c r="I1441" i="151"/>
  <c r="H1441" i="151"/>
  <c r="G1441" i="151"/>
  <c r="AB1440" i="151"/>
  <c r="AA1440" i="151"/>
  <c r="Z1440" i="151"/>
  <c r="Y1440" i="151"/>
  <c r="X1440" i="151"/>
  <c r="W1440" i="151"/>
  <c r="V1440" i="151"/>
  <c r="U1440" i="151"/>
  <c r="T1440" i="151"/>
  <c r="S1440" i="151"/>
  <c r="R1440" i="151"/>
  <c r="Q1440" i="151"/>
  <c r="P1440" i="151"/>
  <c r="O1440" i="151"/>
  <c r="N1440" i="151"/>
  <c r="M1440" i="151"/>
  <c r="L1440" i="151"/>
  <c r="K1440" i="151"/>
  <c r="J1440" i="151"/>
  <c r="I1440" i="151"/>
  <c r="H1440" i="151"/>
  <c r="G1440" i="151"/>
  <c r="AB1439" i="151"/>
  <c r="AA1439" i="151"/>
  <c r="Z1439" i="151"/>
  <c r="Y1439" i="151"/>
  <c r="X1439" i="151"/>
  <c r="W1439" i="151"/>
  <c r="V1439" i="151"/>
  <c r="U1439" i="151"/>
  <c r="T1439" i="151"/>
  <c r="S1439" i="151"/>
  <c r="R1439" i="151"/>
  <c r="Q1439" i="151"/>
  <c r="P1439" i="151"/>
  <c r="O1439" i="151"/>
  <c r="N1439" i="151"/>
  <c r="M1439" i="151"/>
  <c r="L1439" i="151"/>
  <c r="K1439" i="151"/>
  <c r="J1439" i="151"/>
  <c r="I1439" i="151"/>
  <c r="H1439" i="151"/>
  <c r="G1439" i="151"/>
  <c r="AB1438" i="151"/>
  <c r="AA1438" i="151"/>
  <c r="Z1438" i="151"/>
  <c r="Y1438" i="151"/>
  <c r="X1438" i="151"/>
  <c r="W1438" i="151"/>
  <c r="V1438" i="151"/>
  <c r="U1438" i="151"/>
  <c r="T1438" i="151"/>
  <c r="S1438" i="151"/>
  <c r="R1438" i="151"/>
  <c r="Q1438" i="151"/>
  <c r="P1438" i="151"/>
  <c r="O1438" i="151"/>
  <c r="N1438" i="151"/>
  <c r="M1438" i="151"/>
  <c r="L1438" i="151"/>
  <c r="K1438" i="151"/>
  <c r="J1438" i="151"/>
  <c r="I1438" i="151"/>
  <c r="H1438" i="151"/>
  <c r="G1438" i="151"/>
  <c r="AB1437" i="151"/>
  <c r="AA1437" i="151"/>
  <c r="Z1437" i="151"/>
  <c r="Y1437" i="151"/>
  <c r="X1437" i="151"/>
  <c r="W1437" i="151"/>
  <c r="V1437" i="151"/>
  <c r="U1437" i="151"/>
  <c r="T1437" i="151"/>
  <c r="S1437" i="151"/>
  <c r="R1437" i="151"/>
  <c r="Q1437" i="151"/>
  <c r="P1437" i="151"/>
  <c r="O1437" i="151"/>
  <c r="N1437" i="151"/>
  <c r="M1437" i="151"/>
  <c r="L1437" i="151"/>
  <c r="K1437" i="151"/>
  <c r="J1437" i="151"/>
  <c r="I1437" i="151"/>
  <c r="H1437" i="151"/>
  <c r="G1437" i="151"/>
  <c r="AB1436" i="151"/>
  <c r="AA1436" i="151"/>
  <c r="Z1436" i="151"/>
  <c r="Y1436" i="151"/>
  <c r="X1436" i="151"/>
  <c r="W1436" i="151"/>
  <c r="V1436" i="151"/>
  <c r="U1436" i="151"/>
  <c r="T1436" i="151"/>
  <c r="S1436" i="151"/>
  <c r="R1436" i="151"/>
  <c r="Q1436" i="151"/>
  <c r="P1436" i="151"/>
  <c r="O1436" i="151"/>
  <c r="N1436" i="151"/>
  <c r="M1436" i="151"/>
  <c r="L1436" i="151"/>
  <c r="K1436" i="151"/>
  <c r="J1436" i="151"/>
  <c r="I1436" i="151"/>
  <c r="H1436" i="151"/>
  <c r="G1436" i="151"/>
  <c r="AB1435" i="151"/>
  <c r="AA1435" i="151"/>
  <c r="Z1435" i="151"/>
  <c r="Y1435" i="151"/>
  <c r="X1435" i="151"/>
  <c r="W1435" i="151"/>
  <c r="V1435" i="151"/>
  <c r="U1435" i="151"/>
  <c r="T1435" i="151"/>
  <c r="S1435" i="151"/>
  <c r="R1435" i="151"/>
  <c r="Q1435" i="151"/>
  <c r="P1435" i="151"/>
  <c r="O1435" i="151"/>
  <c r="N1435" i="151"/>
  <c r="M1435" i="151"/>
  <c r="L1435" i="151"/>
  <c r="K1435" i="151"/>
  <c r="J1435" i="151"/>
  <c r="I1435" i="151"/>
  <c r="H1435" i="151"/>
  <c r="G1435" i="151"/>
  <c r="AB1434" i="151"/>
  <c r="AA1434" i="151"/>
  <c r="Z1434" i="151"/>
  <c r="Y1434" i="151"/>
  <c r="X1434" i="151"/>
  <c r="W1434" i="151"/>
  <c r="V1434" i="151"/>
  <c r="U1434" i="151"/>
  <c r="T1434" i="151"/>
  <c r="S1434" i="151"/>
  <c r="R1434" i="151"/>
  <c r="Q1434" i="151"/>
  <c r="P1434" i="151"/>
  <c r="O1434" i="151"/>
  <c r="N1434" i="151"/>
  <c r="M1434" i="151"/>
  <c r="L1434" i="151"/>
  <c r="K1434" i="151"/>
  <c r="J1434" i="151"/>
  <c r="I1434" i="151"/>
  <c r="H1434" i="151"/>
  <c r="G1434" i="151"/>
  <c r="AB1433" i="151"/>
  <c r="AA1433" i="151"/>
  <c r="Z1433" i="151"/>
  <c r="Y1433" i="151"/>
  <c r="X1433" i="151"/>
  <c r="W1433" i="151"/>
  <c r="V1433" i="151"/>
  <c r="U1433" i="151"/>
  <c r="T1433" i="151"/>
  <c r="S1433" i="151"/>
  <c r="R1433" i="151"/>
  <c r="Q1433" i="151"/>
  <c r="P1433" i="151"/>
  <c r="O1433" i="151"/>
  <c r="N1433" i="151"/>
  <c r="M1433" i="151"/>
  <c r="L1433" i="151"/>
  <c r="K1433" i="151"/>
  <c r="J1433" i="151"/>
  <c r="I1433" i="151"/>
  <c r="H1433" i="151"/>
  <c r="G1433" i="151"/>
  <c r="AB1432" i="151"/>
  <c r="AA1432" i="151"/>
  <c r="Z1432" i="151"/>
  <c r="Y1432" i="151"/>
  <c r="X1432" i="151"/>
  <c r="W1432" i="151"/>
  <c r="V1432" i="151"/>
  <c r="U1432" i="151"/>
  <c r="T1432" i="151"/>
  <c r="S1432" i="151"/>
  <c r="R1432" i="151"/>
  <c r="Q1432" i="151"/>
  <c r="P1432" i="151"/>
  <c r="O1432" i="151"/>
  <c r="N1432" i="151"/>
  <c r="M1432" i="151"/>
  <c r="L1432" i="151"/>
  <c r="K1432" i="151"/>
  <c r="J1432" i="151"/>
  <c r="I1432" i="151"/>
  <c r="H1432" i="151"/>
  <c r="G1432" i="151"/>
  <c r="AB1431" i="151"/>
  <c r="AA1431" i="151"/>
  <c r="Z1431" i="151"/>
  <c r="Y1431" i="151"/>
  <c r="X1431" i="151"/>
  <c r="W1431" i="151"/>
  <c r="V1431" i="151"/>
  <c r="U1431" i="151"/>
  <c r="T1431" i="151"/>
  <c r="S1431" i="151"/>
  <c r="R1431" i="151"/>
  <c r="Q1431" i="151"/>
  <c r="P1431" i="151"/>
  <c r="O1431" i="151"/>
  <c r="N1431" i="151"/>
  <c r="M1431" i="151"/>
  <c r="L1431" i="151"/>
  <c r="K1431" i="151"/>
  <c r="J1431" i="151"/>
  <c r="I1431" i="151"/>
  <c r="H1431" i="151"/>
  <c r="G1431" i="151"/>
  <c r="AB1430" i="151"/>
  <c r="AA1430" i="151"/>
  <c r="Z1430" i="151"/>
  <c r="Y1430" i="151"/>
  <c r="X1430" i="151"/>
  <c r="W1430" i="151"/>
  <c r="V1430" i="151"/>
  <c r="U1430" i="151"/>
  <c r="T1430" i="151"/>
  <c r="S1430" i="151"/>
  <c r="R1430" i="151"/>
  <c r="Q1430" i="151"/>
  <c r="P1430" i="151"/>
  <c r="O1430" i="151"/>
  <c r="N1430" i="151"/>
  <c r="M1430" i="151"/>
  <c r="L1430" i="151"/>
  <c r="K1430" i="151"/>
  <c r="J1430" i="151"/>
  <c r="I1430" i="151"/>
  <c r="H1430" i="151"/>
  <c r="G1430" i="151"/>
  <c r="AB1429" i="151"/>
  <c r="AA1429" i="151"/>
  <c r="Z1429" i="151"/>
  <c r="Y1429" i="151"/>
  <c r="X1429" i="151"/>
  <c r="W1429" i="151"/>
  <c r="V1429" i="151"/>
  <c r="U1429" i="151"/>
  <c r="T1429" i="151"/>
  <c r="S1429" i="151"/>
  <c r="R1429" i="151"/>
  <c r="Q1429" i="151"/>
  <c r="P1429" i="151"/>
  <c r="O1429" i="151"/>
  <c r="N1429" i="151"/>
  <c r="M1429" i="151"/>
  <c r="L1429" i="151"/>
  <c r="K1429" i="151"/>
  <c r="J1429" i="151"/>
  <c r="I1429" i="151"/>
  <c r="H1429" i="151"/>
  <c r="G1429" i="151"/>
  <c r="AB1428" i="151"/>
  <c r="AA1428" i="151"/>
  <c r="Z1428" i="151"/>
  <c r="Y1428" i="151"/>
  <c r="X1428" i="151"/>
  <c r="W1428" i="151"/>
  <c r="V1428" i="151"/>
  <c r="U1428" i="151"/>
  <c r="T1428" i="151"/>
  <c r="S1428" i="151"/>
  <c r="R1428" i="151"/>
  <c r="Q1428" i="151"/>
  <c r="P1428" i="151"/>
  <c r="O1428" i="151"/>
  <c r="N1428" i="151"/>
  <c r="M1428" i="151"/>
  <c r="L1428" i="151"/>
  <c r="K1428" i="151"/>
  <c r="J1428" i="151"/>
  <c r="I1428" i="151"/>
  <c r="H1428" i="151"/>
  <c r="G1428" i="151"/>
  <c r="AB1427" i="151"/>
  <c r="AA1427" i="151"/>
  <c r="Z1427" i="151"/>
  <c r="Y1427" i="151"/>
  <c r="X1427" i="151"/>
  <c r="W1427" i="151"/>
  <c r="V1427" i="151"/>
  <c r="U1427" i="151"/>
  <c r="T1427" i="151"/>
  <c r="S1427" i="151"/>
  <c r="R1427" i="151"/>
  <c r="Q1427" i="151"/>
  <c r="P1427" i="151"/>
  <c r="O1427" i="151"/>
  <c r="N1427" i="151"/>
  <c r="M1427" i="151"/>
  <c r="L1427" i="151"/>
  <c r="K1427" i="151"/>
  <c r="J1427" i="151"/>
  <c r="I1427" i="151"/>
  <c r="H1427" i="151"/>
  <c r="G1427" i="151"/>
  <c r="AB1426" i="151"/>
  <c r="AA1426" i="151"/>
  <c r="Z1426" i="151"/>
  <c r="Y1426" i="151"/>
  <c r="X1426" i="151"/>
  <c r="W1426" i="151"/>
  <c r="V1426" i="151"/>
  <c r="U1426" i="151"/>
  <c r="T1426" i="151"/>
  <c r="S1426" i="151"/>
  <c r="R1426" i="151"/>
  <c r="Q1426" i="151"/>
  <c r="P1426" i="151"/>
  <c r="O1426" i="151"/>
  <c r="N1426" i="151"/>
  <c r="M1426" i="151"/>
  <c r="L1426" i="151"/>
  <c r="K1426" i="151"/>
  <c r="J1426" i="151"/>
  <c r="I1426" i="151"/>
  <c r="H1426" i="151"/>
  <c r="G1426" i="151"/>
  <c r="AB1425" i="151"/>
  <c r="AA1425" i="151"/>
  <c r="Z1425" i="151"/>
  <c r="Y1425" i="151"/>
  <c r="X1425" i="151"/>
  <c r="W1425" i="151"/>
  <c r="V1425" i="151"/>
  <c r="U1425" i="151"/>
  <c r="T1425" i="151"/>
  <c r="S1425" i="151"/>
  <c r="R1425" i="151"/>
  <c r="Q1425" i="151"/>
  <c r="P1425" i="151"/>
  <c r="O1425" i="151"/>
  <c r="N1425" i="151"/>
  <c r="M1425" i="151"/>
  <c r="L1425" i="151"/>
  <c r="K1425" i="151"/>
  <c r="J1425" i="151"/>
  <c r="I1425" i="151"/>
  <c r="H1425" i="151"/>
  <c r="G1425" i="151"/>
  <c r="AB1424" i="151"/>
  <c r="AA1424" i="151"/>
  <c r="Z1424" i="151"/>
  <c r="Y1424" i="151"/>
  <c r="X1424" i="151"/>
  <c r="W1424" i="151"/>
  <c r="V1424" i="151"/>
  <c r="U1424" i="151"/>
  <c r="T1424" i="151"/>
  <c r="S1424" i="151"/>
  <c r="R1424" i="151"/>
  <c r="Q1424" i="151"/>
  <c r="P1424" i="151"/>
  <c r="O1424" i="151"/>
  <c r="N1424" i="151"/>
  <c r="M1424" i="151"/>
  <c r="L1424" i="151"/>
  <c r="K1424" i="151"/>
  <c r="J1424" i="151"/>
  <c r="I1424" i="151"/>
  <c r="H1424" i="151"/>
  <c r="G1424" i="151"/>
  <c r="AB1423" i="151"/>
  <c r="AA1423" i="151"/>
  <c r="Z1423" i="151"/>
  <c r="Y1423" i="151"/>
  <c r="X1423" i="151"/>
  <c r="W1423" i="151"/>
  <c r="V1423" i="151"/>
  <c r="U1423" i="151"/>
  <c r="T1423" i="151"/>
  <c r="S1423" i="151"/>
  <c r="R1423" i="151"/>
  <c r="Q1423" i="151"/>
  <c r="P1423" i="151"/>
  <c r="O1423" i="151"/>
  <c r="N1423" i="151"/>
  <c r="M1423" i="151"/>
  <c r="L1423" i="151"/>
  <c r="K1423" i="151"/>
  <c r="J1423" i="151"/>
  <c r="I1423" i="151"/>
  <c r="H1423" i="151"/>
  <c r="G1423" i="151"/>
  <c r="AB1422" i="151"/>
  <c r="AA1422" i="151"/>
  <c r="Z1422" i="151"/>
  <c r="Y1422" i="151"/>
  <c r="X1422" i="151"/>
  <c r="W1422" i="151"/>
  <c r="V1422" i="151"/>
  <c r="U1422" i="151"/>
  <c r="T1422" i="151"/>
  <c r="S1422" i="151"/>
  <c r="R1422" i="151"/>
  <c r="Q1422" i="151"/>
  <c r="P1422" i="151"/>
  <c r="O1422" i="151"/>
  <c r="N1422" i="151"/>
  <c r="M1422" i="151"/>
  <c r="L1422" i="151"/>
  <c r="K1422" i="151"/>
  <c r="J1422" i="151"/>
  <c r="I1422" i="151"/>
  <c r="H1422" i="151"/>
  <c r="G1422" i="151"/>
  <c r="AB1421" i="151"/>
  <c r="AA1421" i="151"/>
  <c r="Z1421" i="151"/>
  <c r="Y1421" i="151"/>
  <c r="X1421" i="151"/>
  <c r="W1421" i="151"/>
  <c r="V1421" i="151"/>
  <c r="U1421" i="151"/>
  <c r="T1421" i="151"/>
  <c r="S1421" i="151"/>
  <c r="R1421" i="151"/>
  <c r="Q1421" i="151"/>
  <c r="P1421" i="151"/>
  <c r="O1421" i="151"/>
  <c r="N1421" i="151"/>
  <c r="M1421" i="151"/>
  <c r="L1421" i="151"/>
  <c r="K1421" i="151"/>
  <c r="J1421" i="151"/>
  <c r="I1421" i="151"/>
  <c r="H1421" i="151"/>
  <c r="G1421" i="151"/>
  <c r="AB1420" i="151"/>
  <c r="AA1420" i="151"/>
  <c r="Z1420" i="151"/>
  <c r="Y1420" i="151"/>
  <c r="X1420" i="151"/>
  <c r="W1420" i="151"/>
  <c r="V1420" i="151"/>
  <c r="U1420" i="151"/>
  <c r="T1420" i="151"/>
  <c r="S1420" i="151"/>
  <c r="R1420" i="151"/>
  <c r="Q1420" i="151"/>
  <c r="P1420" i="151"/>
  <c r="O1420" i="151"/>
  <c r="N1420" i="151"/>
  <c r="M1420" i="151"/>
  <c r="L1420" i="151"/>
  <c r="K1420" i="151"/>
  <c r="J1420" i="151"/>
  <c r="I1420" i="151"/>
  <c r="H1420" i="151"/>
  <c r="G1420" i="151"/>
  <c r="AB1419" i="151"/>
  <c r="AA1419" i="151"/>
  <c r="Z1419" i="151"/>
  <c r="Y1419" i="151"/>
  <c r="X1419" i="151"/>
  <c r="W1419" i="151"/>
  <c r="V1419" i="151"/>
  <c r="U1419" i="151"/>
  <c r="T1419" i="151"/>
  <c r="S1419" i="151"/>
  <c r="R1419" i="151"/>
  <c r="Q1419" i="151"/>
  <c r="P1419" i="151"/>
  <c r="O1419" i="151"/>
  <c r="N1419" i="151"/>
  <c r="M1419" i="151"/>
  <c r="L1419" i="151"/>
  <c r="K1419" i="151"/>
  <c r="J1419" i="151"/>
  <c r="I1419" i="151"/>
  <c r="H1419" i="151"/>
  <c r="G1419" i="151"/>
  <c r="AB1418" i="151"/>
  <c r="AA1418" i="151"/>
  <c r="Z1418" i="151"/>
  <c r="Y1418" i="151"/>
  <c r="X1418" i="151"/>
  <c r="W1418" i="151"/>
  <c r="V1418" i="151"/>
  <c r="U1418" i="151"/>
  <c r="T1418" i="151"/>
  <c r="S1418" i="151"/>
  <c r="R1418" i="151"/>
  <c r="Q1418" i="151"/>
  <c r="P1418" i="151"/>
  <c r="O1418" i="151"/>
  <c r="N1418" i="151"/>
  <c r="M1418" i="151"/>
  <c r="L1418" i="151"/>
  <c r="K1418" i="151"/>
  <c r="J1418" i="151"/>
  <c r="I1418" i="151"/>
  <c r="H1418" i="151"/>
  <c r="G1418" i="151"/>
  <c r="AB1417" i="151"/>
  <c r="AA1417" i="151"/>
  <c r="Z1417" i="151"/>
  <c r="Y1417" i="151"/>
  <c r="X1417" i="151"/>
  <c r="W1417" i="151"/>
  <c r="V1417" i="151"/>
  <c r="U1417" i="151"/>
  <c r="T1417" i="151"/>
  <c r="S1417" i="151"/>
  <c r="R1417" i="151"/>
  <c r="Q1417" i="151"/>
  <c r="P1417" i="151"/>
  <c r="O1417" i="151"/>
  <c r="N1417" i="151"/>
  <c r="M1417" i="151"/>
  <c r="L1417" i="151"/>
  <c r="K1417" i="151"/>
  <c r="J1417" i="151"/>
  <c r="I1417" i="151"/>
  <c r="H1417" i="151"/>
  <c r="G1417" i="151"/>
  <c r="AB1416" i="151"/>
  <c r="AA1416" i="151"/>
  <c r="Z1416" i="151"/>
  <c r="Y1416" i="151"/>
  <c r="X1416" i="151"/>
  <c r="W1416" i="151"/>
  <c r="V1416" i="151"/>
  <c r="U1416" i="151"/>
  <c r="T1416" i="151"/>
  <c r="S1416" i="151"/>
  <c r="R1416" i="151"/>
  <c r="Q1416" i="151"/>
  <c r="P1416" i="151"/>
  <c r="O1416" i="151"/>
  <c r="N1416" i="151"/>
  <c r="M1416" i="151"/>
  <c r="L1416" i="151"/>
  <c r="K1416" i="151"/>
  <c r="J1416" i="151"/>
  <c r="I1416" i="151"/>
  <c r="H1416" i="151"/>
  <c r="G1416" i="151"/>
  <c r="AB1415" i="151"/>
  <c r="AA1415" i="151"/>
  <c r="Z1415" i="151"/>
  <c r="Y1415" i="151"/>
  <c r="X1415" i="151"/>
  <c r="W1415" i="151"/>
  <c r="V1415" i="151"/>
  <c r="U1415" i="151"/>
  <c r="T1415" i="151"/>
  <c r="S1415" i="151"/>
  <c r="R1415" i="151"/>
  <c r="Q1415" i="151"/>
  <c r="P1415" i="151"/>
  <c r="O1415" i="151"/>
  <c r="N1415" i="151"/>
  <c r="M1415" i="151"/>
  <c r="L1415" i="151"/>
  <c r="K1415" i="151"/>
  <c r="J1415" i="151"/>
  <c r="I1415" i="151"/>
  <c r="H1415" i="151"/>
  <c r="G1415" i="151"/>
  <c r="AB1414" i="151"/>
  <c r="AA1414" i="151"/>
  <c r="Z1414" i="151"/>
  <c r="Y1414" i="151"/>
  <c r="X1414" i="151"/>
  <c r="W1414" i="151"/>
  <c r="V1414" i="151"/>
  <c r="U1414" i="151"/>
  <c r="T1414" i="151"/>
  <c r="S1414" i="151"/>
  <c r="R1414" i="151"/>
  <c r="Q1414" i="151"/>
  <c r="P1414" i="151"/>
  <c r="O1414" i="151"/>
  <c r="N1414" i="151"/>
  <c r="M1414" i="151"/>
  <c r="L1414" i="151"/>
  <c r="K1414" i="151"/>
  <c r="J1414" i="151"/>
  <c r="I1414" i="151"/>
  <c r="H1414" i="151"/>
  <c r="G1414" i="151"/>
  <c r="AB1413" i="151"/>
  <c r="AA1413" i="151"/>
  <c r="Z1413" i="151"/>
  <c r="Y1413" i="151"/>
  <c r="X1413" i="151"/>
  <c r="W1413" i="151"/>
  <c r="V1413" i="151"/>
  <c r="U1413" i="151"/>
  <c r="T1413" i="151"/>
  <c r="S1413" i="151"/>
  <c r="R1413" i="151"/>
  <c r="Q1413" i="151"/>
  <c r="P1413" i="151"/>
  <c r="O1413" i="151"/>
  <c r="N1413" i="151"/>
  <c r="M1413" i="151"/>
  <c r="L1413" i="151"/>
  <c r="K1413" i="151"/>
  <c r="J1413" i="151"/>
  <c r="I1413" i="151"/>
  <c r="H1413" i="151"/>
  <c r="G1413" i="151"/>
  <c r="AB1412" i="151"/>
  <c r="AA1412" i="151"/>
  <c r="Z1412" i="151"/>
  <c r="Y1412" i="151"/>
  <c r="X1412" i="151"/>
  <c r="W1412" i="151"/>
  <c r="V1412" i="151"/>
  <c r="U1412" i="151"/>
  <c r="T1412" i="151"/>
  <c r="S1412" i="151"/>
  <c r="R1412" i="151"/>
  <c r="Q1412" i="151"/>
  <c r="P1412" i="151"/>
  <c r="O1412" i="151"/>
  <c r="N1412" i="151"/>
  <c r="M1412" i="151"/>
  <c r="L1412" i="151"/>
  <c r="K1412" i="151"/>
  <c r="J1412" i="151"/>
  <c r="I1412" i="151"/>
  <c r="H1412" i="151"/>
  <c r="G1412" i="151"/>
  <c r="AB1411" i="151"/>
  <c r="AA1411" i="151"/>
  <c r="Z1411" i="151"/>
  <c r="Y1411" i="151"/>
  <c r="X1411" i="151"/>
  <c r="W1411" i="151"/>
  <c r="V1411" i="151"/>
  <c r="U1411" i="151"/>
  <c r="T1411" i="151"/>
  <c r="S1411" i="151"/>
  <c r="R1411" i="151"/>
  <c r="Q1411" i="151"/>
  <c r="P1411" i="151"/>
  <c r="O1411" i="151"/>
  <c r="N1411" i="151"/>
  <c r="M1411" i="151"/>
  <c r="L1411" i="151"/>
  <c r="K1411" i="151"/>
  <c r="J1411" i="151"/>
  <c r="I1411" i="151"/>
  <c r="H1411" i="151"/>
  <c r="G1411" i="151"/>
  <c r="AB1410" i="151"/>
  <c r="AA1410" i="151"/>
  <c r="Z1410" i="151"/>
  <c r="Y1410" i="151"/>
  <c r="X1410" i="151"/>
  <c r="W1410" i="151"/>
  <c r="V1410" i="151"/>
  <c r="U1410" i="151"/>
  <c r="T1410" i="151"/>
  <c r="S1410" i="151"/>
  <c r="R1410" i="151"/>
  <c r="Q1410" i="151"/>
  <c r="P1410" i="151"/>
  <c r="O1410" i="151"/>
  <c r="N1410" i="151"/>
  <c r="M1410" i="151"/>
  <c r="L1410" i="151"/>
  <c r="K1410" i="151"/>
  <c r="J1410" i="151"/>
  <c r="I1410" i="151"/>
  <c r="H1410" i="151"/>
  <c r="G1410" i="151"/>
  <c r="AB1409" i="151"/>
  <c r="AA1409" i="151"/>
  <c r="Z1409" i="151"/>
  <c r="Y1409" i="151"/>
  <c r="X1409" i="151"/>
  <c r="W1409" i="151"/>
  <c r="V1409" i="151"/>
  <c r="U1409" i="151"/>
  <c r="T1409" i="151"/>
  <c r="S1409" i="151"/>
  <c r="R1409" i="151"/>
  <c r="Q1409" i="151"/>
  <c r="P1409" i="151"/>
  <c r="O1409" i="151"/>
  <c r="N1409" i="151"/>
  <c r="M1409" i="151"/>
  <c r="L1409" i="151"/>
  <c r="K1409" i="151"/>
  <c r="J1409" i="151"/>
  <c r="I1409" i="151"/>
  <c r="H1409" i="151"/>
  <c r="G1409" i="151"/>
  <c r="AB1408" i="151"/>
  <c r="AA1408" i="151"/>
  <c r="Z1408" i="151"/>
  <c r="Y1408" i="151"/>
  <c r="X1408" i="151"/>
  <c r="W1408" i="151"/>
  <c r="V1408" i="151"/>
  <c r="U1408" i="151"/>
  <c r="T1408" i="151"/>
  <c r="S1408" i="151"/>
  <c r="R1408" i="151"/>
  <c r="Q1408" i="151"/>
  <c r="P1408" i="151"/>
  <c r="O1408" i="151"/>
  <c r="N1408" i="151"/>
  <c r="M1408" i="151"/>
  <c r="L1408" i="151"/>
  <c r="K1408" i="151"/>
  <c r="J1408" i="151"/>
  <c r="I1408" i="151"/>
  <c r="H1408" i="151"/>
  <c r="G1408" i="151"/>
  <c r="AB1407" i="151"/>
  <c r="AA1407" i="151"/>
  <c r="Z1407" i="151"/>
  <c r="Y1407" i="151"/>
  <c r="X1407" i="151"/>
  <c r="W1407" i="151"/>
  <c r="V1407" i="151"/>
  <c r="U1407" i="151"/>
  <c r="T1407" i="151"/>
  <c r="S1407" i="151"/>
  <c r="R1407" i="151"/>
  <c r="Q1407" i="151"/>
  <c r="P1407" i="151"/>
  <c r="O1407" i="151"/>
  <c r="N1407" i="151"/>
  <c r="M1407" i="151"/>
  <c r="L1407" i="151"/>
  <c r="K1407" i="151"/>
  <c r="J1407" i="151"/>
  <c r="I1407" i="151"/>
  <c r="H1407" i="151"/>
  <c r="G1407" i="151"/>
  <c r="AB1406" i="151"/>
  <c r="AA1406" i="151"/>
  <c r="Z1406" i="151"/>
  <c r="Y1406" i="151"/>
  <c r="X1406" i="151"/>
  <c r="W1406" i="151"/>
  <c r="V1406" i="151"/>
  <c r="U1406" i="151"/>
  <c r="T1406" i="151"/>
  <c r="S1406" i="151"/>
  <c r="R1406" i="151"/>
  <c r="Q1406" i="151"/>
  <c r="P1406" i="151"/>
  <c r="O1406" i="151"/>
  <c r="N1406" i="151"/>
  <c r="M1406" i="151"/>
  <c r="L1406" i="151"/>
  <c r="K1406" i="151"/>
  <c r="J1406" i="151"/>
  <c r="I1406" i="151"/>
  <c r="H1406" i="151"/>
  <c r="G1406" i="151"/>
  <c r="AB1405" i="151"/>
  <c r="AA1405" i="151"/>
  <c r="Z1405" i="151"/>
  <c r="Y1405" i="151"/>
  <c r="X1405" i="151"/>
  <c r="W1405" i="151"/>
  <c r="V1405" i="151"/>
  <c r="U1405" i="151"/>
  <c r="T1405" i="151"/>
  <c r="S1405" i="151"/>
  <c r="R1405" i="151"/>
  <c r="Q1405" i="151"/>
  <c r="P1405" i="151"/>
  <c r="O1405" i="151"/>
  <c r="N1405" i="151"/>
  <c r="M1405" i="151"/>
  <c r="L1405" i="151"/>
  <c r="K1405" i="151"/>
  <c r="J1405" i="151"/>
  <c r="I1405" i="151"/>
  <c r="H1405" i="151"/>
  <c r="G1405" i="151"/>
  <c r="AB1404" i="151"/>
  <c r="AA1404" i="151"/>
  <c r="Z1404" i="151"/>
  <c r="Y1404" i="151"/>
  <c r="X1404" i="151"/>
  <c r="W1404" i="151"/>
  <c r="V1404" i="151"/>
  <c r="U1404" i="151"/>
  <c r="T1404" i="151"/>
  <c r="S1404" i="151"/>
  <c r="R1404" i="151"/>
  <c r="Q1404" i="151"/>
  <c r="P1404" i="151"/>
  <c r="O1404" i="151"/>
  <c r="N1404" i="151"/>
  <c r="M1404" i="151"/>
  <c r="L1404" i="151"/>
  <c r="K1404" i="151"/>
  <c r="J1404" i="151"/>
  <c r="I1404" i="151"/>
  <c r="H1404" i="151"/>
  <c r="G1404" i="151"/>
  <c r="AB1403" i="151"/>
  <c r="AA1403" i="151"/>
  <c r="Z1403" i="151"/>
  <c r="Y1403" i="151"/>
  <c r="X1403" i="151"/>
  <c r="W1403" i="151"/>
  <c r="V1403" i="151"/>
  <c r="U1403" i="151"/>
  <c r="T1403" i="151"/>
  <c r="S1403" i="151"/>
  <c r="R1403" i="151"/>
  <c r="Q1403" i="151"/>
  <c r="P1403" i="151"/>
  <c r="O1403" i="151"/>
  <c r="N1403" i="151"/>
  <c r="M1403" i="151"/>
  <c r="L1403" i="151"/>
  <c r="K1403" i="151"/>
  <c r="J1403" i="151"/>
  <c r="I1403" i="151"/>
  <c r="H1403" i="151"/>
  <c r="G1403" i="151"/>
  <c r="AB1402" i="151"/>
  <c r="AA1402" i="151"/>
  <c r="Z1402" i="151"/>
  <c r="Y1402" i="151"/>
  <c r="X1402" i="151"/>
  <c r="W1402" i="151"/>
  <c r="V1402" i="151"/>
  <c r="U1402" i="151"/>
  <c r="T1402" i="151"/>
  <c r="S1402" i="151"/>
  <c r="R1402" i="151"/>
  <c r="Q1402" i="151"/>
  <c r="P1402" i="151"/>
  <c r="O1402" i="151"/>
  <c r="N1402" i="151"/>
  <c r="M1402" i="151"/>
  <c r="L1402" i="151"/>
  <c r="K1402" i="151"/>
  <c r="J1402" i="151"/>
  <c r="I1402" i="151"/>
  <c r="H1402" i="151"/>
  <c r="G1402" i="151"/>
  <c r="AB1401" i="151"/>
  <c r="AA1401" i="151"/>
  <c r="Z1401" i="151"/>
  <c r="Y1401" i="151"/>
  <c r="X1401" i="151"/>
  <c r="W1401" i="151"/>
  <c r="V1401" i="151"/>
  <c r="U1401" i="151"/>
  <c r="T1401" i="151"/>
  <c r="S1401" i="151"/>
  <c r="R1401" i="151"/>
  <c r="Q1401" i="151"/>
  <c r="P1401" i="151"/>
  <c r="O1401" i="151"/>
  <c r="N1401" i="151"/>
  <c r="M1401" i="151"/>
  <c r="L1401" i="151"/>
  <c r="K1401" i="151"/>
  <c r="J1401" i="151"/>
  <c r="I1401" i="151"/>
  <c r="H1401" i="151"/>
  <c r="G1401" i="151"/>
  <c r="AB1400" i="151"/>
  <c r="AA1400" i="151"/>
  <c r="Z1400" i="151"/>
  <c r="Y1400" i="151"/>
  <c r="X1400" i="151"/>
  <c r="W1400" i="151"/>
  <c r="V1400" i="151"/>
  <c r="U1400" i="151"/>
  <c r="T1400" i="151"/>
  <c r="S1400" i="151"/>
  <c r="R1400" i="151"/>
  <c r="Q1400" i="151"/>
  <c r="P1400" i="151"/>
  <c r="O1400" i="151"/>
  <c r="N1400" i="151"/>
  <c r="M1400" i="151"/>
  <c r="L1400" i="151"/>
  <c r="K1400" i="151"/>
  <c r="J1400" i="151"/>
  <c r="I1400" i="151"/>
  <c r="H1400" i="151"/>
  <c r="G1400" i="151"/>
  <c r="AB1399" i="151"/>
  <c r="AA1399" i="151"/>
  <c r="Z1399" i="151"/>
  <c r="Y1399" i="151"/>
  <c r="X1399" i="151"/>
  <c r="W1399" i="151"/>
  <c r="V1399" i="151"/>
  <c r="U1399" i="151"/>
  <c r="T1399" i="151"/>
  <c r="S1399" i="151"/>
  <c r="R1399" i="151"/>
  <c r="Q1399" i="151"/>
  <c r="P1399" i="151"/>
  <c r="O1399" i="151"/>
  <c r="N1399" i="151"/>
  <c r="M1399" i="151"/>
  <c r="L1399" i="151"/>
  <c r="K1399" i="151"/>
  <c r="J1399" i="151"/>
  <c r="I1399" i="151"/>
  <c r="H1399" i="151"/>
  <c r="G1399" i="151"/>
  <c r="AB1398" i="151"/>
  <c r="AA1398" i="151"/>
  <c r="Z1398" i="151"/>
  <c r="Y1398" i="151"/>
  <c r="X1398" i="151"/>
  <c r="W1398" i="151"/>
  <c r="V1398" i="151"/>
  <c r="U1398" i="151"/>
  <c r="T1398" i="151"/>
  <c r="S1398" i="151"/>
  <c r="R1398" i="151"/>
  <c r="Q1398" i="151"/>
  <c r="P1398" i="151"/>
  <c r="O1398" i="151"/>
  <c r="N1398" i="151"/>
  <c r="M1398" i="151"/>
  <c r="L1398" i="151"/>
  <c r="K1398" i="151"/>
  <c r="J1398" i="151"/>
  <c r="I1398" i="151"/>
  <c r="H1398" i="151"/>
  <c r="G1398" i="151"/>
  <c r="AB1397" i="151"/>
  <c r="AA1397" i="151"/>
  <c r="Z1397" i="151"/>
  <c r="Y1397" i="151"/>
  <c r="X1397" i="151"/>
  <c r="W1397" i="151"/>
  <c r="V1397" i="151"/>
  <c r="U1397" i="151"/>
  <c r="T1397" i="151"/>
  <c r="S1397" i="151"/>
  <c r="R1397" i="151"/>
  <c r="Q1397" i="151"/>
  <c r="P1397" i="151"/>
  <c r="O1397" i="151"/>
  <c r="N1397" i="151"/>
  <c r="M1397" i="151"/>
  <c r="L1397" i="151"/>
  <c r="K1397" i="151"/>
  <c r="J1397" i="151"/>
  <c r="I1397" i="151"/>
  <c r="H1397" i="151"/>
  <c r="G1397" i="151"/>
  <c r="AB1396" i="151"/>
  <c r="AA1396" i="151"/>
  <c r="Z1396" i="151"/>
  <c r="Y1396" i="151"/>
  <c r="X1396" i="151"/>
  <c r="W1396" i="151"/>
  <c r="V1396" i="151"/>
  <c r="U1396" i="151"/>
  <c r="T1396" i="151"/>
  <c r="S1396" i="151"/>
  <c r="R1396" i="151"/>
  <c r="Q1396" i="151"/>
  <c r="P1396" i="151"/>
  <c r="O1396" i="151"/>
  <c r="N1396" i="151"/>
  <c r="M1396" i="151"/>
  <c r="L1396" i="151"/>
  <c r="K1396" i="151"/>
  <c r="J1396" i="151"/>
  <c r="I1396" i="151"/>
  <c r="H1396" i="151"/>
  <c r="G1396" i="151"/>
  <c r="AB1395" i="151"/>
  <c r="AA1395" i="151"/>
  <c r="Z1395" i="151"/>
  <c r="Y1395" i="151"/>
  <c r="X1395" i="151"/>
  <c r="W1395" i="151"/>
  <c r="V1395" i="151"/>
  <c r="U1395" i="151"/>
  <c r="T1395" i="151"/>
  <c r="S1395" i="151"/>
  <c r="R1395" i="151"/>
  <c r="Q1395" i="151"/>
  <c r="P1395" i="151"/>
  <c r="O1395" i="151"/>
  <c r="N1395" i="151"/>
  <c r="M1395" i="151"/>
  <c r="L1395" i="151"/>
  <c r="K1395" i="151"/>
  <c r="J1395" i="151"/>
  <c r="I1395" i="151"/>
  <c r="H1395" i="151"/>
  <c r="G1395" i="151"/>
  <c r="AB1394" i="151"/>
  <c r="AA1394" i="151"/>
  <c r="Z1394" i="151"/>
  <c r="Y1394" i="151"/>
  <c r="X1394" i="151"/>
  <c r="W1394" i="151"/>
  <c r="V1394" i="151"/>
  <c r="U1394" i="151"/>
  <c r="T1394" i="151"/>
  <c r="S1394" i="151"/>
  <c r="R1394" i="151"/>
  <c r="Q1394" i="151"/>
  <c r="P1394" i="151"/>
  <c r="O1394" i="151"/>
  <c r="N1394" i="151"/>
  <c r="M1394" i="151"/>
  <c r="L1394" i="151"/>
  <c r="K1394" i="151"/>
  <c r="J1394" i="151"/>
  <c r="I1394" i="151"/>
  <c r="H1394" i="151"/>
  <c r="G1394" i="151"/>
  <c r="AB1393" i="151"/>
  <c r="AA1393" i="151"/>
  <c r="Z1393" i="151"/>
  <c r="Y1393" i="151"/>
  <c r="X1393" i="151"/>
  <c r="W1393" i="151"/>
  <c r="V1393" i="151"/>
  <c r="U1393" i="151"/>
  <c r="T1393" i="151"/>
  <c r="S1393" i="151"/>
  <c r="R1393" i="151"/>
  <c r="Q1393" i="151"/>
  <c r="P1393" i="151"/>
  <c r="O1393" i="151"/>
  <c r="N1393" i="151"/>
  <c r="M1393" i="151"/>
  <c r="L1393" i="151"/>
  <c r="K1393" i="151"/>
  <c r="J1393" i="151"/>
  <c r="I1393" i="151"/>
  <c r="H1393" i="151"/>
  <c r="G1393" i="151"/>
  <c r="AB1392" i="151"/>
  <c r="AA1392" i="151"/>
  <c r="Z1392" i="151"/>
  <c r="Y1392" i="151"/>
  <c r="X1392" i="151"/>
  <c r="W1392" i="151"/>
  <c r="V1392" i="151"/>
  <c r="U1392" i="151"/>
  <c r="T1392" i="151"/>
  <c r="S1392" i="151"/>
  <c r="R1392" i="151"/>
  <c r="Q1392" i="151"/>
  <c r="P1392" i="151"/>
  <c r="O1392" i="151"/>
  <c r="N1392" i="151"/>
  <c r="M1392" i="151"/>
  <c r="L1392" i="151"/>
  <c r="K1392" i="151"/>
  <c r="J1392" i="151"/>
  <c r="I1392" i="151"/>
  <c r="H1392" i="151"/>
  <c r="G1392" i="151"/>
  <c r="AB1391" i="151"/>
  <c r="AA1391" i="151"/>
  <c r="Z1391" i="151"/>
  <c r="Y1391" i="151"/>
  <c r="X1391" i="151"/>
  <c r="W1391" i="151"/>
  <c r="V1391" i="151"/>
  <c r="U1391" i="151"/>
  <c r="T1391" i="151"/>
  <c r="S1391" i="151"/>
  <c r="R1391" i="151"/>
  <c r="Q1391" i="151"/>
  <c r="P1391" i="151"/>
  <c r="O1391" i="151"/>
  <c r="N1391" i="151"/>
  <c r="M1391" i="151"/>
  <c r="L1391" i="151"/>
  <c r="K1391" i="151"/>
  <c r="J1391" i="151"/>
  <c r="I1391" i="151"/>
  <c r="H1391" i="151"/>
  <c r="G1391" i="151"/>
  <c r="AB1390" i="151"/>
  <c r="AA1390" i="151"/>
  <c r="Z1390" i="151"/>
  <c r="Y1390" i="151"/>
  <c r="X1390" i="151"/>
  <c r="W1390" i="151"/>
  <c r="V1390" i="151"/>
  <c r="U1390" i="151"/>
  <c r="T1390" i="151"/>
  <c r="S1390" i="151"/>
  <c r="R1390" i="151"/>
  <c r="Q1390" i="151"/>
  <c r="P1390" i="151"/>
  <c r="O1390" i="151"/>
  <c r="N1390" i="151"/>
  <c r="M1390" i="151"/>
  <c r="L1390" i="151"/>
  <c r="K1390" i="151"/>
  <c r="J1390" i="151"/>
  <c r="I1390" i="151"/>
  <c r="H1390" i="151"/>
  <c r="G1390" i="151"/>
  <c r="AB1389" i="151"/>
  <c r="AA1389" i="151"/>
  <c r="Z1389" i="151"/>
  <c r="Y1389" i="151"/>
  <c r="X1389" i="151"/>
  <c r="W1389" i="151"/>
  <c r="V1389" i="151"/>
  <c r="U1389" i="151"/>
  <c r="T1389" i="151"/>
  <c r="S1389" i="151"/>
  <c r="R1389" i="151"/>
  <c r="Q1389" i="151"/>
  <c r="P1389" i="151"/>
  <c r="O1389" i="151"/>
  <c r="N1389" i="151"/>
  <c r="M1389" i="151"/>
  <c r="L1389" i="151"/>
  <c r="K1389" i="151"/>
  <c r="J1389" i="151"/>
  <c r="I1389" i="151"/>
  <c r="H1389" i="151"/>
  <c r="G1389" i="151"/>
  <c r="AB1388" i="151"/>
  <c r="AA1388" i="151"/>
  <c r="Z1388" i="151"/>
  <c r="Y1388" i="151"/>
  <c r="X1388" i="151"/>
  <c r="W1388" i="151"/>
  <c r="V1388" i="151"/>
  <c r="U1388" i="151"/>
  <c r="T1388" i="151"/>
  <c r="S1388" i="151"/>
  <c r="R1388" i="151"/>
  <c r="Q1388" i="151"/>
  <c r="P1388" i="151"/>
  <c r="O1388" i="151"/>
  <c r="N1388" i="151"/>
  <c r="M1388" i="151"/>
  <c r="L1388" i="151"/>
  <c r="K1388" i="151"/>
  <c r="J1388" i="151"/>
  <c r="I1388" i="151"/>
  <c r="H1388" i="151"/>
  <c r="G1388" i="151"/>
  <c r="AB1387" i="151"/>
  <c r="AA1387" i="151"/>
  <c r="Z1387" i="151"/>
  <c r="Y1387" i="151"/>
  <c r="X1387" i="151"/>
  <c r="W1387" i="151"/>
  <c r="V1387" i="151"/>
  <c r="U1387" i="151"/>
  <c r="T1387" i="151"/>
  <c r="S1387" i="151"/>
  <c r="R1387" i="151"/>
  <c r="Q1387" i="151"/>
  <c r="P1387" i="151"/>
  <c r="O1387" i="151"/>
  <c r="N1387" i="151"/>
  <c r="M1387" i="151"/>
  <c r="L1387" i="151"/>
  <c r="K1387" i="151"/>
  <c r="J1387" i="151"/>
  <c r="I1387" i="151"/>
  <c r="H1387" i="151"/>
  <c r="G1387" i="151"/>
  <c r="AB1386" i="151"/>
  <c r="AA1386" i="151"/>
  <c r="Z1386" i="151"/>
  <c r="Y1386" i="151"/>
  <c r="X1386" i="151"/>
  <c r="W1386" i="151"/>
  <c r="V1386" i="151"/>
  <c r="U1386" i="151"/>
  <c r="T1386" i="151"/>
  <c r="S1386" i="151"/>
  <c r="R1386" i="151"/>
  <c r="Q1386" i="151"/>
  <c r="P1386" i="151"/>
  <c r="O1386" i="151"/>
  <c r="N1386" i="151"/>
  <c r="M1386" i="151"/>
  <c r="L1386" i="151"/>
  <c r="K1386" i="151"/>
  <c r="J1386" i="151"/>
  <c r="I1386" i="151"/>
  <c r="H1386" i="151"/>
  <c r="G1386" i="151"/>
  <c r="AB1385" i="151"/>
  <c r="AA1385" i="151"/>
  <c r="Z1385" i="151"/>
  <c r="Y1385" i="151"/>
  <c r="X1385" i="151"/>
  <c r="W1385" i="151"/>
  <c r="V1385" i="151"/>
  <c r="U1385" i="151"/>
  <c r="T1385" i="151"/>
  <c r="S1385" i="151"/>
  <c r="R1385" i="151"/>
  <c r="Q1385" i="151"/>
  <c r="P1385" i="151"/>
  <c r="O1385" i="151"/>
  <c r="N1385" i="151"/>
  <c r="M1385" i="151"/>
  <c r="L1385" i="151"/>
  <c r="K1385" i="151"/>
  <c r="J1385" i="151"/>
  <c r="I1385" i="151"/>
  <c r="H1385" i="151"/>
  <c r="G1385" i="151"/>
  <c r="AB1384" i="151"/>
  <c r="AA1384" i="151"/>
  <c r="Z1384" i="151"/>
  <c r="Y1384" i="151"/>
  <c r="X1384" i="151"/>
  <c r="W1384" i="151"/>
  <c r="V1384" i="151"/>
  <c r="U1384" i="151"/>
  <c r="T1384" i="151"/>
  <c r="S1384" i="151"/>
  <c r="R1384" i="151"/>
  <c r="Q1384" i="151"/>
  <c r="P1384" i="151"/>
  <c r="O1384" i="151"/>
  <c r="N1384" i="151"/>
  <c r="M1384" i="151"/>
  <c r="L1384" i="151"/>
  <c r="K1384" i="151"/>
  <c r="J1384" i="151"/>
  <c r="I1384" i="151"/>
  <c r="H1384" i="151"/>
  <c r="G1384" i="151"/>
  <c r="AB1383" i="151"/>
  <c r="AA1383" i="151"/>
  <c r="Z1383" i="151"/>
  <c r="Y1383" i="151"/>
  <c r="X1383" i="151"/>
  <c r="W1383" i="151"/>
  <c r="V1383" i="151"/>
  <c r="U1383" i="151"/>
  <c r="T1383" i="151"/>
  <c r="S1383" i="151"/>
  <c r="R1383" i="151"/>
  <c r="Q1383" i="151"/>
  <c r="P1383" i="151"/>
  <c r="O1383" i="151"/>
  <c r="N1383" i="151"/>
  <c r="M1383" i="151"/>
  <c r="L1383" i="151"/>
  <c r="K1383" i="151"/>
  <c r="J1383" i="151"/>
  <c r="I1383" i="151"/>
  <c r="H1383" i="151"/>
  <c r="G1383" i="151"/>
  <c r="AB1382" i="151"/>
  <c r="AA1382" i="151"/>
  <c r="Z1382" i="151"/>
  <c r="Y1382" i="151"/>
  <c r="X1382" i="151"/>
  <c r="W1382" i="151"/>
  <c r="V1382" i="151"/>
  <c r="U1382" i="151"/>
  <c r="T1382" i="151"/>
  <c r="S1382" i="151"/>
  <c r="R1382" i="151"/>
  <c r="Q1382" i="151"/>
  <c r="P1382" i="151"/>
  <c r="O1382" i="151"/>
  <c r="N1382" i="151"/>
  <c r="M1382" i="151"/>
  <c r="L1382" i="151"/>
  <c r="K1382" i="151"/>
  <c r="J1382" i="151"/>
  <c r="I1382" i="151"/>
  <c r="H1382" i="151"/>
  <c r="G1382" i="151"/>
  <c r="AB1381" i="151"/>
  <c r="AA1381" i="151"/>
  <c r="Z1381" i="151"/>
  <c r="Y1381" i="151"/>
  <c r="X1381" i="151"/>
  <c r="W1381" i="151"/>
  <c r="V1381" i="151"/>
  <c r="U1381" i="151"/>
  <c r="T1381" i="151"/>
  <c r="S1381" i="151"/>
  <c r="R1381" i="151"/>
  <c r="Q1381" i="151"/>
  <c r="P1381" i="151"/>
  <c r="O1381" i="151"/>
  <c r="N1381" i="151"/>
  <c r="M1381" i="151"/>
  <c r="L1381" i="151"/>
  <c r="K1381" i="151"/>
  <c r="J1381" i="151"/>
  <c r="I1381" i="151"/>
  <c r="H1381" i="151"/>
  <c r="G1381" i="151"/>
  <c r="AB1380" i="151"/>
  <c r="AA1380" i="151"/>
  <c r="Z1380" i="151"/>
  <c r="Y1380" i="151"/>
  <c r="X1380" i="151"/>
  <c r="W1380" i="151"/>
  <c r="V1380" i="151"/>
  <c r="U1380" i="151"/>
  <c r="T1380" i="151"/>
  <c r="S1380" i="151"/>
  <c r="R1380" i="151"/>
  <c r="Q1380" i="151"/>
  <c r="P1380" i="151"/>
  <c r="O1380" i="151"/>
  <c r="N1380" i="151"/>
  <c r="M1380" i="151"/>
  <c r="L1380" i="151"/>
  <c r="K1380" i="151"/>
  <c r="J1380" i="151"/>
  <c r="I1380" i="151"/>
  <c r="H1380" i="151"/>
  <c r="G1380" i="151"/>
  <c r="AB1379" i="151"/>
  <c r="AA1379" i="151"/>
  <c r="Z1379" i="151"/>
  <c r="Y1379" i="151"/>
  <c r="X1379" i="151"/>
  <c r="W1379" i="151"/>
  <c r="V1379" i="151"/>
  <c r="U1379" i="151"/>
  <c r="T1379" i="151"/>
  <c r="S1379" i="151"/>
  <c r="R1379" i="151"/>
  <c r="Q1379" i="151"/>
  <c r="P1379" i="151"/>
  <c r="O1379" i="151"/>
  <c r="N1379" i="151"/>
  <c r="M1379" i="151"/>
  <c r="L1379" i="151"/>
  <c r="K1379" i="151"/>
  <c r="J1379" i="151"/>
  <c r="I1379" i="151"/>
  <c r="H1379" i="151"/>
  <c r="G1379" i="151"/>
  <c r="AB1378" i="151"/>
  <c r="AA1378" i="151"/>
  <c r="Z1378" i="151"/>
  <c r="Y1378" i="151"/>
  <c r="X1378" i="151"/>
  <c r="W1378" i="151"/>
  <c r="V1378" i="151"/>
  <c r="U1378" i="151"/>
  <c r="T1378" i="151"/>
  <c r="S1378" i="151"/>
  <c r="R1378" i="151"/>
  <c r="Q1378" i="151"/>
  <c r="P1378" i="151"/>
  <c r="O1378" i="151"/>
  <c r="N1378" i="151"/>
  <c r="M1378" i="151"/>
  <c r="L1378" i="151"/>
  <c r="K1378" i="151"/>
  <c r="J1378" i="151"/>
  <c r="I1378" i="151"/>
  <c r="H1378" i="151"/>
  <c r="G1378" i="151"/>
  <c r="AB1377" i="151"/>
  <c r="AA1377" i="151"/>
  <c r="Z1377" i="151"/>
  <c r="Y1377" i="151"/>
  <c r="X1377" i="151"/>
  <c r="W1377" i="151"/>
  <c r="V1377" i="151"/>
  <c r="U1377" i="151"/>
  <c r="T1377" i="151"/>
  <c r="S1377" i="151"/>
  <c r="R1377" i="151"/>
  <c r="Q1377" i="151"/>
  <c r="P1377" i="151"/>
  <c r="O1377" i="151"/>
  <c r="N1377" i="151"/>
  <c r="M1377" i="151"/>
  <c r="L1377" i="151"/>
  <c r="K1377" i="151"/>
  <c r="J1377" i="151"/>
  <c r="I1377" i="151"/>
  <c r="H1377" i="151"/>
  <c r="G1377" i="151"/>
  <c r="AB1376" i="151"/>
  <c r="AA1376" i="151"/>
  <c r="Z1376" i="151"/>
  <c r="Y1376" i="151"/>
  <c r="X1376" i="151"/>
  <c r="W1376" i="151"/>
  <c r="V1376" i="151"/>
  <c r="U1376" i="151"/>
  <c r="T1376" i="151"/>
  <c r="S1376" i="151"/>
  <c r="R1376" i="151"/>
  <c r="Q1376" i="151"/>
  <c r="P1376" i="151"/>
  <c r="O1376" i="151"/>
  <c r="N1376" i="151"/>
  <c r="M1376" i="151"/>
  <c r="L1376" i="151"/>
  <c r="K1376" i="151"/>
  <c r="J1376" i="151"/>
  <c r="I1376" i="151"/>
  <c r="H1376" i="151"/>
  <c r="G1376" i="151"/>
  <c r="AB1375" i="151"/>
  <c r="AA1375" i="151"/>
  <c r="Z1375" i="151"/>
  <c r="Y1375" i="151"/>
  <c r="X1375" i="151"/>
  <c r="W1375" i="151"/>
  <c r="V1375" i="151"/>
  <c r="U1375" i="151"/>
  <c r="T1375" i="151"/>
  <c r="S1375" i="151"/>
  <c r="R1375" i="151"/>
  <c r="Q1375" i="151"/>
  <c r="P1375" i="151"/>
  <c r="O1375" i="151"/>
  <c r="N1375" i="151"/>
  <c r="M1375" i="151"/>
  <c r="L1375" i="151"/>
  <c r="K1375" i="151"/>
  <c r="J1375" i="151"/>
  <c r="I1375" i="151"/>
  <c r="H1375" i="151"/>
  <c r="G1375" i="151"/>
  <c r="AB1374" i="151"/>
  <c r="AA1374" i="151"/>
  <c r="Z1374" i="151"/>
  <c r="Y1374" i="151"/>
  <c r="X1374" i="151"/>
  <c r="W1374" i="151"/>
  <c r="V1374" i="151"/>
  <c r="U1374" i="151"/>
  <c r="T1374" i="151"/>
  <c r="S1374" i="151"/>
  <c r="R1374" i="151"/>
  <c r="Q1374" i="151"/>
  <c r="P1374" i="151"/>
  <c r="O1374" i="151"/>
  <c r="N1374" i="151"/>
  <c r="M1374" i="151"/>
  <c r="L1374" i="151"/>
  <c r="K1374" i="151"/>
  <c r="J1374" i="151"/>
  <c r="I1374" i="151"/>
  <c r="H1374" i="151"/>
  <c r="G1374" i="151"/>
  <c r="AB1373" i="151"/>
  <c r="AA1373" i="151"/>
  <c r="Z1373" i="151"/>
  <c r="Y1373" i="151"/>
  <c r="X1373" i="151"/>
  <c r="W1373" i="151"/>
  <c r="V1373" i="151"/>
  <c r="U1373" i="151"/>
  <c r="T1373" i="151"/>
  <c r="S1373" i="151"/>
  <c r="R1373" i="151"/>
  <c r="Q1373" i="151"/>
  <c r="P1373" i="151"/>
  <c r="O1373" i="151"/>
  <c r="N1373" i="151"/>
  <c r="M1373" i="151"/>
  <c r="L1373" i="151"/>
  <c r="K1373" i="151"/>
  <c r="J1373" i="151"/>
  <c r="I1373" i="151"/>
  <c r="H1373" i="151"/>
  <c r="G1373" i="151"/>
  <c r="AB1372" i="151"/>
  <c r="AA1372" i="151"/>
  <c r="Z1372" i="151"/>
  <c r="Y1372" i="151"/>
  <c r="X1372" i="151"/>
  <c r="W1372" i="151"/>
  <c r="V1372" i="151"/>
  <c r="U1372" i="151"/>
  <c r="T1372" i="151"/>
  <c r="S1372" i="151"/>
  <c r="R1372" i="151"/>
  <c r="Q1372" i="151"/>
  <c r="P1372" i="151"/>
  <c r="O1372" i="151"/>
  <c r="N1372" i="151"/>
  <c r="M1372" i="151"/>
  <c r="L1372" i="151"/>
  <c r="K1372" i="151"/>
  <c r="J1372" i="151"/>
  <c r="I1372" i="151"/>
  <c r="H1372" i="151"/>
  <c r="G1372" i="151"/>
  <c r="AB1371" i="151"/>
  <c r="AA1371" i="151"/>
  <c r="Z1371" i="151"/>
  <c r="Y1371" i="151"/>
  <c r="X1371" i="151"/>
  <c r="W1371" i="151"/>
  <c r="V1371" i="151"/>
  <c r="U1371" i="151"/>
  <c r="T1371" i="151"/>
  <c r="S1371" i="151"/>
  <c r="R1371" i="151"/>
  <c r="Q1371" i="151"/>
  <c r="P1371" i="151"/>
  <c r="O1371" i="151"/>
  <c r="N1371" i="151"/>
  <c r="M1371" i="151"/>
  <c r="L1371" i="151"/>
  <c r="K1371" i="151"/>
  <c r="J1371" i="151"/>
  <c r="I1371" i="151"/>
  <c r="H1371" i="151"/>
  <c r="G1371" i="151"/>
  <c r="AB1370" i="151"/>
  <c r="AA1370" i="151"/>
  <c r="Z1370" i="151"/>
  <c r="Y1370" i="151"/>
  <c r="X1370" i="151"/>
  <c r="W1370" i="151"/>
  <c r="V1370" i="151"/>
  <c r="U1370" i="151"/>
  <c r="T1370" i="151"/>
  <c r="S1370" i="151"/>
  <c r="R1370" i="151"/>
  <c r="Q1370" i="151"/>
  <c r="P1370" i="151"/>
  <c r="O1370" i="151"/>
  <c r="N1370" i="151"/>
  <c r="M1370" i="151"/>
  <c r="L1370" i="151"/>
  <c r="K1370" i="151"/>
  <c r="J1370" i="151"/>
  <c r="I1370" i="151"/>
  <c r="H1370" i="151"/>
  <c r="G1370" i="151"/>
  <c r="AB1369" i="151"/>
  <c r="AA1369" i="151"/>
  <c r="Z1369" i="151"/>
  <c r="Y1369" i="151"/>
  <c r="X1369" i="151"/>
  <c r="W1369" i="151"/>
  <c r="V1369" i="151"/>
  <c r="U1369" i="151"/>
  <c r="T1369" i="151"/>
  <c r="S1369" i="151"/>
  <c r="R1369" i="151"/>
  <c r="Q1369" i="151"/>
  <c r="P1369" i="151"/>
  <c r="O1369" i="151"/>
  <c r="N1369" i="151"/>
  <c r="M1369" i="151"/>
  <c r="L1369" i="151"/>
  <c r="K1369" i="151"/>
  <c r="J1369" i="151"/>
  <c r="I1369" i="151"/>
  <c r="H1369" i="151"/>
  <c r="G1369" i="151"/>
  <c r="AB1368" i="151"/>
  <c r="AA1368" i="151"/>
  <c r="Z1368" i="151"/>
  <c r="Y1368" i="151"/>
  <c r="X1368" i="151"/>
  <c r="W1368" i="151"/>
  <c r="V1368" i="151"/>
  <c r="U1368" i="151"/>
  <c r="T1368" i="151"/>
  <c r="S1368" i="151"/>
  <c r="R1368" i="151"/>
  <c r="Q1368" i="151"/>
  <c r="P1368" i="151"/>
  <c r="O1368" i="151"/>
  <c r="N1368" i="151"/>
  <c r="M1368" i="151"/>
  <c r="L1368" i="151"/>
  <c r="K1368" i="151"/>
  <c r="J1368" i="151"/>
  <c r="I1368" i="151"/>
  <c r="H1368" i="151"/>
  <c r="G1368" i="151"/>
  <c r="AB1367" i="151"/>
  <c r="AA1367" i="151"/>
  <c r="Z1367" i="151"/>
  <c r="Y1367" i="151"/>
  <c r="X1367" i="151"/>
  <c r="W1367" i="151"/>
  <c r="V1367" i="151"/>
  <c r="U1367" i="151"/>
  <c r="T1367" i="151"/>
  <c r="S1367" i="151"/>
  <c r="R1367" i="151"/>
  <c r="Q1367" i="151"/>
  <c r="P1367" i="151"/>
  <c r="O1367" i="151"/>
  <c r="N1367" i="151"/>
  <c r="M1367" i="151"/>
  <c r="L1367" i="151"/>
  <c r="K1367" i="151"/>
  <c r="J1367" i="151"/>
  <c r="I1367" i="151"/>
  <c r="H1367" i="151"/>
  <c r="G1367" i="151"/>
  <c r="AB1366" i="151"/>
  <c r="AA1366" i="151"/>
  <c r="Z1366" i="151"/>
  <c r="Y1366" i="151"/>
  <c r="X1366" i="151"/>
  <c r="W1366" i="151"/>
  <c r="V1366" i="151"/>
  <c r="U1366" i="151"/>
  <c r="T1366" i="151"/>
  <c r="S1366" i="151"/>
  <c r="R1366" i="151"/>
  <c r="Q1366" i="151"/>
  <c r="P1366" i="151"/>
  <c r="O1366" i="151"/>
  <c r="N1366" i="151"/>
  <c r="M1366" i="151"/>
  <c r="L1366" i="151"/>
  <c r="K1366" i="151"/>
  <c r="J1366" i="151"/>
  <c r="I1366" i="151"/>
  <c r="H1366" i="151"/>
  <c r="G1366" i="151"/>
  <c r="AB1365" i="151"/>
  <c r="AA1365" i="151"/>
  <c r="Z1365" i="151"/>
  <c r="Y1365" i="151"/>
  <c r="X1365" i="151"/>
  <c r="W1365" i="151"/>
  <c r="V1365" i="151"/>
  <c r="U1365" i="151"/>
  <c r="T1365" i="151"/>
  <c r="S1365" i="151"/>
  <c r="R1365" i="151"/>
  <c r="Q1365" i="151"/>
  <c r="P1365" i="151"/>
  <c r="O1365" i="151"/>
  <c r="N1365" i="151"/>
  <c r="M1365" i="151"/>
  <c r="L1365" i="151"/>
  <c r="K1365" i="151"/>
  <c r="J1365" i="151"/>
  <c r="I1365" i="151"/>
  <c r="H1365" i="151"/>
  <c r="G1365" i="151"/>
  <c r="AB1364" i="151"/>
  <c r="AA1364" i="151"/>
  <c r="Z1364" i="151"/>
  <c r="Y1364" i="151"/>
  <c r="X1364" i="151"/>
  <c r="W1364" i="151"/>
  <c r="V1364" i="151"/>
  <c r="U1364" i="151"/>
  <c r="T1364" i="151"/>
  <c r="S1364" i="151"/>
  <c r="R1364" i="151"/>
  <c r="Q1364" i="151"/>
  <c r="P1364" i="151"/>
  <c r="O1364" i="151"/>
  <c r="N1364" i="151"/>
  <c r="M1364" i="151"/>
  <c r="L1364" i="151"/>
  <c r="K1364" i="151"/>
  <c r="J1364" i="151"/>
  <c r="I1364" i="151"/>
  <c r="H1364" i="151"/>
  <c r="G1364" i="151"/>
  <c r="AB1363" i="151"/>
  <c r="AA1363" i="151"/>
  <c r="Z1363" i="151"/>
  <c r="Y1363" i="151"/>
  <c r="X1363" i="151"/>
  <c r="W1363" i="151"/>
  <c r="V1363" i="151"/>
  <c r="U1363" i="151"/>
  <c r="T1363" i="151"/>
  <c r="S1363" i="151"/>
  <c r="R1363" i="151"/>
  <c r="Q1363" i="151"/>
  <c r="P1363" i="151"/>
  <c r="O1363" i="151"/>
  <c r="N1363" i="151"/>
  <c r="M1363" i="151"/>
  <c r="L1363" i="151"/>
  <c r="K1363" i="151"/>
  <c r="J1363" i="151"/>
  <c r="I1363" i="151"/>
  <c r="H1363" i="151"/>
  <c r="G1363" i="151"/>
  <c r="AB1362" i="151"/>
  <c r="AA1362" i="151"/>
  <c r="Z1362" i="151"/>
  <c r="Y1362" i="151"/>
  <c r="X1362" i="151"/>
  <c r="W1362" i="151"/>
  <c r="V1362" i="151"/>
  <c r="U1362" i="151"/>
  <c r="T1362" i="151"/>
  <c r="S1362" i="151"/>
  <c r="R1362" i="151"/>
  <c r="Q1362" i="151"/>
  <c r="P1362" i="151"/>
  <c r="O1362" i="151"/>
  <c r="N1362" i="151"/>
  <c r="M1362" i="151"/>
  <c r="L1362" i="151"/>
  <c r="K1362" i="151"/>
  <c r="J1362" i="151"/>
  <c r="I1362" i="151"/>
  <c r="H1362" i="151"/>
  <c r="G1362" i="151"/>
  <c r="AB1361" i="151"/>
  <c r="AA1361" i="151"/>
  <c r="Z1361" i="151"/>
  <c r="Y1361" i="151"/>
  <c r="X1361" i="151"/>
  <c r="W1361" i="151"/>
  <c r="V1361" i="151"/>
  <c r="U1361" i="151"/>
  <c r="T1361" i="151"/>
  <c r="S1361" i="151"/>
  <c r="R1361" i="151"/>
  <c r="Q1361" i="151"/>
  <c r="P1361" i="151"/>
  <c r="O1361" i="151"/>
  <c r="N1361" i="151"/>
  <c r="M1361" i="151"/>
  <c r="L1361" i="151"/>
  <c r="K1361" i="151"/>
  <c r="J1361" i="151"/>
  <c r="I1361" i="151"/>
  <c r="H1361" i="151"/>
  <c r="G1361" i="151"/>
  <c r="AB1360" i="151"/>
  <c r="AA1360" i="151"/>
  <c r="Z1360" i="151"/>
  <c r="Y1360" i="151"/>
  <c r="X1360" i="151"/>
  <c r="W1360" i="151"/>
  <c r="V1360" i="151"/>
  <c r="U1360" i="151"/>
  <c r="T1360" i="151"/>
  <c r="S1360" i="151"/>
  <c r="R1360" i="151"/>
  <c r="Q1360" i="151"/>
  <c r="P1360" i="151"/>
  <c r="O1360" i="151"/>
  <c r="N1360" i="151"/>
  <c r="M1360" i="151"/>
  <c r="L1360" i="151"/>
  <c r="K1360" i="151"/>
  <c r="J1360" i="151"/>
  <c r="I1360" i="151"/>
  <c r="H1360" i="151"/>
  <c r="G1360" i="151"/>
  <c r="AB1359" i="151"/>
  <c r="AA1359" i="151"/>
  <c r="Z1359" i="151"/>
  <c r="Y1359" i="151"/>
  <c r="X1359" i="151"/>
  <c r="W1359" i="151"/>
  <c r="V1359" i="151"/>
  <c r="U1359" i="151"/>
  <c r="T1359" i="151"/>
  <c r="S1359" i="151"/>
  <c r="R1359" i="151"/>
  <c r="Q1359" i="151"/>
  <c r="P1359" i="151"/>
  <c r="O1359" i="151"/>
  <c r="N1359" i="151"/>
  <c r="M1359" i="151"/>
  <c r="L1359" i="151"/>
  <c r="K1359" i="151"/>
  <c r="J1359" i="151"/>
  <c r="I1359" i="151"/>
  <c r="H1359" i="151"/>
  <c r="G1359" i="151"/>
  <c r="AB1358" i="151"/>
  <c r="AA1358" i="151"/>
  <c r="Z1358" i="151"/>
  <c r="Y1358" i="151"/>
  <c r="X1358" i="151"/>
  <c r="W1358" i="151"/>
  <c r="V1358" i="151"/>
  <c r="U1358" i="151"/>
  <c r="T1358" i="151"/>
  <c r="S1358" i="151"/>
  <c r="R1358" i="151"/>
  <c r="Q1358" i="151"/>
  <c r="P1358" i="151"/>
  <c r="O1358" i="151"/>
  <c r="N1358" i="151"/>
  <c r="M1358" i="151"/>
  <c r="L1358" i="151"/>
  <c r="K1358" i="151"/>
  <c r="J1358" i="151"/>
  <c r="I1358" i="151"/>
  <c r="H1358" i="151"/>
  <c r="G1358" i="151"/>
  <c r="AB1357" i="151"/>
  <c r="AA1357" i="151"/>
  <c r="Z1357" i="151"/>
  <c r="Y1357" i="151"/>
  <c r="X1357" i="151"/>
  <c r="W1357" i="151"/>
  <c r="V1357" i="151"/>
  <c r="U1357" i="151"/>
  <c r="T1357" i="151"/>
  <c r="S1357" i="151"/>
  <c r="R1357" i="151"/>
  <c r="Q1357" i="151"/>
  <c r="P1357" i="151"/>
  <c r="O1357" i="151"/>
  <c r="N1357" i="151"/>
  <c r="M1357" i="151"/>
  <c r="L1357" i="151"/>
  <c r="K1357" i="151"/>
  <c r="J1357" i="151"/>
  <c r="I1357" i="151"/>
  <c r="H1357" i="151"/>
  <c r="G1357" i="151"/>
  <c r="AB1356" i="151"/>
  <c r="AA1356" i="151"/>
  <c r="Z1356" i="151"/>
  <c r="Y1356" i="151"/>
  <c r="X1356" i="151"/>
  <c r="W1356" i="151"/>
  <c r="V1356" i="151"/>
  <c r="U1356" i="151"/>
  <c r="T1356" i="151"/>
  <c r="S1356" i="151"/>
  <c r="R1356" i="151"/>
  <c r="Q1356" i="151"/>
  <c r="P1356" i="151"/>
  <c r="O1356" i="151"/>
  <c r="N1356" i="151"/>
  <c r="M1356" i="151"/>
  <c r="L1356" i="151"/>
  <c r="K1356" i="151"/>
  <c r="J1356" i="151"/>
  <c r="I1356" i="151"/>
  <c r="H1356" i="151"/>
  <c r="G1356" i="151"/>
  <c r="AB1355" i="151"/>
  <c r="AA1355" i="151"/>
  <c r="Z1355" i="151"/>
  <c r="Y1355" i="151"/>
  <c r="X1355" i="151"/>
  <c r="W1355" i="151"/>
  <c r="V1355" i="151"/>
  <c r="U1355" i="151"/>
  <c r="T1355" i="151"/>
  <c r="S1355" i="151"/>
  <c r="R1355" i="151"/>
  <c r="Q1355" i="151"/>
  <c r="P1355" i="151"/>
  <c r="O1355" i="151"/>
  <c r="N1355" i="151"/>
  <c r="M1355" i="151"/>
  <c r="L1355" i="151"/>
  <c r="K1355" i="151"/>
  <c r="J1355" i="151"/>
  <c r="I1355" i="151"/>
  <c r="H1355" i="151"/>
  <c r="G1355" i="151"/>
  <c r="AB1354" i="151"/>
  <c r="AA1354" i="151"/>
  <c r="Z1354" i="151"/>
  <c r="Y1354" i="151"/>
  <c r="X1354" i="151"/>
  <c r="W1354" i="151"/>
  <c r="V1354" i="151"/>
  <c r="U1354" i="151"/>
  <c r="T1354" i="151"/>
  <c r="S1354" i="151"/>
  <c r="R1354" i="151"/>
  <c r="Q1354" i="151"/>
  <c r="P1354" i="151"/>
  <c r="O1354" i="151"/>
  <c r="N1354" i="151"/>
  <c r="M1354" i="151"/>
  <c r="L1354" i="151"/>
  <c r="K1354" i="151"/>
  <c r="J1354" i="151"/>
  <c r="I1354" i="151"/>
  <c r="H1354" i="151"/>
  <c r="G1354" i="151"/>
  <c r="AB1353" i="151"/>
  <c r="AA1353" i="151"/>
  <c r="Z1353" i="151"/>
  <c r="Y1353" i="151"/>
  <c r="X1353" i="151"/>
  <c r="W1353" i="151"/>
  <c r="V1353" i="151"/>
  <c r="U1353" i="151"/>
  <c r="T1353" i="151"/>
  <c r="S1353" i="151"/>
  <c r="R1353" i="151"/>
  <c r="Q1353" i="151"/>
  <c r="P1353" i="151"/>
  <c r="O1353" i="151"/>
  <c r="N1353" i="151"/>
  <c r="M1353" i="151"/>
  <c r="L1353" i="151"/>
  <c r="K1353" i="151"/>
  <c r="J1353" i="151"/>
  <c r="I1353" i="151"/>
  <c r="H1353" i="151"/>
  <c r="G1353" i="151"/>
  <c r="AB1352" i="151"/>
  <c r="AA1352" i="151"/>
  <c r="Z1352" i="151"/>
  <c r="Y1352" i="151"/>
  <c r="X1352" i="151"/>
  <c r="W1352" i="151"/>
  <c r="V1352" i="151"/>
  <c r="U1352" i="151"/>
  <c r="T1352" i="151"/>
  <c r="S1352" i="151"/>
  <c r="R1352" i="151"/>
  <c r="Q1352" i="151"/>
  <c r="P1352" i="151"/>
  <c r="O1352" i="151"/>
  <c r="N1352" i="151"/>
  <c r="M1352" i="151"/>
  <c r="L1352" i="151"/>
  <c r="K1352" i="151"/>
  <c r="J1352" i="151"/>
  <c r="I1352" i="151"/>
  <c r="H1352" i="151"/>
  <c r="G1352" i="151"/>
  <c r="AB1351" i="151"/>
  <c r="AA1351" i="151"/>
  <c r="Z1351" i="151"/>
  <c r="Y1351" i="151"/>
  <c r="X1351" i="151"/>
  <c r="W1351" i="151"/>
  <c r="V1351" i="151"/>
  <c r="U1351" i="151"/>
  <c r="T1351" i="151"/>
  <c r="S1351" i="151"/>
  <c r="R1351" i="151"/>
  <c r="Q1351" i="151"/>
  <c r="P1351" i="151"/>
  <c r="O1351" i="151"/>
  <c r="N1351" i="151"/>
  <c r="M1351" i="151"/>
  <c r="L1351" i="151"/>
  <c r="K1351" i="151"/>
  <c r="J1351" i="151"/>
  <c r="I1351" i="151"/>
  <c r="H1351" i="151"/>
  <c r="G1351" i="151"/>
  <c r="AB1350" i="151"/>
  <c r="AA1350" i="151"/>
  <c r="Z1350" i="151"/>
  <c r="Y1350" i="151"/>
  <c r="X1350" i="151"/>
  <c r="W1350" i="151"/>
  <c r="V1350" i="151"/>
  <c r="U1350" i="151"/>
  <c r="T1350" i="151"/>
  <c r="S1350" i="151"/>
  <c r="R1350" i="151"/>
  <c r="Q1350" i="151"/>
  <c r="P1350" i="151"/>
  <c r="O1350" i="151"/>
  <c r="N1350" i="151"/>
  <c r="M1350" i="151"/>
  <c r="L1350" i="151"/>
  <c r="K1350" i="151"/>
  <c r="J1350" i="151"/>
  <c r="I1350" i="151"/>
  <c r="H1350" i="151"/>
  <c r="G1350" i="151"/>
  <c r="AB1349" i="151"/>
  <c r="AA1349" i="151"/>
  <c r="Z1349" i="151"/>
  <c r="Y1349" i="151"/>
  <c r="X1349" i="151"/>
  <c r="W1349" i="151"/>
  <c r="V1349" i="151"/>
  <c r="U1349" i="151"/>
  <c r="T1349" i="151"/>
  <c r="S1349" i="151"/>
  <c r="R1349" i="151"/>
  <c r="Q1349" i="151"/>
  <c r="P1349" i="151"/>
  <c r="O1349" i="151"/>
  <c r="N1349" i="151"/>
  <c r="M1349" i="151"/>
  <c r="L1349" i="151"/>
  <c r="K1349" i="151"/>
  <c r="J1349" i="151"/>
  <c r="I1349" i="151"/>
  <c r="H1349" i="151"/>
  <c r="G1349" i="151"/>
  <c r="AB1348" i="151"/>
  <c r="AA1348" i="151"/>
  <c r="Z1348" i="151"/>
  <c r="Y1348" i="151"/>
  <c r="X1348" i="151"/>
  <c r="W1348" i="151"/>
  <c r="V1348" i="151"/>
  <c r="U1348" i="151"/>
  <c r="T1348" i="151"/>
  <c r="S1348" i="151"/>
  <c r="R1348" i="151"/>
  <c r="Q1348" i="151"/>
  <c r="P1348" i="151"/>
  <c r="O1348" i="151"/>
  <c r="N1348" i="151"/>
  <c r="M1348" i="151"/>
  <c r="L1348" i="151"/>
  <c r="K1348" i="151"/>
  <c r="J1348" i="151"/>
  <c r="I1348" i="151"/>
  <c r="H1348" i="151"/>
  <c r="G1348" i="151"/>
  <c r="AB1347" i="151"/>
  <c r="AA1347" i="151"/>
  <c r="Z1347" i="151"/>
  <c r="Y1347" i="151"/>
  <c r="X1347" i="151"/>
  <c r="W1347" i="151"/>
  <c r="V1347" i="151"/>
  <c r="U1347" i="151"/>
  <c r="T1347" i="151"/>
  <c r="S1347" i="151"/>
  <c r="R1347" i="151"/>
  <c r="Q1347" i="151"/>
  <c r="P1347" i="151"/>
  <c r="O1347" i="151"/>
  <c r="N1347" i="151"/>
  <c r="M1347" i="151"/>
  <c r="L1347" i="151"/>
  <c r="K1347" i="151"/>
  <c r="J1347" i="151"/>
  <c r="I1347" i="151"/>
  <c r="H1347" i="151"/>
  <c r="G1347" i="151"/>
  <c r="AB1346" i="151"/>
  <c r="AA1346" i="151"/>
  <c r="Z1346" i="151"/>
  <c r="Y1346" i="151"/>
  <c r="X1346" i="151"/>
  <c r="W1346" i="151"/>
  <c r="V1346" i="151"/>
  <c r="U1346" i="151"/>
  <c r="T1346" i="151"/>
  <c r="S1346" i="151"/>
  <c r="R1346" i="151"/>
  <c r="Q1346" i="151"/>
  <c r="P1346" i="151"/>
  <c r="O1346" i="151"/>
  <c r="N1346" i="151"/>
  <c r="M1346" i="151"/>
  <c r="L1346" i="151"/>
  <c r="K1346" i="151"/>
  <c r="J1346" i="151"/>
  <c r="I1346" i="151"/>
  <c r="H1346" i="151"/>
  <c r="G1346" i="151"/>
  <c r="AB1345" i="151"/>
  <c r="AA1345" i="151"/>
  <c r="Z1345" i="151"/>
  <c r="Y1345" i="151"/>
  <c r="X1345" i="151"/>
  <c r="W1345" i="151"/>
  <c r="V1345" i="151"/>
  <c r="U1345" i="151"/>
  <c r="T1345" i="151"/>
  <c r="S1345" i="151"/>
  <c r="R1345" i="151"/>
  <c r="Q1345" i="151"/>
  <c r="P1345" i="151"/>
  <c r="O1345" i="151"/>
  <c r="N1345" i="151"/>
  <c r="M1345" i="151"/>
  <c r="L1345" i="151"/>
  <c r="K1345" i="151"/>
  <c r="J1345" i="151"/>
  <c r="I1345" i="151"/>
  <c r="H1345" i="151"/>
  <c r="G1345" i="151"/>
  <c r="AB1344" i="151"/>
  <c r="AA1344" i="151"/>
  <c r="Z1344" i="151"/>
  <c r="Y1344" i="151"/>
  <c r="X1344" i="151"/>
  <c r="W1344" i="151"/>
  <c r="V1344" i="151"/>
  <c r="U1344" i="151"/>
  <c r="T1344" i="151"/>
  <c r="S1344" i="151"/>
  <c r="R1344" i="151"/>
  <c r="Q1344" i="151"/>
  <c r="P1344" i="151"/>
  <c r="O1344" i="151"/>
  <c r="N1344" i="151"/>
  <c r="M1344" i="151"/>
  <c r="L1344" i="151"/>
  <c r="K1344" i="151"/>
  <c r="J1344" i="151"/>
  <c r="I1344" i="151"/>
  <c r="H1344" i="151"/>
  <c r="G1344" i="151"/>
  <c r="AB1343" i="151"/>
  <c r="AA1343" i="151"/>
  <c r="Z1343" i="151"/>
  <c r="Y1343" i="151"/>
  <c r="X1343" i="151"/>
  <c r="W1343" i="151"/>
  <c r="V1343" i="151"/>
  <c r="U1343" i="151"/>
  <c r="T1343" i="151"/>
  <c r="S1343" i="151"/>
  <c r="R1343" i="151"/>
  <c r="Q1343" i="151"/>
  <c r="P1343" i="151"/>
  <c r="O1343" i="151"/>
  <c r="N1343" i="151"/>
  <c r="M1343" i="151"/>
  <c r="L1343" i="151"/>
  <c r="K1343" i="151"/>
  <c r="J1343" i="151"/>
  <c r="I1343" i="151"/>
  <c r="H1343" i="151"/>
  <c r="G1343" i="151"/>
  <c r="AB1342" i="151"/>
  <c r="AA1342" i="151"/>
  <c r="Z1342" i="151"/>
  <c r="Y1342" i="151"/>
  <c r="X1342" i="151"/>
  <c r="W1342" i="151"/>
  <c r="V1342" i="151"/>
  <c r="U1342" i="151"/>
  <c r="T1342" i="151"/>
  <c r="S1342" i="151"/>
  <c r="R1342" i="151"/>
  <c r="Q1342" i="151"/>
  <c r="P1342" i="151"/>
  <c r="O1342" i="151"/>
  <c r="N1342" i="151"/>
  <c r="M1342" i="151"/>
  <c r="L1342" i="151"/>
  <c r="K1342" i="151"/>
  <c r="J1342" i="151"/>
  <c r="I1342" i="151"/>
  <c r="H1342" i="151"/>
  <c r="G1342" i="151"/>
  <c r="L27" i="151"/>
  <c r="L26" i="151"/>
  <c r="L25" i="151"/>
  <c r="L24" i="151"/>
  <c r="L10" i="151"/>
  <c r="A1527" i="151"/>
  <c r="A1526" i="151"/>
  <c r="A1525" i="151"/>
  <c r="A1524" i="151"/>
  <c r="A1523" i="151"/>
  <c r="A1522" i="151"/>
  <c r="A1521" i="151"/>
  <c r="A1520" i="151"/>
  <c r="A1519" i="151"/>
  <c r="A1518" i="151"/>
  <c r="A1517" i="151"/>
  <c r="A1516" i="151"/>
  <c r="A1515" i="151"/>
  <c r="A1514" i="151"/>
  <c r="A1513" i="151"/>
  <c r="A1512" i="151"/>
  <c r="A1511" i="151"/>
  <c r="A1510" i="151"/>
  <c r="A1509" i="151"/>
  <c r="A1508" i="151"/>
  <c r="A1507" i="151"/>
  <c r="A1506" i="151"/>
  <c r="A1505" i="151"/>
  <c r="A1504" i="151"/>
  <c r="A1503" i="151"/>
  <c r="A1502" i="151"/>
  <c r="A1501" i="151"/>
  <c r="A1500" i="151"/>
  <c r="A1499" i="151"/>
  <c r="A1498" i="151"/>
  <c r="A1497" i="151"/>
  <c r="A1496" i="151"/>
  <c r="A1495" i="151"/>
  <c r="A1494" i="151"/>
  <c r="A1493" i="151"/>
  <c r="A1492" i="151"/>
  <c r="A1491" i="151"/>
  <c r="A1490" i="151"/>
  <c r="A1489" i="151"/>
  <c r="A1488" i="151"/>
  <c r="A1487" i="151"/>
  <c r="A1486" i="151"/>
  <c r="A1485" i="151"/>
  <c r="A1484" i="151"/>
  <c r="A1483" i="151"/>
  <c r="A1482" i="151"/>
  <c r="A1481" i="151"/>
  <c r="A1480" i="151"/>
  <c r="A1479" i="151"/>
  <c r="A1478" i="151"/>
  <c r="A1477" i="151"/>
  <c r="A1476" i="151"/>
  <c r="A1475" i="151"/>
  <c r="A1474" i="151"/>
  <c r="A1473" i="151"/>
  <c r="A1472" i="151"/>
  <c r="A1471" i="151"/>
  <c r="A1470" i="151"/>
  <c r="A1469" i="151"/>
  <c r="A1468" i="151"/>
  <c r="A1467" i="151"/>
  <c r="A1466" i="151"/>
  <c r="A1465" i="151"/>
  <c r="A1464" i="151"/>
  <c r="A1463" i="151"/>
  <c r="A1462" i="151"/>
  <c r="A1461" i="151"/>
  <c r="A1460" i="151"/>
  <c r="A1459" i="151"/>
  <c r="A1458" i="151"/>
  <c r="A1457" i="151"/>
  <c r="A1456" i="151"/>
  <c r="A1455" i="151"/>
  <c r="A1454" i="151"/>
  <c r="A1453" i="151"/>
  <c r="A1452" i="151"/>
  <c r="A1451" i="151"/>
  <c r="A1450" i="151"/>
  <c r="A1449" i="151"/>
  <c r="A1448" i="151"/>
  <c r="A1447" i="151"/>
  <c r="A1446" i="151"/>
  <c r="A1445" i="151"/>
  <c r="A1444" i="151"/>
  <c r="A1443" i="151"/>
  <c r="A1442" i="151"/>
  <c r="A1441" i="151"/>
  <c r="A1440" i="151"/>
  <c r="A1439" i="151"/>
  <c r="A1438" i="151"/>
  <c r="A1437" i="151"/>
  <c r="A1436" i="151"/>
  <c r="A1435" i="151"/>
  <c r="A1434" i="151"/>
  <c r="A1433" i="151"/>
  <c r="A1432" i="151"/>
  <c r="A1431" i="151"/>
  <c r="A1430" i="151"/>
  <c r="A1429" i="151"/>
  <c r="A1428" i="151"/>
  <c r="A1427" i="151"/>
  <c r="A1426" i="151"/>
  <c r="A1425" i="151"/>
  <c r="A1424" i="151"/>
  <c r="A1423" i="151"/>
  <c r="A1422" i="151"/>
  <c r="A1421" i="151"/>
  <c r="A1420" i="151"/>
  <c r="A1419" i="151"/>
  <c r="A1418" i="151"/>
  <c r="A1417" i="151"/>
  <c r="A1416" i="151"/>
  <c r="A1415" i="151"/>
  <c r="A1414" i="151"/>
  <c r="A1413" i="151"/>
  <c r="A1412" i="151"/>
  <c r="A1411" i="151"/>
  <c r="A1410" i="151"/>
  <c r="A1409" i="151"/>
  <c r="A1408" i="151"/>
  <c r="A1407" i="151"/>
  <c r="A1406" i="151"/>
  <c r="A1405" i="151"/>
  <c r="A1404" i="151"/>
  <c r="A1403" i="151"/>
  <c r="A1402" i="151"/>
  <c r="A1401" i="151"/>
  <c r="A1400" i="151"/>
  <c r="A1399" i="151"/>
  <c r="A1398" i="151"/>
  <c r="A1397" i="151"/>
  <c r="A1396" i="151"/>
  <c r="A1395" i="151"/>
  <c r="A1394" i="151"/>
  <c r="A1393" i="151"/>
  <c r="A1392" i="151"/>
  <c r="A1391" i="151"/>
  <c r="A1390" i="151"/>
  <c r="A1389" i="151"/>
  <c r="A1388" i="151"/>
  <c r="A1387" i="151"/>
  <c r="A1386" i="151"/>
  <c r="A1385" i="151"/>
  <c r="A1384" i="151"/>
  <c r="A1383" i="151"/>
  <c r="A1382" i="151"/>
  <c r="A1381" i="151"/>
  <c r="A1380" i="151"/>
  <c r="A1379" i="151"/>
  <c r="A1378" i="151"/>
  <c r="A1377" i="151"/>
  <c r="A1376" i="151"/>
  <c r="A1375" i="151"/>
  <c r="A1374" i="151"/>
  <c r="A1373" i="151"/>
  <c r="A1372" i="151"/>
  <c r="A1371" i="151"/>
  <c r="A1370" i="151"/>
  <c r="A1369" i="151"/>
  <c r="A1368" i="151"/>
  <c r="A1367" i="151"/>
  <c r="A1366" i="151"/>
  <c r="A1365" i="151"/>
  <c r="A1364" i="151"/>
  <c r="A1363" i="151"/>
  <c r="A1362" i="151"/>
  <c r="A1361" i="151"/>
  <c r="A1360" i="151"/>
  <c r="A1359" i="151"/>
  <c r="A1358" i="151"/>
  <c r="A1357" i="151"/>
  <c r="A1356" i="151"/>
  <c r="A1355" i="151"/>
  <c r="A1354" i="151"/>
  <c r="A1353" i="151"/>
  <c r="A1352" i="151"/>
  <c r="A1351" i="151"/>
  <c r="A1350" i="151"/>
  <c r="A1349" i="151"/>
  <c r="A1348" i="151"/>
  <c r="A1347" i="151"/>
  <c r="A1346" i="151"/>
  <c r="A1345" i="151"/>
  <c r="A1344" i="151"/>
  <c r="A1343" i="151"/>
  <c r="A1342"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A1626" i="150" l="1"/>
  <c r="G1626" i="150"/>
  <c r="H1626" i="150"/>
  <c r="I1626" i="150"/>
  <c r="J1626" i="150"/>
  <c r="K1626" i="150"/>
  <c r="L1626" i="150"/>
  <c r="M1626" i="150"/>
  <c r="N1626" i="150"/>
  <c r="O1626" i="150"/>
  <c r="P1626" i="150"/>
  <c r="Q1626" i="150"/>
  <c r="R1626" i="150"/>
  <c r="S1626" i="150"/>
  <c r="T1626" i="150"/>
  <c r="U1626" i="150"/>
  <c r="V1626" i="150"/>
  <c r="W1626" i="150"/>
  <c r="X1626" i="150"/>
  <c r="Y1626" i="150"/>
  <c r="Z1626" i="150"/>
  <c r="AA1626" i="150"/>
  <c r="AB1626" i="150"/>
  <c r="A1442" i="150"/>
  <c r="G1442" i="150"/>
  <c r="H1442" i="150"/>
  <c r="I1442" i="150"/>
  <c r="J1442" i="150"/>
  <c r="K1442" i="150"/>
  <c r="L1442" i="150"/>
  <c r="M1442" i="150"/>
  <c r="N1442" i="150"/>
  <c r="O1442" i="150"/>
  <c r="P1442" i="150"/>
  <c r="Q1442" i="150"/>
  <c r="R1442" i="150"/>
  <c r="S1442" i="150"/>
  <c r="T1442" i="150"/>
  <c r="U1442" i="150"/>
  <c r="V1442" i="150"/>
  <c r="W1442" i="150"/>
  <c r="X1442" i="150"/>
  <c r="Y1442" i="150"/>
  <c r="Z1442" i="150"/>
  <c r="AA1442" i="150"/>
  <c r="AB1442" i="150"/>
  <c r="A1443" i="150"/>
  <c r="G1443" i="150"/>
  <c r="H1443" i="150"/>
  <c r="I1443" i="150"/>
  <c r="J1443" i="150"/>
  <c r="K1443" i="150"/>
  <c r="L1443" i="150"/>
  <c r="M1443" i="150"/>
  <c r="N1443" i="150"/>
  <c r="O1443" i="150"/>
  <c r="P1443" i="150"/>
  <c r="Q1443" i="150"/>
  <c r="R1443" i="150"/>
  <c r="S1443" i="150"/>
  <c r="T1443" i="150"/>
  <c r="U1443" i="150"/>
  <c r="V1443" i="150"/>
  <c r="W1443" i="150"/>
  <c r="X1443" i="150"/>
  <c r="Y1443" i="150"/>
  <c r="Z1443" i="150"/>
  <c r="AA1443" i="150"/>
  <c r="AB1443" i="150"/>
  <c r="A1444" i="150"/>
  <c r="G1444" i="150"/>
  <c r="H1444" i="150"/>
  <c r="I1444" i="150"/>
  <c r="J1444" i="150"/>
  <c r="K1444" i="150"/>
  <c r="L1444" i="150"/>
  <c r="M1444" i="150"/>
  <c r="N1444" i="150"/>
  <c r="O1444" i="150"/>
  <c r="P1444" i="150"/>
  <c r="Q1444" i="150"/>
  <c r="R1444" i="150"/>
  <c r="S1444" i="150"/>
  <c r="T1444" i="150"/>
  <c r="U1444" i="150"/>
  <c r="V1444" i="150"/>
  <c r="W1444" i="150"/>
  <c r="X1444" i="150"/>
  <c r="Y1444" i="150"/>
  <c r="Z1444" i="150"/>
  <c r="AA1444" i="150"/>
  <c r="AB1444" i="150"/>
  <c r="A1445" i="150"/>
  <c r="G1445" i="150"/>
  <c r="H1445" i="150"/>
  <c r="I1445" i="150"/>
  <c r="J1445" i="150"/>
  <c r="K1445" i="150"/>
  <c r="L1445" i="150"/>
  <c r="M1445" i="150"/>
  <c r="N1445" i="150"/>
  <c r="O1445" i="150"/>
  <c r="P1445" i="150"/>
  <c r="Q1445" i="150"/>
  <c r="R1445" i="150"/>
  <c r="S1445" i="150"/>
  <c r="T1445" i="150"/>
  <c r="U1445" i="150"/>
  <c r="V1445" i="150"/>
  <c r="W1445" i="150"/>
  <c r="X1445" i="150"/>
  <c r="Y1445" i="150"/>
  <c r="Z1445" i="150"/>
  <c r="AA1445" i="150"/>
  <c r="AB1445" i="150"/>
  <c r="A1446" i="150"/>
  <c r="G1446" i="150"/>
  <c r="H1446" i="150"/>
  <c r="I1446" i="150"/>
  <c r="J1446" i="150"/>
  <c r="K1446" i="150"/>
  <c r="L1446" i="150"/>
  <c r="M1446" i="150"/>
  <c r="N1446" i="150"/>
  <c r="O1446" i="150"/>
  <c r="P1446" i="150"/>
  <c r="Q1446" i="150"/>
  <c r="R1446" i="150"/>
  <c r="S1446" i="150"/>
  <c r="T1446" i="150"/>
  <c r="U1446" i="150"/>
  <c r="V1446" i="150"/>
  <c r="W1446" i="150"/>
  <c r="X1446" i="150"/>
  <c r="Y1446" i="150"/>
  <c r="Z1446" i="150"/>
  <c r="AA1446" i="150"/>
  <c r="AB1446" i="150"/>
  <c r="A1447" i="150"/>
  <c r="G1447" i="150"/>
  <c r="H1447" i="150"/>
  <c r="I1447" i="150"/>
  <c r="J1447" i="150"/>
  <c r="K1447" i="150"/>
  <c r="L1447" i="150"/>
  <c r="M1447" i="150"/>
  <c r="N1447" i="150"/>
  <c r="O1447" i="150"/>
  <c r="P1447" i="150"/>
  <c r="Q1447" i="150"/>
  <c r="R1447" i="150"/>
  <c r="S1447" i="150"/>
  <c r="T1447" i="150"/>
  <c r="U1447" i="150"/>
  <c r="V1447" i="150"/>
  <c r="W1447" i="150"/>
  <c r="X1447" i="150"/>
  <c r="Y1447" i="150"/>
  <c r="Z1447" i="150"/>
  <c r="AA1447" i="150"/>
  <c r="AB1447" i="150"/>
  <c r="A1448" i="150"/>
  <c r="G1448" i="150"/>
  <c r="H1448" i="150"/>
  <c r="I1448" i="150"/>
  <c r="J1448" i="150"/>
  <c r="K1448" i="150"/>
  <c r="L1448" i="150"/>
  <c r="M1448" i="150"/>
  <c r="N1448" i="150"/>
  <c r="O1448" i="150"/>
  <c r="P1448" i="150"/>
  <c r="Q1448" i="150"/>
  <c r="R1448" i="150"/>
  <c r="S1448" i="150"/>
  <c r="T1448" i="150"/>
  <c r="U1448" i="150"/>
  <c r="V1448" i="150"/>
  <c r="W1448" i="150"/>
  <c r="X1448" i="150"/>
  <c r="Y1448" i="150"/>
  <c r="Z1448" i="150"/>
  <c r="AA1448" i="150"/>
  <c r="AB1448" i="150"/>
  <c r="A1449" i="150"/>
  <c r="G1449" i="150"/>
  <c r="H1449" i="150"/>
  <c r="I1449" i="150"/>
  <c r="J1449" i="150"/>
  <c r="K1449" i="150"/>
  <c r="L1449" i="150"/>
  <c r="M1449" i="150"/>
  <c r="N1449" i="150"/>
  <c r="O1449" i="150"/>
  <c r="P1449" i="150"/>
  <c r="Q1449" i="150"/>
  <c r="R1449" i="150"/>
  <c r="S1449" i="150"/>
  <c r="T1449" i="150"/>
  <c r="U1449" i="150"/>
  <c r="V1449" i="150"/>
  <c r="W1449" i="150"/>
  <c r="X1449" i="150"/>
  <c r="Y1449" i="150"/>
  <c r="Z1449" i="150"/>
  <c r="AA1449" i="150"/>
  <c r="AB1449" i="150"/>
  <c r="A1450" i="150"/>
  <c r="G1450" i="150"/>
  <c r="H1450" i="150"/>
  <c r="I1450" i="150"/>
  <c r="J1450" i="150"/>
  <c r="K1450" i="150"/>
  <c r="L1450" i="150"/>
  <c r="M1450" i="150"/>
  <c r="N1450" i="150"/>
  <c r="O1450" i="150"/>
  <c r="P1450" i="150"/>
  <c r="Q1450" i="150"/>
  <c r="R1450" i="150"/>
  <c r="S1450" i="150"/>
  <c r="T1450" i="150"/>
  <c r="U1450" i="150"/>
  <c r="V1450" i="150"/>
  <c r="W1450" i="150"/>
  <c r="X1450" i="150"/>
  <c r="Y1450" i="150"/>
  <c r="Z1450" i="150"/>
  <c r="AA1450" i="150"/>
  <c r="AB1450" i="150"/>
  <c r="A1451" i="150"/>
  <c r="G1451" i="150"/>
  <c r="H1451" i="150"/>
  <c r="I1451" i="150"/>
  <c r="J1451" i="150"/>
  <c r="K1451" i="150"/>
  <c r="L1451" i="150"/>
  <c r="M1451" i="150"/>
  <c r="N1451" i="150"/>
  <c r="O1451" i="150"/>
  <c r="P1451" i="150"/>
  <c r="Q1451" i="150"/>
  <c r="R1451" i="150"/>
  <c r="S1451" i="150"/>
  <c r="T1451" i="150"/>
  <c r="U1451" i="150"/>
  <c r="V1451" i="150"/>
  <c r="W1451" i="150"/>
  <c r="X1451" i="150"/>
  <c r="Y1451" i="150"/>
  <c r="Z1451" i="150"/>
  <c r="AA1451" i="150"/>
  <c r="AB1451" i="150"/>
  <c r="A1452" i="150"/>
  <c r="G1452" i="150"/>
  <c r="H1452" i="150"/>
  <c r="I1452" i="150"/>
  <c r="J1452" i="150"/>
  <c r="K1452" i="150"/>
  <c r="L1452" i="150"/>
  <c r="M1452" i="150"/>
  <c r="N1452" i="150"/>
  <c r="O1452" i="150"/>
  <c r="P1452" i="150"/>
  <c r="Q1452" i="150"/>
  <c r="R1452" i="150"/>
  <c r="S1452" i="150"/>
  <c r="T1452" i="150"/>
  <c r="U1452" i="150"/>
  <c r="V1452" i="150"/>
  <c r="W1452" i="150"/>
  <c r="X1452" i="150"/>
  <c r="Y1452" i="150"/>
  <c r="Z1452" i="150"/>
  <c r="AA1452" i="150"/>
  <c r="AB1452" i="150"/>
  <c r="A1453" i="150"/>
  <c r="G1453" i="150"/>
  <c r="H1453" i="150"/>
  <c r="I1453" i="150"/>
  <c r="J1453" i="150"/>
  <c r="K1453" i="150"/>
  <c r="L1453" i="150"/>
  <c r="M1453" i="150"/>
  <c r="N1453" i="150"/>
  <c r="O1453" i="150"/>
  <c r="P1453" i="150"/>
  <c r="Q1453" i="150"/>
  <c r="R1453" i="150"/>
  <c r="S1453" i="150"/>
  <c r="T1453" i="150"/>
  <c r="U1453" i="150"/>
  <c r="V1453" i="150"/>
  <c r="W1453" i="150"/>
  <c r="X1453" i="150"/>
  <c r="Y1453" i="150"/>
  <c r="Z1453" i="150"/>
  <c r="AA1453" i="150"/>
  <c r="AB1453" i="150"/>
  <c r="A1454" i="150"/>
  <c r="G1454" i="150"/>
  <c r="H1454" i="150"/>
  <c r="I1454" i="150"/>
  <c r="J1454" i="150"/>
  <c r="K1454" i="150"/>
  <c r="L1454" i="150"/>
  <c r="M1454" i="150"/>
  <c r="N1454" i="150"/>
  <c r="O1454" i="150"/>
  <c r="P1454" i="150"/>
  <c r="Q1454" i="150"/>
  <c r="R1454" i="150"/>
  <c r="S1454" i="150"/>
  <c r="T1454" i="150"/>
  <c r="U1454" i="150"/>
  <c r="V1454" i="150"/>
  <c r="W1454" i="150"/>
  <c r="X1454" i="150"/>
  <c r="Y1454" i="150"/>
  <c r="Z1454" i="150"/>
  <c r="AA1454" i="150"/>
  <c r="AB1454" i="150"/>
  <c r="A1455" i="150"/>
  <c r="G1455" i="150"/>
  <c r="H1455" i="150"/>
  <c r="I1455" i="150"/>
  <c r="J1455" i="150"/>
  <c r="K1455" i="150"/>
  <c r="L1455" i="150"/>
  <c r="M1455" i="150"/>
  <c r="N1455" i="150"/>
  <c r="O1455" i="150"/>
  <c r="P1455" i="150"/>
  <c r="Q1455" i="150"/>
  <c r="R1455" i="150"/>
  <c r="S1455" i="150"/>
  <c r="T1455" i="150"/>
  <c r="U1455" i="150"/>
  <c r="V1455" i="150"/>
  <c r="W1455" i="150"/>
  <c r="X1455" i="150"/>
  <c r="Y1455" i="150"/>
  <c r="Z1455" i="150"/>
  <c r="AA1455" i="150"/>
  <c r="AB1455" i="150"/>
  <c r="A1456" i="150"/>
  <c r="G1456" i="150"/>
  <c r="H1456" i="150"/>
  <c r="I1456" i="150"/>
  <c r="J1456" i="150"/>
  <c r="K1456" i="150"/>
  <c r="L1456" i="150"/>
  <c r="M1456" i="150"/>
  <c r="N1456" i="150"/>
  <c r="O1456" i="150"/>
  <c r="P1456" i="150"/>
  <c r="Q1456" i="150"/>
  <c r="R1456" i="150"/>
  <c r="S1456" i="150"/>
  <c r="T1456" i="150"/>
  <c r="U1456" i="150"/>
  <c r="V1456" i="150"/>
  <c r="W1456" i="150"/>
  <c r="X1456" i="150"/>
  <c r="Y1456" i="150"/>
  <c r="Z1456" i="150"/>
  <c r="AA1456" i="150"/>
  <c r="AB1456" i="150"/>
  <c r="A1457" i="150"/>
  <c r="G1457" i="150"/>
  <c r="H1457" i="150"/>
  <c r="I1457" i="150"/>
  <c r="J1457" i="150"/>
  <c r="K1457" i="150"/>
  <c r="L1457" i="150"/>
  <c r="M1457" i="150"/>
  <c r="N1457" i="150"/>
  <c r="O1457" i="150"/>
  <c r="P1457" i="150"/>
  <c r="Q1457" i="150"/>
  <c r="R1457" i="150"/>
  <c r="S1457" i="150"/>
  <c r="T1457" i="150"/>
  <c r="U1457" i="150"/>
  <c r="V1457" i="150"/>
  <c r="W1457" i="150"/>
  <c r="X1457" i="150"/>
  <c r="Y1457" i="150"/>
  <c r="Z1457" i="150"/>
  <c r="AA1457" i="150"/>
  <c r="AB1457" i="150"/>
  <c r="A1458" i="150"/>
  <c r="G1458" i="150"/>
  <c r="H1458" i="150"/>
  <c r="I1458" i="150"/>
  <c r="J1458" i="150"/>
  <c r="K1458" i="150"/>
  <c r="L1458" i="150"/>
  <c r="M1458" i="150"/>
  <c r="N1458" i="150"/>
  <c r="O1458" i="150"/>
  <c r="P1458" i="150"/>
  <c r="Q1458" i="150"/>
  <c r="R1458" i="150"/>
  <c r="S1458" i="150"/>
  <c r="T1458" i="150"/>
  <c r="U1458" i="150"/>
  <c r="V1458" i="150"/>
  <c r="W1458" i="150"/>
  <c r="X1458" i="150"/>
  <c r="Y1458" i="150"/>
  <c r="Z1458" i="150"/>
  <c r="AA1458" i="150"/>
  <c r="AB1458" i="150"/>
  <c r="A1459" i="150"/>
  <c r="G1459" i="150"/>
  <c r="H1459" i="150"/>
  <c r="I1459" i="150"/>
  <c r="J1459" i="150"/>
  <c r="K1459" i="150"/>
  <c r="L1459" i="150"/>
  <c r="M1459" i="150"/>
  <c r="N1459" i="150"/>
  <c r="O1459" i="150"/>
  <c r="P1459" i="150"/>
  <c r="Q1459" i="150"/>
  <c r="R1459" i="150"/>
  <c r="S1459" i="150"/>
  <c r="T1459" i="150"/>
  <c r="U1459" i="150"/>
  <c r="V1459" i="150"/>
  <c r="W1459" i="150"/>
  <c r="X1459" i="150"/>
  <c r="Y1459" i="150"/>
  <c r="Z1459" i="150"/>
  <c r="AA1459" i="150"/>
  <c r="AB1459" i="150"/>
  <c r="A1460" i="150"/>
  <c r="G1460" i="150"/>
  <c r="H1460" i="150"/>
  <c r="I1460" i="150"/>
  <c r="J1460" i="150"/>
  <c r="K1460" i="150"/>
  <c r="L1460" i="150"/>
  <c r="M1460" i="150"/>
  <c r="N1460" i="150"/>
  <c r="O1460" i="150"/>
  <c r="P1460" i="150"/>
  <c r="Q1460" i="150"/>
  <c r="R1460" i="150"/>
  <c r="S1460" i="150"/>
  <c r="T1460" i="150"/>
  <c r="U1460" i="150"/>
  <c r="V1460" i="150"/>
  <c r="W1460" i="150"/>
  <c r="X1460" i="150"/>
  <c r="Y1460" i="150"/>
  <c r="Z1460" i="150"/>
  <c r="AA1460" i="150"/>
  <c r="AB1460" i="150"/>
  <c r="A1461" i="150"/>
  <c r="G1461" i="150"/>
  <c r="H1461" i="150"/>
  <c r="I1461" i="150"/>
  <c r="J1461" i="150"/>
  <c r="K1461" i="150"/>
  <c r="L1461" i="150"/>
  <c r="M1461" i="150"/>
  <c r="N1461" i="150"/>
  <c r="O1461" i="150"/>
  <c r="P1461" i="150"/>
  <c r="Q1461" i="150"/>
  <c r="R1461" i="150"/>
  <c r="S1461" i="150"/>
  <c r="T1461" i="150"/>
  <c r="U1461" i="150"/>
  <c r="V1461" i="150"/>
  <c r="W1461" i="150"/>
  <c r="X1461" i="150"/>
  <c r="Y1461" i="150"/>
  <c r="Z1461" i="150"/>
  <c r="AA1461" i="150"/>
  <c r="AB1461" i="150"/>
  <c r="A1462" i="150"/>
  <c r="G1462" i="150"/>
  <c r="H1462" i="150"/>
  <c r="I1462" i="150"/>
  <c r="J1462" i="150"/>
  <c r="K1462" i="150"/>
  <c r="L1462" i="150"/>
  <c r="M1462" i="150"/>
  <c r="N1462" i="150"/>
  <c r="O1462" i="150"/>
  <c r="P1462" i="150"/>
  <c r="Q1462" i="150"/>
  <c r="R1462" i="150"/>
  <c r="S1462" i="150"/>
  <c r="T1462" i="150"/>
  <c r="U1462" i="150"/>
  <c r="V1462" i="150"/>
  <c r="W1462" i="150"/>
  <c r="X1462" i="150"/>
  <c r="Y1462" i="150"/>
  <c r="Z1462" i="150"/>
  <c r="AA1462" i="150"/>
  <c r="AB1462" i="150"/>
  <c r="A1463" i="150"/>
  <c r="G1463" i="150"/>
  <c r="H1463" i="150"/>
  <c r="I1463" i="150"/>
  <c r="J1463" i="150"/>
  <c r="K1463" i="150"/>
  <c r="L1463" i="150"/>
  <c r="M1463" i="150"/>
  <c r="N1463" i="150"/>
  <c r="O1463" i="150"/>
  <c r="P1463" i="150"/>
  <c r="Q1463" i="150"/>
  <c r="R1463" i="150"/>
  <c r="S1463" i="150"/>
  <c r="T1463" i="150"/>
  <c r="U1463" i="150"/>
  <c r="V1463" i="150"/>
  <c r="W1463" i="150"/>
  <c r="X1463" i="150"/>
  <c r="Y1463" i="150"/>
  <c r="Z1463" i="150"/>
  <c r="AA1463" i="150"/>
  <c r="AB1463" i="150"/>
  <c r="A1464" i="150"/>
  <c r="G1464" i="150"/>
  <c r="H1464" i="150"/>
  <c r="I1464" i="150"/>
  <c r="J1464" i="150"/>
  <c r="K1464" i="150"/>
  <c r="L1464" i="150"/>
  <c r="M1464" i="150"/>
  <c r="N1464" i="150"/>
  <c r="O1464" i="150"/>
  <c r="P1464" i="150"/>
  <c r="Q1464" i="150"/>
  <c r="R1464" i="150"/>
  <c r="S1464" i="150"/>
  <c r="T1464" i="150"/>
  <c r="U1464" i="150"/>
  <c r="V1464" i="150"/>
  <c r="W1464" i="150"/>
  <c r="X1464" i="150"/>
  <c r="Y1464" i="150"/>
  <c r="Z1464" i="150"/>
  <c r="AA1464" i="150"/>
  <c r="AB1464" i="150"/>
  <c r="A1465" i="150"/>
  <c r="G1465" i="150"/>
  <c r="H1465" i="150"/>
  <c r="I1465" i="150"/>
  <c r="J1465" i="150"/>
  <c r="K1465" i="150"/>
  <c r="L1465" i="150"/>
  <c r="M1465" i="150"/>
  <c r="N1465" i="150"/>
  <c r="O1465" i="150"/>
  <c r="P1465" i="150"/>
  <c r="Q1465" i="150"/>
  <c r="R1465" i="150"/>
  <c r="S1465" i="150"/>
  <c r="T1465" i="150"/>
  <c r="U1465" i="150"/>
  <c r="V1465" i="150"/>
  <c r="W1465" i="150"/>
  <c r="X1465" i="150"/>
  <c r="Y1465" i="150"/>
  <c r="Z1465" i="150"/>
  <c r="AA1465" i="150"/>
  <c r="AB1465" i="150"/>
  <c r="A1466" i="150"/>
  <c r="G1466" i="150"/>
  <c r="H1466" i="150"/>
  <c r="I1466" i="150"/>
  <c r="J1466" i="150"/>
  <c r="K1466" i="150"/>
  <c r="L1466" i="150"/>
  <c r="M1466" i="150"/>
  <c r="N1466" i="150"/>
  <c r="O1466" i="150"/>
  <c r="P1466" i="150"/>
  <c r="Q1466" i="150"/>
  <c r="R1466" i="150"/>
  <c r="S1466" i="150"/>
  <c r="T1466" i="150"/>
  <c r="U1466" i="150"/>
  <c r="V1466" i="150"/>
  <c r="W1466" i="150"/>
  <c r="X1466" i="150"/>
  <c r="Y1466" i="150"/>
  <c r="Z1466" i="150"/>
  <c r="AA1466" i="150"/>
  <c r="AB1466" i="150"/>
  <c r="A1467" i="150"/>
  <c r="G1467" i="150"/>
  <c r="H1467" i="150"/>
  <c r="I1467" i="150"/>
  <c r="J1467" i="150"/>
  <c r="K1467" i="150"/>
  <c r="L1467" i="150"/>
  <c r="M1467" i="150"/>
  <c r="N1467" i="150"/>
  <c r="O1467" i="150"/>
  <c r="P1467" i="150"/>
  <c r="Q1467" i="150"/>
  <c r="R1467" i="150"/>
  <c r="S1467" i="150"/>
  <c r="T1467" i="150"/>
  <c r="U1467" i="150"/>
  <c r="V1467" i="150"/>
  <c r="W1467" i="150"/>
  <c r="X1467" i="150"/>
  <c r="Y1467" i="150"/>
  <c r="Z1467" i="150"/>
  <c r="AA1467" i="150"/>
  <c r="AB1467" i="150"/>
  <c r="A1468" i="150"/>
  <c r="G1468" i="150"/>
  <c r="H1468" i="150"/>
  <c r="I1468" i="150"/>
  <c r="J1468" i="150"/>
  <c r="K1468" i="150"/>
  <c r="L1468" i="150"/>
  <c r="M1468" i="150"/>
  <c r="N1468" i="150"/>
  <c r="O1468" i="150"/>
  <c r="P1468" i="150"/>
  <c r="Q1468" i="150"/>
  <c r="R1468" i="150"/>
  <c r="S1468" i="150"/>
  <c r="T1468" i="150"/>
  <c r="U1468" i="150"/>
  <c r="V1468" i="150"/>
  <c r="W1468" i="150"/>
  <c r="X1468" i="150"/>
  <c r="Y1468" i="150"/>
  <c r="Z1468" i="150"/>
  <c r="AA1468" i="150"/>
  <c r="AB1468" i="150"/>
  <c r="A1469" i="150"/>
  <c r="G1469" i="150"/>
  <c r="H1469" i="150"/>
  <c r="I1469" i="150"/>
  <c r="J1469" i="150"/>
  <c r="K1469" i="150"/>
  <c r="L1469" i="150"/>
  <c r="M1469" i="150"/>
  <c r="N1469" i="150"/>
  <c r="O1469" i="150"/>
  <c r="P1469" i="150"/>
  <c r="Q1469" i="150"/>
  <c r="R1469" i="150"/>
  <c r="S1469" i="150"/>
  <c r="T1469" i="150"/>
  <c r="U1469" i="150"/>
  <c r="V1469" i="150"/>
  <c r="W1469" i="150"/>
  <c r="X1469" i="150"/>
  <c r="Y1469" i="150"/>
  <c r="Z1469" i="150"/>
  <c r="AA1469" i="150"/>
  <c r="AB1469" i="150"/>
  <c r="A1470" i="150"/>
  <c r="G1470" i="150"/>
  <c r="H1470" i="150"/>
  <c r="I1470" i="150"/>
  <c r="J1470" i="150"/>
  <c r="K1470" i="150"/>
  <c r="L1470" i="150"/>
  <c r="M1470" i="150"/>
  <c r="N1470" i="150"/>
  <c r="O1470" i="150"/>
  <c r="P1470" i="150"/>
  <c r="Q1470" i="150"/>
  <c r="R1470" i="150"/>
  <c r="S1470" i="150"/>
  <c r="T1470" i="150"/>
  <c r="U1470" i="150"/>
  <c r="V1470" i="150"/>
  <c r="W1470" i="150"/>
  <c r="X1470" i="150"/>
  <c r="Y1470" i="150"/>
  <c r="Z1470" i="150"/>
  <c r="AA1470" i="150"/>
  <c r="AB1470" i="150"/>
  <c r="A1471" i="150"/>
  <c r="G1471" i="150"/>
  <c r="H1471" i="150"/>
  <c r="I1471" i="150"/>
  <c r="J1471" i="150"/>
  <c r="K1471" i="150"/>
  <c r="L1471" i="150"/>
  <c r="M1471" i="150"/>
  <c r="N1471" i="150"/>
  <c r="O1471" i="150"/>
  <c r="P1471" i="150"/>
  <c r="Q1471" i="150"/>
  <c r="R1471" i="150"/>
  <c r="S1471" i="150"/>
  <c r="T1471" i="150"/>
  <c r="U1471" i="150"/>
  <c r="V1471" i="150"/>
  <c r="W1471" i="150"/>
  <c r="X1471" i="150"/>
  <c r="Y1471" i="150"/>
  <c r="Z1471" i="150"/>
  <c r="AA1471" i="150"/>
  <c r="AB1471" i="150"/>
  <c r="A1472" i="150"/>
  <c r="G1472" i="150"/>
  <c r="H1472" i="150"/>
  <c r="I1472" i="150"/>
  <c r="J1472" i="150"/>
  <c r="K1472" i="150"/>
  <c r="L1472" i="150"/>
  <c r="M1472" i="150"/>
  <c r="N1472" i="150"/>
  <c r="O1472" i="150"/>
  <c r="P1472" i="150"/>
  <c r="Q1472" i="150"/>
  <c r="R1472" i="150"/>
  <c r="S1472" i="150"/>
  <c r="T1472" i="150"/>
  <c r="U1472" i="150"/>
  <c r="V1472" i="150"/>
  <c r="W1472" i="150"/>
  <c r="X1472" i="150"/>
  <c r="Y1472" i="150"/>
  <c r="Z1472" i="150"/>
  <c r="AA1472" i="150"/>
  <c r="AB1472" i="150"/>
  <c r="A1473" i="150"/>
  <c r="G1473" i="150"/>
  <c r="H1473" i="150"/>
  <c r="I1473" i="150"/>
  <c r="J1473" i="150"/>
  <c r="K1473" i="150"/>
  <c r="L1473" i="150"/>
  <c r="M1473" i="150"/>
  <c r="N1473" i="150"/>
  <c r="O1473" i="150"/>
  <c r="P1473" i="150"/>
  <c r="Q1473" i="150"/>
  <c r="R1473" i="150"/>
  <c r="S1473" i="150"/>
  <c r="T1473" i="150"/>
  <c r="U1473" i="150"/>
  <c r="V1473" i="150"/>
  <c r="W1473" i="150"/>
  <c r="X1473" i="150"/>
  <c r="Y1473" i="150"/>
  <c r="Z1473" i="150"/>
  <c r="AA1473" i="150"/>
  <c r="AB1473" i="150"/>
  <c r="A1474" i="150"/>
  <c r="G1474" i="150"/>
  <c r="H1474" i="150"/>
  <c r="I1474" i="150"/>
  <c r="J1474" i="150"/>
  <c r="K1474" i="150"/>
  <c r="L1474" i="150"/>
  <c r="M1474" i="150"/>
  <c r="N1474" i="150"/>
  <c r="O1474" i="150"/>
  <c r="P1474" i="150"/>
  <c r="Q1474" i="150"/>
  <c r="R1474" i="150"/>
  <c r="S1474" i="150"/>
  <c r="T1474" i="150"/>
  <c r="U1474" i="150"/>
  <c r="V1474" i="150"/>
  <c r="W1474" i="150"/>
  <c r="X1474" i="150"/>
  <c r="Y1474" i="150"/>
  <c r="Z1474" i="150"/>
  <c r="AA1474" i="150"/>
  <c r="AB1474" i="150"/>
  <c r="A1475" i="150"/>
  <c r="G1475" i="150"/>
  <c r="H1475" i="150"/>
  <c r="I1475" i="150"/>
  <c r="J1475" i="150"/>
  <c r="K1475" i="150"/>
  <c r="L1475" i="150"/>
  <c r="M1475" i="150"/>
  <c r="N1475" i="150"/>
  <c r="O1475" i="150"/>
  <c r="P1475" i="150"/>
  <c r="Q1475" i="150"/>
  <c r="R1475" i="150"/>
  <c r="S1475" i="150"/>
  <c r="T1475" i="150"/>
  <c r="U1475" i="150"/>
  <c r="V1475" i="150"/>
  <c r="W1475" i="150"/>
  <c r="X1475" i="150"/>
  <c r="Y1475" i="150"/>
  <c r="Z1475" i="150"/>
  <c r="AA1475" i="150"/>
  <c r="AB1475" i="150"/>
  <c r="A1476" i="150"/>
  <c r="G1476" i="150"/>
  <c r="H1476" i="150"/>
  <c r="I1476" i="150"/>
  <c r="J1476" i="150"/>
  <c r="K1476" i="150"/>
  <c r="L1476" i="150"/>
  <c r="M1476" i="150"/>
  <c r="N1476" i="150"/>
  <c r="O1476" i="150"/>
  <c r="P1476" i="150"/>
  <c r="Q1476" i="150"/>
  <c r="R1476" i="150"/>
  <c r="S1476" i="150"/>
  <c r="T1476" i="150"/>
  <c r="U1476" i="150"/>
  <c r="V1476" i="150"/>
  <c r="W1476" i="150"/>
  <c r="X1476" i="150"/>
  <c r="Y1476" i="150"/>
  <c r="Z1476" i="150"/>
  <c r="AA1476" i="150"/>
  <c r="AB1476" i="150"/>
  <c r="A1477" i="150"/>
  <c r="G1477" i="150"/>
  <c r="H1477" i="150"/>
  <c r="I1477" i="150"/>
  <c r="J1477" i="150"/>
  <c r="K1477" i="150"/>
  <c r="L1477" i="150"/>
  <c r="M1477" i="150"/>
  <c r="N1477" i="150"/>
  <c r="O1477" i="150"/>
  <c r="P1477" i="150"/>
  <c r="Q1477" i="150"/>
  <c r="R1477" i="150"/>
  <c r="S1477" i="150"/>
  <c r="T1477" i="150"/>
  <c r="U1477" i="150"/>
  <c r="V1477" i="150"/>
  <c r="W1477" i="150"/>
  <c r="X1477" i="150"/>
  <c r="Y1477" i="150"/>
  <c r="Z1477" i="150"/>
  <c r="AA1477" i="150"/>
  <c r="AB1477" i="150"/>
  <c r="A1478" i="150"/>
  <c r="G1478" i="150"/>
  <c r="H1478" i="150"/>
  <c r="I1478" i="150"/>
  <c r="J1478" i="150"/>
  <c r="K1478" i="150"/>
  <c r="L1478" i="150"/>
  <c r="M1478" i="150"/>
  <c r="N1478" i="150"/>
  <c r="O1478" i="150"/>
  <c r="P1478" i="150"/>
  <c r="Q1478" i="150"/>
  <c r="R1478" i="150"/>
  <c r="S1478" i="150"/>
  <c r="T1478" i="150"/>
  <c r="U1478" i="150"/>
  <c r="V1478" i="150"/>
  <c r="W1478" i="150"/>
  <c r="X1478" i="150"/>
  <c r="Y1478" i="150"/>
  <c r="Z1478" i="150"/>
  <c r="AA1478" i="150"/>
  <c r="AB1478" i="150"/>
  <c r="A1479" i="150"/>
  <c r="G1479" i="150"/>
  <c r="H1479" i="150"/>
  <c r="I1479" i="150"/>
  <c r="J1479" i="150"/>
  <c r="K1479" i="150"/>
  <c r="L1479" i="150"/>
  <c r="M1479" i="150"/>
  <c r="N1479" i="150"/>
  <c r="O1479" i="150"/>
  <c r="P1479" i="150"/>
  <c r="Q1479" i="150"/>
  <c r="R1479" i="150"/>
  <c r="S1479" i="150"/>
  <c r="T1479" i="150"/>
  <c r="U1479" i="150"/>
  <c r="V1479" i="150"/>
  <c r="W1479" i="150"/>
  <c r="X1479" i="150"/>
  <c r="Y1479" i="150"/>
  <c r="Z1479" i="150"/>
  <c r="AA1479" i="150"/>
  <c r="AB1479" i="150"/>
  <c r="A1480" i="150"/>
  <c r="G1480" i="150"/>
  <c r="H1480" i="150"/>
  <c r="I1480" i="150"/>
  <c r="J1480" i="150"/>
  <c r="K1480" i="150"/>
  <c r="L1480" i="150"/>
  <c r="M1480" i="150"/>
  <c r="N1480" i="150"/>
  <c r="O1480" i="150"/>
  <c r="P1480" i="150"/>
  <c r="Q1480" i="150"/>
  <c r="R1480" i="150"/>
  <c r="S1480" i="150"/>
  <c r="T1480" i="150"/>
  <c r="U1480" i="150"/>
  <c r="V1480" i="150"/>
  <c r="W1480" i="150"/>
  <c r="X1480" i="150"/>
  <c r="Y1480" i="150"/>
  <c r="Z1480" i="150"/>
  <c r="AA1480" i="150"/>
  <c r="AB1480" i="150"/>
  <c r="A1481" i="150"/>
  <c r="G1481" i="150"/>
  <c r="H1481" i="150"/>
  <c r="I1481" i="150"/>
  <c r="J1481" i="150"/>
  <c r="K1481" i="150"/>
  <c r="L1481" i="150"/>
  <c r="M1481" i="150"/>
  <c r="N1481" i="150"/>
  <c r="O1481" i="150"/>
  <c r="P1481" i="150"/>
  <c r="Q1481" i="150"/>
  <c r="R1481" i="150"/>
  <c r="S1481" i="150"/>
  <c r="T1481" i="150"/>
  <c r="U1481" i="150"/>
  <c r="V1481" i="150"/>
  <c r="W1481" i="150"/>
  <c r="X1481" i="150"/>
  <c r="Y1481" i="150"/>
  <c r="Z1481" i="150"/>
  <c r="AA1481" i="150"/>
  <c r="AB1481" i="150"/>
  <c r="A1482" i="150"/>
  <c r="G1482" i="150"/>
  <c r="H1482" i="150"/>
  <c r="I1482" i="150"/>
  <c r="J1482" i="150"/>
  <c r="K1482" i="150"/>
  <c r="L1482" i="150"/>
  <c r="M1482" i="150"/>
  <c r="N1482" i="150"/>
  <c r="O1482" i="150"/>
  <c r="P1482" i="150"/>
  <c r="Q1482" i="150"/>
  <c r="R1482" i="150"/>
  <c r="S1482" i="150"/>
  <c r="T1482" i="150"/>
  <c r="U1482" i="150"/>
  <c r="V1482" i="150"/>
  <c r="W1482" i="150"/>
  <c r="X1482" i="150"/>
  <c r="Y1482" i="150"/>
  <c r="Z1482" i="150"/>
  <c r="AA1482" i="150"/>
  <c r="AB1482" i="150"/>
  <c r="A1483" i="150"/>
  <c r="G1483" i="150"/>
  <c r="H1483" i="150"/>
  <c r="I1483" i="150"/>
  <c r="J1483" i="150"/>
  <c r="K1483" i="150"/>
  <c r="L1483" i="150"/>
  <c r="M1483" i="150"/>
  <c r="N1483" i="150"/>
  <c r="O1483" i="150"/>
  <c r="P1483" i="150"/>
  <c r="Q1483" i="150"/>
  <c r="R1483" i="150"/>
  <c r="S1483" i="150"/>
  <c r="T1483" i="150"/>
  <c r="U1483" i="150"/>
  <c r="V1483" i="150"/>
  <c r="W1483" i="150"/>
  <c r="X1483" i="150"/>
  <c r="Y1483" i="150"/>
  <c r="Z1483" i="150"/>
  <c r="AA1483" i="150"/>
  <c r="AB1483" i="150"/>
  <c r="A1484" i="150"/>
  <c r="G1484" i="150"/>
  <c r="H1484" i="150"/>
  <c r="I1484" i="150"/>
  <c r="J1484" i="150"/>
  <c r="K1484" i="150"/>
  <c r="L1484" i="150"/>
  <c r="M1484" i="150"/>
  <c r="N1484" i="150"/>
  <c r="O1484" i="150"/>
  <c r="P1484" i="150"/>
  <c r="Q1484" i="150"/>
  <c r="R1484" i="150"/>
  <c r="S1484" i="150"/>
  <c r="T1484" i="150"/>
  <c r="U1484" i="150"/>
  <c r="V1484" i="150"/>
  <c r="W1484" i="150"/>
  <c r="X1484" i="150"/>
  <c r="Y1484" i="150"/>
  <c r="Z1484" i="150"/>
  <c r="AA1484" i="150"/>
  <c r="AB1484" i="150"/>
  <c r="A1485" i="150"/>
  <c r="G1485" i="150"/>
  <c r="H1485" i="150"/>
  <c r="I1485" i="150"/>
  <c r="J1485" i="150"/>
  <c r="K1485" i="150"/>
  <c r="L1485" i="150"/>
  <c r="M1485" i="150"/>
  <c r="N1485" i="150"/>
  <c r="O1485" i="150"/>
  <c r="P1485" i="150"/>
  <c r="Q1485" i="150"/>
  <c r="R1485" i="150"/>
  <c r="S1485" i="150"/>
  <c r="T1485" i="150"/>
  <c r="U1485" i="150"/>
  <c r="V1485" i="150"/>
  <c r="W1485" i="150"/>
  <c r="X1485" i="150"/>
  <c r="Y1485" i="150"/>
  <c r="Z1485" i="150"/>
  <c r="AA1485" i="150"/>
  <c r="AB1485" i="150"/>
  <c r="A1486" i="150"/>
  <c r="G1486" i="150"/>
  <c r="H1486" i="150"/>
  <c r="I1486" i="150"/>
  <c r="J1486" i="150"/>
  <c r="K1486" i="150"/>
  <c r="L1486" i="150"/>
  <c r="M1486" i="150"/>
  <c r="N1486" i="150"/>
  <c r="O1486" i="150"/>
  <c r="P1486" i="150"/>
  <c r="Q1486" i="150"/>
  <c r="R1486" i="150"/>
  <c r="S1486" i="150"/>
  <c r="T1486" i="150"/>
  <c r="U1486" i="150"/>
  <c r="V1486" i="150"/>
  <c r="W1486" i="150"/>
  <c r="X1486" i="150"/>
  <c r="Y1486" i="150"/>
  <c r="Z1486" i="150"/>
  <c r="AA1486" i="150"/>
  <c r="AB1486" i="150"/>
  <c r="A1487" i="150"/>
  <c r="G1487" i="150"/>
  <c r="H1487" i="150"/>
  <c r="I1487" i="150"/>
  <c r="J1487" i="150"/>
  <c r="K1487" i="150"/>
  <c r="L1487" i="150"/>
  <c r="M1487" i="150"/>
  <c r="N1487" i="150"/>
  <c r="O1487" i="150"/>
  <c r="P1487" i="150"/>
  <c r="Q1487" i="150"/>
  <c r="R1487" i="150"/>
  <c r="S1487" i="150"/>
  <c r="T1487" i="150"/>
  <c r="U1487" i="150"/>
  <c r="V1487" i="150"/>
  <c r="W1487" i="150"/>
  <c r="X1487" i="150"/>
  <c r="Y1487" i="150"/>
  <c r="Z1487" i="150"/>
  <c r="AA1487" i="150"/>
  <c r="AB1487" i="150"/>
  <c r="A1488" i="150"/>
  <c r="G1488" i="150"/>
  <c r="H1488" i="150"/>
  <c r="I1488" i="150"/>
  <c r="J1488" i="150"/>
  <c r="K1488" i="150"/>
  <c r="L1488" i="150"/>
  <c r="M1488" i="150"/>
  <c r="N1488" i="150"/>
  <c r="O1488" i="150"/>
  <c r="P1488" i="150"/>
  <c r="Q1488" i="150"/>
  <c r="R1488" i="150"/>
  <c r="S1488" i="150"/>
  <c r="T1488" i="150"/>
  <c r="U1488" i="150"/>
  <c r="V1488" i="150"/>
  <c r="W1488" i="150"/>
  <c r="X1488" i="150"/>
  <c r="Y1488" i="150"/>
  <c r="Z1488" i="150"/>
  <c r="AA1488" i="150"/>
  <c r="AB1488" i="150"/>
  <c r="A1489" i="150"/>
  <c r="G1489" i="150"/>
  <c r="H1489" i="150"/>
  <c r="I1489" i="150"/>
  <c r="J1489" i="150"/>
  <c r="K1489" i="150"/>
  <c r="L1489" i="150"/>
  <c r="M1489" i="150"/>
  <c r="N1489" i="150"/>
  <c r="O1489" i="150"/>
  <c r="P1489" i="150"/>
  <c r="Q1489" i="150"/>
  <c r="R1489" i="150"/>
  <c r="S1489" i="150"/>
  <c r="T1489" i="150"/>
  <c r="U1489" i="150"/>
  <c r="V1489" i="150"/>
  <c r="W1489" i="150"/>
  <c r="X1489" i="150"/>
  <c r="Y1489" i="150"/>
  <c r="Z1489" i="150"/>
  <c r="AA1489" i="150"/>
  <c r="AB1489" i="150"/>
  <c r="A1490" i="150"/>
  <c r="G1490" i="150"/>
  <c r="H1490" i="150"/>
  <c r="I1490" i="150"/>
  <c r="J1490" i="150"/>
  <c r="K1490" i="150"/>
  <c r="L1490" i="150"/>
  <c r="M1490" i="150"/>
  <c r="N1490" i="150"/>
  <c r="O1490" i="150"/>
  <c r="P1490" i="150"/>
  <c r="Q1490" i="150"/>
  <c r="R1490" i="150"/>
  <c r="S1490" i="150"/>
  <c r="T1490" i="150"/>
  <c r="U1490" i="150"/>
  <c r="V1490" i="150"/>
  <c r="W1490" i="150"/>
  <c r="X1490" i="150"/>
  <c r="Y1490" i="150"/>
  <c r="Z1490" i="150"/>
  <c r="AA1490" i="150"/>
  <c r="AB1490" i="150"/>
  <c r="A1491" i="150"/>
  <c r="G1491" i="150"/>
  <c r="H1491" i="150"/>
  <c r="I1491" i="150"/>
  <c r="J1491" i="150"/>
  <c r="K1491" i="150"/>
  <c r="L1491" i="150"/>
  <c r="M1491" i="150"/>
  <c r="N1491" i="150"/>
  <c r="O1491" i="150"/>
  <c r="P1491" i="150"/>
  <c r="Q1491" i="150"/>
  <c r="R1491" i="150"/>
  <c r="S1491" i="150"/>
  <c r="T1491" i="150"/>
  <c r="U1491" i="150"/>
  <c r="V1491" i="150"/>
  <c r="W1491" i="150"/>
  <c r="X1491" i="150"/>
  <c r="Y1491" i="150"/>
  <c r="Z1491" i="150"/>
  <c r="AA1491" i="150"/>
  <c r="AB1491" i="150"/>
  <c r="A1492" i="150"/>
  <c r="G1492" i="150"/>
  <c r="H1492" i="150"/>
  <c r="I1492" i="150"/>
  <c r="J1492" i="150"/>
  <c r="K1492" i="150"/>
  <c r="L1492" i="150"/>
  <c r="M1492" i="150"/>
  <c r="N1492" i="150"/>
  <c r="O1492" i="150"/>
  <c r="P1492" i="150"/>
  <c r="Q1492" i="150"/>
  <c r="R1492" i="150"/>
  <c r="S1492" i="150"/>
  <c r="T1492" i="150"/>
  <c r="U1492" i="150"/>
  <c r="V1492" i="150"/>
  <c r="W1492" i="150"/>
  <c r="X1492" i="150"/>
  <c r="Y1492" i="150"/>
  <c r="Z1492" i="150"/>
  <c r="AA1492" i="150"/>
  <c r="AB1492" i="150"/>
  <c r="A1493" i="150"/>
  <c r="G1493" i="150"/>
  <c r="H1493" i="150"/>
  <c r="I1493" i="150"/>
  <c r="J1493" i="150"/>
  <c r="K1493" i="150"/>
  <c r="L1493" i="150"/>
  <c r="M1493" i="150"/>
  <c r="N1493" i="150"/>
  <c r="O1493" i="150"/>
  <c r="P1493" i="150"/>
  <c r="Q1493" i="150"/>
  <c r="R1493" i="150"/>
  <c r="S1493" i="150"/>
  <c r="T1493" i="150"/>
  <c r="U1493" i="150"/>
  <c r="V1493" i="150"/>
  <c r="W1493" i="150"/>
  <c r="X1493" i="150"/>
  <c r="Y1493" i="150"/>
  <c r="Z1493" i="150"/>
  <c r="AA1493" i="150"/>
  <c r="AB1493" i="150"/>
  <c r="A1494" i="150"/>
  <c r="G1494" i="150"/>
  <c r="H1494" i="150"/>
  <c r="I1494" i="150"/>
  <c r="J1494" i="150"/>
  <c r="K1494" i="150"/>
  <c r="L1494" i="150"/>
  <c r="M1494" i="150"/>
  <c r="N1494" i="150"/>
  <c r="O1494" i="150"/>
  <c r="P1494" i="150"/>
  <c r="Q1494" i="150"/>
  <c r="R1494" i="150"/>
  <c r="S1494" i="150"/>
  <c r="T1494" i="150"/>
  <c r="U1494" i="150"/>
  <c r="V1494" i="150"/>
  <c r="W1494" i="150"/>
  <c r="X1494" i="150"/>
  <c r="Y1494" i="150"/>
  <c r="Z1494" i="150"/>
  <c r="AA1494" i="150"/>
  <c r="AB1494" i="150"/>
  <c r="A1495" i="150"/>
  <c r="G1495" i="150"/>
  <c r="H1495" i="150"/>
  <c r="I1495" i="150"/>
  <c r="J1495" i="150"/>
  <c r="K1495" i="150"/>
  <c r="L1495" i="150"/>
  <c r="M1495" i="150"/>
  <c r="N1495" i="150"/>
  <c r="O1495" i="150"/>
  <c r="P1495" i="150"/>
  <c r="Q1495" i="150"/>
  <c r="R1495" i="150"/>
  <c r="S1495" i="150"/>
  <c r="T1495" i="150"/>
  <c r="U1495" i="150"/>
  <c r="V1495" i="150"/>
  <c r="W1495" i="150"/>
  <c r="X1495" i="150"/>
  <c r="Y1495" i="150"/>
  <c r="Z1495" i="150"/>
  <c r="AA1495" i="150"/>
  <c r="AB1495" i="150"/>
  <c r="A1496" i="150"/>
  <c r="G1496" i="150"/>
  <c r="H1496" i="150"/>
  <c r="I1496" i="150"/>
  <c r="J1496" i="150"/>
  <c r="K1496" i="150"/>
  <c r="L1496" i="150"/>
  <c r="M1496" i="150"/>
  <c r="N1496" i="150"/>
  <c r="O1496" i="150"/>
  <c r="P1496" i="150"/>
  <c r="Q1496" i="150"/>
  <c r="R1496" i="150"/>
  <c r="S1496" i="150"/>
  <c r="T1496" i="150"/>
  <c r="U1496" i="150"/>
  <c r="V1496" i="150"/>
  <c r="W1496" i="150"/>
  <c r="X1496" i="150"/>
  <c r="Y1496" i="150"/>
  <c r="Z1496" i="150"/>
  <c r="AA1496" i="150"/>
  <c r="AB1496" i="150"/>
  <c r="A1497" i="150"/>
  <c r="G1497" i="150"/>
  <c r="H1497" i="150"/>
  <c r="I1497" i="150"/>
  <c r="J1497" i="150"/>
  <c r="K1497" i="150"/>
  <c r="L1497" i="150"/>
  <c r="M1497" i="150"/>
  <c r="N1497" i="150"/>
  <c r="O1497" i="150"/>
  <c r="P1497" i="150"/>
  <c r="Q1497" i="150"/>
  <c r="R1497" i="150"/>
  <c r="S1497" i="150"/>
  <c r="T1497" i="150"/>
  <c r="U1497" i="150"/>
  <c r="V1497" i="150"/>
  <c r="W1497" i="150"/>
  <c r="X1497" i="150"/>
  <c r="Y1497" i="150"/>
  <c r="Z1497" i="150"/>
  <c r="AA1497" i="150"/>
  <c r="AB1497" i="150"/>
  <c r="A1498" i="150"/>
  <c r="G1498" i="150"/>
  <c r="H1498" i="150"/>
  <c r="I1498" i="150"/>
  <c r="J1498" i="150"/>
  <c r="K1498" i="150"/>
  <c r="L1498" i="150"/>
  <c r="M1498" i="150"/>
  <c r="N1498" i="150"/>
  <c r="O1498" i="150"/>
  <c r="P1498" i="150"/>
  <c r="Q1498" i="150"/>
  <c r="R1498" i="150"/>
  <c r="S1498" i="150"/>
  <c r="T1498" i="150"/>
  <c r="U1498" i="150"/>
  <c r="V1498" i="150"/>
  <c r="W1498" i="150"/>
  <c r="X1498" i="150"/>
  <c r="Y1498" i="150"/>
  <c r="Z1498" i="150"/>
  <c r="AA1498" i="150"/>
  <c r="AB1498" i="150"/>
  <c r="A1499" i="150"/>
  <c r="G1499" i="150"/>
  <c r="H1499" i="150"/>
  <c r="I1499" i="150"/>
  <c r="J1499" i="150"/>
  <c r="K1499" i="150"/>
  <c r="L1499" i="150"/>
  <c r="M1499" i="150"/>
  <c r="N1499" i="150"/>
  <c r="O1499" i="150"/>
  <c r="P1499" i="150"/>
  <c r="Q1499" i="150"/>
  <c r="R1499" i="150"/>
  <c r="S1499" i="150"/>
  <c r="T1499" i="150"/>
  <c r="U1499" i="150"/>
  <c r="V1499" i="150"/>
  <c r="W1499" i="150"/>
  <c r="X1499" i="150"/>
  <c r="Y1499" i="150"/>
  <c r="Z1499" i="150"/>
  <c r="AA1499" i="150"/>
  <c r="AB1499" i="150"/>
  <c r="A1500" i="150"/>
  <c r="G1500" i="150"/>
  <c r="H1500" i="150"/>
  <c r="I1500" i="150"/>
  <c r="J1500" i="150"/>
  <c r="K1500" i="150"/>
  <c r="L1500" i="150"/>
  <c r="M1500" i="150"/>
  <c r="N1500" i="150"/>
  <c r="O1500" i="150"/>
  <c r="P1500" i="150"/>
  <c r="Q1500" i="150"/>
  <c r="R1500" i="150"/>
  <c r="S1500" i="150"/>
  <c r="T1500" i="150"/>
  <c r="U1500" i="150"/>
  <c r="V1500" i="150"/>
  <c r="W1500" i="150"/>
  <c r="X1500" i="150"/>
  <c r="Y1500" i="150"/>
  <c r="Z1500" i="150"/>
  <c r="AA1500" i="150"/>
  <c r="AB1500" i="150"/>
  <c r="A1501" i="150"/>
  <c r="G1501" i="150"/>
  <c r="H1501" i="150"/>
  <c r="I1501" i="150"/>
  <c r="J1501" i="150"/>
  <c r="K1501" i="150"/>
  <c r="L1501" i="150"/>
  <c r="M1501" i="150"/>
  <c r="N1501" i="150"/>
  <c r="O1501" i="150"/>
  <c r="P1501" i="150"/>
  <c r="Q1501" i="150"/>
  <c r="R1501" i="150"/>
  <c r="S1501" i="150"/>
  <c r="T1501" i="150"/>
  <c r="U1501" i="150"/>
  <c r="V1501" i="150"/>
  <c r="W1501" i="150"/>
  <c r="X1501" i="150"/>
  <c r="Y1501" i="150"/>
  <c r="Z1501" i="150"/>
  <c r="AA1501" i="150"/>
  <c r="AB1501" i="150"/>
  <c r="A1502" i="150"/>
  <c r="G1502" i="150"/>
  <c r="H1502" i="150"/>
  <c r="I1502" i="150"/>
  <c r="J1502" i="150"/>
  <c r="K1502" i="150"/>
  <c r="L1502" i="150"/>
  <c r="M1502" i="150"/>
  <c r="N1502" i="150"/>
  <c r="O1502" i="150"/>
  <c r="P1502" i="150"/>
  <c r="Q1502" i="150"/>
  <c r="R1502" i="150"/>
  <c r="S1502" i="150"/>
  <c r="T1502" i="150"/>
  <c r="U1502" i="150"/>
  <c r="V1502" i="150"/>
  <c r="W1502" i="150"/>
  <c r="X1502" i="150"/>
  <c r="Y1502" i="150"/>
  <c r="Z1502" i="150"/>
  <c r="AA1502" i="150"/>
  <c r="AB1502" i="150"/>
  <c r="A1503" i="150"/>
  <c r="G1503" i="150"/>
  <c r="H1503" i="150"/>
  <c r="I1503" i="150"/>
  <c r="J1503" i="150"/>
  <c r="K1503" i="150"/>
  <c r="L1503" i="150"/>
  <c r="M1503" i="150"/>
  <c r="N1503" i="150"/>
  <c r="O1503" i="150"/>
  <c r="P1503" i="150"/>
  <c r="Q1503" i="150"/>
  <c r="R1503" i="150"/>
  <c r="S1503" i="150"/>
  <c r="T1503" i="150"/>
  <c r="U1503" i="150"/>
  <c r="V1503" i="150"/>
  <c r="W1503" i="150"/>
  <c r="X1503" i="150"/>
  <c r="Y1503" i="150"/>
  <c r="Z1503" i="150"/>
  <c r="AA1503" i="150"/>
  <c r="AB1503" i="150"/>
  <c r="A1504" i="150"/>
  <c r="G1504" i="150"/>
  <c r="H1504" i="150"/>
  <c r="I1504" i="150"/>
  <c r="J1504" i="150"/>
  <c r="K1504" i="150"/>
  <c r="L1504" i="150"/>
  <c r="M1504" i="150"/>
  <c r="N1504" i="150"/>
  <c r="O1504" i="150"/>
  <c r="P1504" i="150"/>
  <c r="Q1504" i="150"/>
  <c r="R1504" i="150"/>
  <c r="S1504" i="150"/>
  <c r="T1504" i="150"/>
  <c r="U1504" i="150"/>
  <c r="V1504" i="150"/>
  <c r="W1504" i="150"/>
  <c r="X1504" i="150"/>
  <c r="Y1504" i="150"/>
  <c r="Z1504" i="150"/>
  <c r="AA1504" i="150"/>
  <c r="AB1504" i="150"/>
  <c r="A1505" i="150"/>
  <c r="G1505" i="150"/>
  <c r="H1505" i="150"/>
  <c r="I1505" i="150"/>
  <c r="J1505" i="150"/>
  <c r="K1505" i="150"/>
  <c r="L1505" i="150"/>
  <c r="M1505" i="150"/>
  <c r="N1505" i="150"/>
  <c r="O1505" i="150"/>
  <c r="P1505" i="150"/>
  <c r="Q1505" i="150"/>
  <c r="R1505" i="150"/>
  <c r="S1505" i="150"/>
  <c r="T1505" i="150"/>
  <c r="U1505" i="150"/>
  <c r="V1505" i="150"/>
  <c r="W1505" i="150"/>
  <c r="X1505" i="150"/>
  <c r="Y1505" i="150"/>
  <c r="Z1505" i="150"/>
  <c r="AA1505" i="150"/>
  <c r="AB1505" i="150"/>
  <c r="A1506" i="150"/>
  <c r="G1506" i="150"/>
  <c r="H1506" i="150"/>
  <c r="I1506" i="150"/>
  <c r="J1506" i="150"/>
  <c r="K1506" i="150"/>
  <c r="L1506" i="150"/>
  <c r="M1506" i="150"/>
  <c r="N1506" i="150"/>
  <c r="O1506" i="150"/>
  <c r="P1506" i="150"/>
  <c r="Q1506" i="150"/>
  <c r="R1506" i="150"/>
  <c r="S1506" i="150"/>
  <c r="T1506" i="150"/>
  <c r="U1506" i="150"/>
  <c r="V1506" i="150"/>
  <c r="W1506" i="150"/>
  <c r="X1506" i="150"/>
  <c r="Y1506" i="150"/>
  <c r="Z1506" i="150"/>
  <c r="AA1506" i="150"/>
  <c r="AB1506" i="150"/>
  <c r="A1507" i="150"/>
  <c r="G1507" i="150"/>
  <c r="H1507" i="150"/>
  <c r="I1507" i="150"/>
  <c r="J1507" i="150"/>
  <c r="K1507" i="150"/>
  <c r="L1507" i="150"/>
  <c r="M1507" i="150"/>
  <c r="N1507" i="150"/>
  <c r="O1507" i="150"/>
  <c r="P1507" i="150"/>
  <c r="Q1507" i="150"/>
  <c r="R1507" i="150"/>
  <c r="S1507" i="150"/>
  <c r="T1507" i="150"/>
  <c r="U1507" i="150"/>
  <c r="V1507" i="150"/>
  <c r="W1507" i="150"/>
  <c r="X1507" i="150"/>
  <c r="Y1507" i="150"/>
  <c r="Z1507" i="150"/>
  <c r="AA1507" i="150"/>
  <c r="AB1507" i="150"/>
  <c r="A1508" i="150"/>
  <c r="G1508" i="150"/>
  <c r="H1508" i="150"/>
  <c r="I1508" i="150"/>
  <c r="J1508" i="150"/>
  <c r="K1508" i="150"/>
  <c r="L1508" i="150"/>
  <c r="M1508" i="150"/>
  <c r="N1508" i="150"/>
  <c r="O1508" i="150"/>
  <c r="P1508" i="150"/>
  <c r="Q1508" i="150"/>
  <c r="R1508" i="150"/>
  <c r="S1508" i="150"/>
  <c r="T1508" i="150"/>
  <c r="U1508" i="150"/>
  <c r="V1508" i="150"/>
  <c r="W1508" i="150"/>
  <c r="X1508" i="150"/>
  <c r="Y1508" i="150"/>
  <c r="Z1508" i="150"/>
  <c r="AA1508" i="150"/>
  <c r="AB1508" i="150"/>
  <c r="A1509" i="150"/>
  <c r="G1509" i="150"/>
  <c r="H1509" i="150"/>
  <c r="I1509" i="150"/>
  <c r="J1509" i="150"/>
  <c r="K1509" i="150"/>
  <c r="L1509" i="150"/>
  <c r="M1509" i="150"/>
  <c r="N1509" i="150"/>
  <c r="O1509" i="150"/>
  <c r="P1509" i="150"/>
  <c r="Q1509" i="150"/>
  <c r="R1509" i="150"/>
  <c r="S1509" i="150"/>
  <c r="T1509" i="150"/>
  <c r="U1509" i="150"/>
  <c r="V1509" i="150"/>
  <c r="W1509" i="150"/>
  <c r="X1509" i="150"/>
  <c r="Y1509" i="150"/>
  <c r="Z1509" i="150"/>
  <c r="AA1509" i="150"/>
  <c r="AB1509" i="150"/>
  <c r="A1510" i="150"/>
  <c r="G1510" i="150"/>
  <c r="H1510" i="150"/>
  <c r="I1510" i="150"/>
  <c r="J1510" i="150"/>
  <c r="K1510" i="150"/>
  <c r="L1510" i="150"/>
  <c r="M1510" i="150"/>
  <c r="N1510" i="150"/>
  <c r="O1510" i="150"/>
  <c r="P1510" i="150"/>
  <c r="Q1510" i="150"/>
  <c r="R1510" i="150"/>
  <c r="S1510" i="150"/>
  <c r="T1510" i="150"/>
  <c r="U1510" i="150"/>
  <c r="V1510" i="150"/>
  <c r="W1510" i="150"/>
  <c r="X1510" i="150"/>
  <c r="Y1510" i="150"/>
  <c r="Z1510" i="150"/>
  <c r="AA1510" i="150"/>
  <c r="AB1510" i="150"/>
  <c r="A1511" i="150"/>
  <c r="G1511" i="150"/>
  <c r="H1511" i="150"/>
  <c r="I1511" i="150"/>
  <c r="J1511" i="150"/>
  <c r="K1511" i="150"/>
  <c r="L1511" i="150"/>
  <c r="M1511" i="150"/>
  <c r="N1511" i="150"/>
  <c r="O1511" i="150"/>
  <c r="P1511" i="150"/>
  <c r="Q1511" i="150"/>
  <c r="R1511" i="150"/>
  <c r="S1511" i="150"/>
  <c r="T1511" i="150"/>
  <c r="U1511" i="150"/>
  <c r="V1511" i="150"/>
  <c r="W1511" i="150"/>
  <c r="X1511" i="150"/>
  <c r="Y1511" i="150"/>
  <c r="Z1511" i="150"/>
  <c r="AA1511" i="150"/>
  <c r="AB1511" i="150"/>
  <c r="A1512" i="150"/>
  <c r="G1512" i="150"/>
  <c r="H1512" i="150"/>
  <c r="I1512" i="150"/>
  <c r="J1512" i="150"/>
  <c r="K1512" i="150"/>
  <c r="L1512" i="150"/>
  <c r="M1512" i="150"/>
  <c r="N1512" i="150"/>
  <c r="O1512" i="150"/>
  <c r="P1512" i="150"/>
  <c r="Q1512" i="150"/>
  <c r="R1512" i="150"/>
  <c r="S1512" i="150"/>
  <c r="T1512" i="150"/>
  <c r="U1512" i="150"/>
  <c r="V1512" i="150"/>
  <c r="W1512" i="150"/>
  <c r="X1512" i="150"/>
  <c r="Y1512" i="150"/>
  <c r="Z1512" i="150"/>
  <c r="AA1512" i="150"/>
  <c r="AB1512" i="150"/>
  <c r="A1513" i="150"/>
  <c r="G1513" i="150"/>
  <c r="H1513" i="150"/>
  <c r="I1513" i="150"/>
  <c r="J1513" i="150"/>
  <c r="K1513" i="150"/>
  <c r="L1513" i="150"/>
  <c r="M1513" i="150"/>
  <c r="N1513" i="150"/>
  <c r="O1513" i="150"/>
  <c r="P1513" i="150"/>
  <c r="Q1513" i="150"/>
  <c r="R1513" i="150"/>
  <c r="S1513" i="150"/>
  <c r="T1513" i="150"/>
  <c r="U1513" i="150"/>
  <c r="V1513" i="150"/>
  <c r="W1513" i="150"/>
  <c r="X1513" i="150"/>
  <c r="Y1513" i="150"/>
  <c r="Z1513" i="150"/>
  <c r="AA1513" i="150"/>
  <c r="AB1513" i="150"/>
  <c r="A1514" i="150"/>
  <c r="G1514" i="150"/>
  <c r="H1514" i="150"/>
  <c r="I1514" i="150"/>
  <c r="J1514" i="150"/>
  <c r="K1514" i="150"/>
  <c r="L1514" i="150"/>
  <c r="M1514" i="150"/>
  <c r="N1514" i="150"/>
  <c r="O1514" i="150"/>
  <c r="P1514" i="150"/>
  <c r="Q1514" i="150"/>
  <c r="R1514" i="150"/>
  <c r="S1514" i="150"/>
  <c r="T1514" i="150"/>
  <c r="U1514" i="150"/>
  <c r="V1514" i="150"/>
  <c r="W1514" i="150"/>
  <c r="X1514" i="150"/>
  <c r="Y1514" i="150"/>
  <c r="Z1514" i="150"/>
  <c r="AA1514" i="150"/>
  <c r="AB1514" i="150"/>
  <c r="A1515" i="150"/>
  <c r="G1515" i="150"/>
  <c r="H1515" i="150"/>
  <c r="I1515" i="150"/>
  <c r="J1515" i="150"/>
  <c r="K1515" i="150"/>
  <c r="L1515" i="150"/>
  <c r="M1515" i="150"/>
  <c r="N1515" i="150"/>
  <c r="O1515" i="150"/>
  <c r="P1515" i="150"/>
  <c r="Q1515" i="150"/>
  <c r="R1515" i="150"/>
  <c r="S1515" i="150"/>
  <c r="T1515" i="150"/>
  <c r="U1515" i="150"/>
  <c r="V1515" i="150"/>
  <c r="W1515" i="150"/>
  <c r="X1515" i="150"/>
  <c r="Y1515" i="150"/>
  <c r="Z1515" i="150"/>
  <c r="AA1515" i="150"/>
  <c r="AB1515" i="150"/>
  <c r="A1516" i="150"/>
  <c r="G1516" i="150"/>
  <c r="H1516" i="150"/>
  <c r="I1516" i="150"/>
  <c r="J1516" i="150"/>
  <c r="K1516" i="150"/>
  <c r="L1516" i="150"/>
  <c r="M1516" i="150"/>
  <c r="N1516" i="150"/>
  <c r="O1516" i="150"/>
  <c r="P1516" i="150"/>
  <c r="Q1516" i="150"/>
  <c r="R1516" i="150"/>
  <c r="S1516" i="150"/>
  <c r="T1516" i="150"/>
  <c r="U1516" i="150"/>
  <c r="V1516" i="150"/>
  <c r="W1516" i="150"/>
  <c r="X1516" i="150"/>
  <c r="Y1516" i="150"/>
  <c r="Z1516" i="150"/>
  <c r="AA1516" i="150"/>
  <c r="AB1516" i="150"/>
  <c r="A1517" i="150"/>
  <c r="G1517" i="150"/>
  <c r="H1517" i="150"/>
  <c r="I1517" i="150"/>
  <c r="J1517" i="150"/>
  <c r="K1517" i="150"/>
  <c r="L1517" i="150"/>
  <c r="M1517" i="150"/>
  <c r="N1517" i="150"/>
  <c r="O1517" i="150"/>
  <c r="P1517" i="150"/>
  <c r="Q1517" i="150"/>
  <c r="R1517" i="150"/>
  <c r="S1517" i="150"/>
  <c r="T1517" i="150"/>
  <c r="U1517" i="150"/>
  <c r="V1517" i="150"/>
  <c r="W1517" i="150"/>
  <c r="X1517" i="150"/>
  <c r="Y1517" i="150"/>
  <c r="Z1517" i="150"/>
  <c r="AA1517" i="150"/>
  <c r="AB1517" i="150"/>
  <c r="A1518" i="150"/>
  <c r="G1518" i="150"/>
  <c r="H1518" i="150"/>
  <c r="I1518" i="150"/>
  <c r="J1518" i="150"/>
  <c r="K1518" i="150"/>
  <c r="L1518" i="150"/>
  <c r="M1518" i="150"/>
  <c r="N1518" i="150"/>
  <c r="O1518" i="150"/>
  <c r="P1518" i="150"/>
  <c r="Q1518" i="150"/>
  <c r="R1518" i="150"/>
  <c r="S1518" i="150"/>
  <c r="T1518" i="150"/>
  <c r="U1518" i="150"/>
  <c r="V1518" i="150"/>
  <c r="W1518" i="150"/>
  <c r="X1518" i="150"/>
  <c r="Y1518" i="150"/>
  <c r="Z1518" i="150"/>
  <c r="AA1518" i="150"/>
  <c r="AB1518" i="150"/>
  <c r="A1519" i="150"/>
  <c r="G1519" i="150"/>
  <c r="H1519" i="150"/>
  <c r="I1519" i="150"/>
  <c r="J1519" i="150"/>
  <c r="K1519" i="150"/>
  <c r="L1519" i="150"/>
  <c r="M1519" i="150"/>
  <c r="N1519" i="150"/>
  <c r="O1519" i="150"/>
  <c r="P1519" i="150"/>
  <c r="Q1519" i="150"/>
  <c r="R1519" i="150"/>
  <c r="S1519" i="150"/>
  <c r="T1519" i="150"/>
  <c r="U1519" i="150"/>
  <c r="V1519" i="150"/>
  <c r="W1519" i="150"/>
  <c r="X1519" i="150"/>
  <c r="Y1519" i="150"/>
  <c r="Z1519" i="150"/>
  <c r="AA1519" i="150"/>
  <c r="AB1519" i="150"/>
  <c r="A1520" i="150"/>
  <c r="G1520" i="150"/>
  <c r="H1520" i="150"/>
  <c r="I1520" i="150"/>
  <c r="J1520" i="150"/>
  <c r="K1520" i="150"/>
  <c r="L1520" i="150"/>
  <c r="M1520" i="150"/>
  <c r="N1520" i="150"/>
  <c r="O1520" i="150"/>
  <c r="P1520" i="150"/>
  <c r="Q1520" i="150"/>
  <c r="R1520" i="150"/>
  <c r="S1520" i="150"/>
  <c r="T1520" i="150"/>
  <c r="U1520" i="150"/>
  <c r="V1520" i="150"/>
  <c r="W1520" i="150"/>
  <c r="X1520" i="150"/>
  <c r="Y1520" i="150"/>
  <c r="Z1520" i="150"/>
  <c r="AA1520" i="150"/>
  <c r="AB1520" i="150"/>
  <c r="A1521" i="150"/>
  <c r="G1521" i="150"/>
  <c r="H1521" i="150"/>
  <c r="I1521" i="150"/>
  <c r="J1521" i="150"/>
  <c r="K1521" i="150"/>
  <c r="L1521" i="150"/>
  <c r="M1521" i="150"/>
  <c r="N1521" i="150"/>
  <c r="O1521" i="150"/>
  <c r="P1521" i="150"/>
  <c r="Q1521" i="150"/>
  <c r="R1521" i="150"/>
  <c r="S1521" i="150"/>
  <c r="T1521" i="150"/>
  <c r="U1521" i="150"/>
  <c r="V1521" i="150"/>
  <c r="W1521" i="150"/>
  <c r="X1521" i="150"/>
  <c r="Y1521" i="150"/>
  <c r="Z1521" i="150"/>
  <c r="AA1521" i="150"/>
  <c r="AB1521" i="150"/>
  <c r="A1522" i="150"/>
  <c r="G1522" i="150"/>
  <c r="H1522" i="150"/>
  <c r="I1522" i="150"/>
  <c r="J1522" i="150"/>
  <c r="K1522" i="150"/>
  <c r="L1522" i="150"/>
  <c r="M1522" i="150"/>
  <c r="N1522" i="150"/>
  <c r="O1522" i="150"/>
  <c r="P1522" i="150"/>
  <c r="Q1522" i="150"/>
  <c r="R1522" i="150"/>
  <c r="S1522" i="150"/>
  <c r="T1522" i="150"/>
  <c r="U1522" i="150"/>
  <c r="V1522" i="150"/>
  <c r="W1522" i="150"/>
  <c r="X1522" i="150"/>
  <c r="Y1522" i="150"/>
  <c r="Z1522" i="150"/>
  <c r="AA1522" i="150"/>
  <c r="AB1522" i="150"/>
  <c r="A1523" i="150"/>
  <c r="G1523" i="150"/>
  <c r="H1523" i="150"/>
  <c r="I1523" i="150"/>
  <c r="J1523" i="150"/>
  <c r="K1523" i="150"/>
  <c r="L1523" i="150"/>
  <c r="M1523" i="150"/>
  <c r="N1523" i="150"/>
  <c r="O1523" i="150"/>
  <c r="P1523" i="150"/>
  <c r="Q1523" i="150"/>
  <c r="R1523" i="150"/>
  <c r="S1523" i="150"/>
  <c r="T1523" i="150"/>
  <c r="U1523" i="150"/>
  <c r="V1523" i="150"/>
  <c r="W1523" i="150"/>
  <c r="X1523" i="150"/>
  <c r="Y1523" i="150"/>
  <c r="Z1523" i="150"/>
  <c r="AA1523" i="150"/>
  <c r="AB1523" i="150"/>
  <c r="A1524" i="150"/>
  <c r="G1524" i="150"/>
  <c r="H1524" i="150"/>
  <c r="I1524" i="150"/>
  <c r="J1524" i="150"/>
  <c r="K1524" i="150"/>
  <c r="L1524" i="150"/>
  <c r="M1524" i="150"/>
  <c r="N1524" i="150"/>
  <c r="O1524" i="150"/>
  <c r="P1524" i="150"/>
  <c r="Q1524" i="150"/>
  <c r="R1524" i="150"/>
  <c r="S1524" i="150"/>
  <c r="T1524" i="150"/>
  <c r="U1524" i="150"/>
  <c r="V1524" i="150"/>
  <c r="W1524" i="150"/>
  <c r="X1524" i="150"/>
  <c r="Y1524" i="150"/>
  <c r="Z1524" i="150"/>
  <c r="AA1524" i="150"/>
  <c r="AB1524" i="150"/>
  <c r="A1525" i="150"/>
  <c r="G1525" i="150"/>
  <c r="H1525" i="150"/>
  <c r="I1525" i="150"/>
  <c r="J1525" i="150"/>
  <c r="K1525" i="150"/>
  <c r="L1525" i="150"/>
  <c r="M1525" i="150"/>
  <c r="N1525" i="150"/>
  <c r="O1525" i="150"/>
  <c r="P1525" i="150"/>
  <c r="Q1525" i="150"/>
  <c r="R1525" i="150"/>
  <c r="S1525" i="150"/>
  <c r="T1525" i="150"/>
  <c r="U1525" i="150"/>
  <c r="V1525" i="150"/>
  <c r="W1525" i="150"/>
  <c r="X1525" i="150"/>
  <c r="Y1525" i="150"/>
  <c r="Z1525" i="150"/>
  <c r="AA1525" i="150"/>
  <c r="AB1525" i="150"/>
  <c r="A1526" i="150"/>
  <c r="G1526" i="150"/>
  <c r="H1526" i="150"/>
  <c r="I1526" i="150"/>
  <c r="J1526" i="150"/>
  <c r="K1526" i="150"/>
  <c r="L1526" i="150"/>
  <c r="M1526" i="150"/>
  <c r="N1526" i="150"/>
  <c r="O1526" i="150"/>
  <c r="P1526" i="150"/>
  <c r="Q1526" i="150"/>
  <c r="R1526" i="150"/>
  <c r="S1526" i="150"/>
  <c r="T1526" i="150"/>
  <c r="U1526" i="150"/>
  <c r="V1526" i="150"/>
  <c r="W1526" i="150"/>
  <c r="X1526" i="150"/>
  <c r="Y1526" i="150"/>
  <c r="Z1526" i="150"/>
  <c r="AA1526" i="150"/>
  <c r="AB1526" i="150"/>
  <c r="A1527" i="150"/>
  <c r="G1527" i="150"/>
  <c r="H1527" i="150"/>
  <c r="I1527" i="150"/>
  <c r="J1527" i="150"/>
  <c r="K1527" i="150"/>
  <c r="L1527" i="150"/>
  <c r="M1527" i="150"/>
  <c r="N1527" i="150"/>
  <c r="O1527" i="150"/>
  <c r="P1527" i="150"/>
  <c r="Q1527" i="150"/>
  <c r="R1527" i="150"/>
  <c r="S1527" i="150"/>
  <c r="T1527" i="150"/>
  <c r="U1527" i="150"/>
  <c r="V1527" i="150"/>
  <c r="W1527" i="150"/>
  <c r="X1527" i="150"/>
  <c r="Y1527" i="150"/>
  <c r="Z1527" i="150"/>
  <c r="AA1527" i="150"/>
  <c r="AB1527" i="150"/>
  <c r="A1528" i="150"/>
  <c r="G1528" i="150"/>
  <c r="H1528" i="150"/>
  <c r="I1528" i="150"/>
  <c r="J1528" i="150"/>
  <c r="K1528" i="150"/>
  <c r="L1528" i="150"/>
  <c r="M1528" i="150"/>
  <c r="N1528" i="150"/>
  <c r="O1528" i="150"/>
  <c r="P1528" i="150"/>
  <c r="Q1528" i="150"/>
  <c r="R1528" i="150"/>
  <c r="S1528" i="150"/>
  <c r="T1528" i="150"/>
  <c r="U1528" i="150"/>
  <c r="V1528" i="150"/>
  <c r="W1528" i="150"/>
  <c r="X1528" i="150"/>
  <c r="Y1528" i="150"/>
  <c r="Z1528" i="150"/>
  <c r="AA1528" i="150"/>
  <c r="AB1528" i="150"/>
  <c r="A1529" i="150"/>
  <c r="G1529" i="150"/>
  <c r="H1529" i="150"/>
  <c r="I1529" i="150"/>
  <c r="J1529" i="150"/>
  <c r="K1529" i="150"/>
  <c r="L1529" i="150"/>
  <c r="M1529" i="150"/>
  <c r="N1529" i="150"/>
  <c r="O1529" i="150"/>
  <c r="P1529" i="150"/>
  <c r="Q1529" i="150"/>
  <c r="R1529" i="150"/>
  <c r="S1529" i="150"/>
  <c r="T1529" i="150"/>
  <c r="U1529" i="150"/>
  <c r="V1529" i="150"/>
  <c r="W1529" i="150"/>
  <c r="X1529" i="150"/>
  <c r="Y1529" i="150"/>
  <c r="Z1529" i="150"/>
  <c r="AA1529" i="150"/>
  <c r="AB1529" i="150"/>
  <c r="A1530" i="150"/>
  <c r="G1530" i="150"/>
  <c r="H1530" i="150"/>
  <c r="I1530" i="150"/>
  <c r="J1530" i="150"/>
  <c r="K1530" i="150"/>
  <c r="L1530" i="150"/>
  <c r="M1530" i="150"/>
  <c r="N1530" i="150"/>
  <c r="O1530" i="150"/>
  <c r="P1530" i="150"/>
  <c r="Q1530" i="150"/>
  <c r="R1530" i="150"/>
  <c r="S1530" i="150"/>
  <c r="T1530" i="150"/>
  <c r="U1530" i="150"/>
  <c r="V1530" i="150"/>
  <c r="W1530" i="150"/>
  <c r="X1530" i="150"/>
  <c r="Y1530" i="150"/>
  <c r="Z1530" i="150"/>
  <c r="AA1530" i="150"/>
  <c r="AB1530" i="150"/>
  <c r="A1531" i="150"/>
  <c r="G1531" i="150"/>
  <c r="H1531" i="150"/>
  <c r="I1531" i="150"/>
  <c r="J1531" i="150"/>
  <c r="K1531" i="150"/>
  <c r="L1531" i="150"/>
  <c r="M1531" i="150"/>
  <c r="N1531" i="150"/>
  <c r="O1531" i="150"/>
  <c r="P1531" i="150"/>
  <c r="Q1531" i="150"/>
  <c r="R1531" i="150"/>
  <c r="S1531" i="150"/>
  <c r="T1531" i="150"/>
  <c r="U1531" i="150"/>
  <c r="V1531" i="150"/>
  <c r="W1531" i="150"/>
  <c r="X1531" i="150"/>
  <c r="Y1531" i="150"/>
  <c r="Z1531" i="150"/>
  <c r="AA1531" i="150"/>
  <c r="AB1531" i="150"/>
  <c r="A1532" i="150"/>
  <c r="G1532" i="150"/>
  <c r="H1532" i="150"/>
  <c r="I1532" i="150"/>
  <c r="J1532" i="150"/>
  <c r="K1532" i="150"/>
  <c r="L1532" i="150"/>
  <c r="M1532" i="150"/>
  <c r="N1532" i="150"/>
  <c r="O1532" i="150"/>
  <c r="P1532" i="150"/>
  <c r="Q1532" i="150"/>
  <c r="R1532" i="150"/>
  <c r="S1532" i="150"/>
  <c r="T1532" i="150"/>
  <c r="U1532" i="150"/>
  <c r="V1532" i="150"/>
  <c r="W1532" i="150"/>
  <c r="X1532" i="150"/>
  <c r="Y1532" i="150"/>
  <c r="Z1532" i="150"/>
  <c r="AA1532" i="150"/>
  <c r="AB1532" i="150"/>
  <c r="A1533" i="150"/>
  <c r="G1533" i="150"/>
  <c r="H1533" i="150"/>
  <c r="I1533" i="150"/>
  <c r="J1533" i="150"/>
  <c r="K1533" i="150"/>
  <c r="L1533" i="150"/>
  <c r="M1533" i="150"/>
  <c r="N1533" i="150"/>
  <c r="O1533" i="150"/>
  <c r="P1533" i="150"/>
  <c r="Q1533" i="150"/>
  <c r="R1533" i="150"/>
  <c r="S1533" i="150"/>
  <c r="T1533" i="150"/>
  <c r="U1533" i="150"/>
  <c r="V1533" i="150"/>
  <c r="W1533" i="150"/>
  <c r="X1533" i="150"/>
  <c r="Y1533" i="150"/>
  <c r="Z1533" i="150"/>
  <c r="AA1533" i="150"/>
  <c r="AB1533" i="150"/>
  <c r="A1534" i="150"/>
  <c r="G1534" i="150"/>
  <c r="H1534" i="150"/>
  <c r="I1534" i="150"/>
  <c r="J1534" i="150"/>
  <c r="K1534" i="150"/>
  <c r="L1534" i="150"/>
  <c r="M1534" i="150"/>
  <c r="N1534" i="150"/>
  <c r="O1534" i="150"/>
  <c r="P1534" i="150"/>
  <c r="Q1534" i="150"/>
  <c r="R1534" i="150"/>
  <c r="S1534" i="150"/>
  <c r="T1534" i="150"/>
  <c r="U1534" i="150"/>
  <c r="V1534" i="150"/>
  <c r="W1534" i="150"/>
  <c r="X1534" i="150"/>
  <c r="Y1534" i="150"/>
  <c r="Z1534" i="150"/>
  <c r="AA1534" i="150"/>
  <c r="AB1534" i="150"/>
  <c r="A1535" i="150"/>
  <c r="G1535" i="150"/>
  <c r="H1535" i="150"/>
  <c r="I1535" i="150"/>
  <c r="J1535" i="150"/>
  <c r="K1535" i="150"/>
  <c r="L1535" i="150"/>
  <c r="M1535" i="150"/>
  <c r="N1535" i="150"/>
  <c r="O1535" i="150"/>
  <c r="P1535" i="150"/>
  <c r="Q1535" i="150"/>
  <c r="R1535" i="150"/>
  <c r="S1535" i="150"/>
  <c r="T1535" i="150"/>
  <c r="U1535" i="150"/>
  <c r="V1535" i="150"/>
  <c r="W1535" i="150"/>
  <c r="X1535" i="150"/>
  <c r="Y1535" i="150"/>
  <c r="Z1535" i="150"/>
  <c r="AA1535" i="150"/>
  <c r="AB1535" i="150"/>
  <c r="A1536" i="150"/>
  <c r="G1536" i="150"/>
  <c r="H1536" i="150"/>
  <c r="I1536" i="150"/>
  <c r="J1536" i="150"/>
  <c r="K1536" i="150"/>
  <c r="L1536" i="150"/>
  <c r="M1536" i="150"/>
  <c r="N1536" i="150"/>
  <c r="O1536" i="150"/>
  <c r="P1536" i="150"/>
  <c r="Q1536" i="150"/>
  <c r="R1536" i="150"/>
  <c r="S1536" i="150"/>
  <c r="T1536" i="150"/>
  <c r="U1536" i="150"/>
  <c r="V1536" i="150"/>
  <c r="W1536" i="150"/>
  <c r="X1536" i="150"/>
  <c r="Y1536" i="150"/>
  <c r="Z1536" i="150"/>
  <c r="AA1536" i="150"/>
  <c r="AB1536" i="150"/>
  <c r="A1537" i="150"/>
  <c r="G1537" i="150"/>
  <c r="H1537" i="150"/>
  <c r="I1537" i="150"/>
  <c r="J1537" i="150"/>
  <c r="K1537" i="150"/>
  <c r="L1537" i="150"/>
  <c r="M1537" i="150"/>
  <c r="N1537" i="150"/>
  <c r="O1537" i="150"/>
  <c r="P1537" i="150"/>
  <c r="Q1537" i="150"/>
  <c r="R1537" i="150"/>
  <c r="S1537" i="150"/>
  <c r="T1537" i="150"/>
  <c r="U1537" i="150"/>
  <c r="V1537" i="150"/>
  <c r="W1537" i="150"/>
  <c r="X1537" i="150"/>
  <c r="Y1537" i="150"/>
  <c r="Z1537" i="150"/>
  <c r="AA1537" i="150"/>
  <c r="AB1537" i="150"/>
  <c r="A1538" i="150"/>
  <c r="G1538" i="150"/>
  <c r="H1538" i="150"/>
  <c r="I1538" i="150"/>
  <c r="J1538" i="150"/>
  <c r="K1538" i="150"/>
  <c r="L1538" i="150"/>
  <c r="M1538" i="150"/>
  <c r="N1538" i="150"/>
  <c r="O1538" i="150"/>
  <c r="P1538" i="150"/>
  <c r="Q1538" i="150"/>
  <c r="R1538" i="150"/>
  <c r="S1538" i="150"/>
  <c r="T1538" i="150"/>
  <c r="U1538" i="150"/>
  <c r="V1538" i="150"/>
  <c r="W1538" i="150"/>
  <c r="X1538" i="150"/>
  <c r="Y1538" i="150"/>
  <c r="Z1538" i="150"/>
  <c r="AA1538" i="150"/>
  <c r="AB1538" i="150"/>
  <c r="A1539" i="150"/>
  <c r="G1539" i="150"/>
  <c r="H1539" i="150"/>
  <c r="I1539" i="150"/>
  <c r="J1539" i="150"/>
  <c r="K1539" i="150"/>
  <c r="L1539" i="150"/>
  <c r="M1539" i="150"/>
  <c r="N1539" i="150"/>
  <c r="O1539" i="150"/>
  <c r="P1539" i="150"/>
  <c r="Q1539" i="150"/>
  <c r="R1539" i="150"/>
  <c r="S1539" i="150"/>
  <c r="T1539" i="150"/>
  <c r="U1539" i="150"/>
  <c r="V1539" i="150"/>
  <c r="W1539" i="150"/>
  <c r="X1539" i="150"/>
  <c r="Y1539" i="150"/>
  <c r="Z1539" i="150"/>
  <c r="AA1539" i="150"/>
  <c r="AB1539" i="150"/>
  <c r="A1540" i="150"/>
  <c r="G1540" i="150"/>
  <c r="H1540" i="150"/>
  <c r="I1540" i="150"/>
  <c r="J1540" i="150"/>
  <c r="K1540" i="150"/>
  <c r="L1540" i="150"/>
  <c r="M1540" i="150"/>
  <c r="N1540" i="150"/>
  <c r="O1540" i="150"/>
  <c r="P1540" i="150"/>
  <c r="Q1540" i="150"/>
  <c r="R1540" i="150"/>
  <c r="S1540" i="150"/>
  <c r="T1540" i="150"/>
  <c r="U1540" i="150"/>
  <c r="V1540" i="150"/>
  <c r="W1540" i="150"/>
  <c r="X1540" i="150"/>
  <c r="Y1540" i="150"/>
  <c r="Z1540" i="150"/>
  <c r="AA1540" i="150"/>
  <c r="AB1540" i="150"/>
  <c r="A1541" i="150"/>
  <c r="G1541" i="150"/>
  <c r="H1541" i="150"/>
  <c r="I1541" i="150"/>
  <c r="J1541" i="150"/>
  <c r="K1541" i="150"/>
  <c r="L1541" i="150"/>
  <c r="M1541" i="150"/>
  <c r="N1541" i="150"/>
  <c r="O1541" i="150"/>
  <c r="P1541" i="150"/>
  <c r="Q1541" i="150"/>
  <c r="R1541" i="150"/>
  <c r="S1541" i="150"/>
  <c r="T1541" i="150"/>
  <c r="U1541" i="150"/>
  <c r="V1541" i="150"/>
  <c r="W1541" i="150"/>
  <c r="X1541" i="150"/>
  <c r="Y1541" i="150"/>
  <c r="Z1541" i="150"/>
  <c r="AA1541" i="150"/>
  <c r="AB1541" i="150"/>
  <c r="A1542" i="150"/>
  <c r="G1542" i="150"/>
  <c r="H1542" i="150"/>
  <c r="I1542" i="150"/>
  <c r="J1542" i="150"/>
  <c r="K1542" i="150"/>
  <c r="L1542" i="150"/>
  <c r="M1542" i="150"/>
  <c r="N1542" i="150"/>
  <c r="O1542" i="150"/>
  <c r="P1542" i="150"/>
  <c r="Q1542" i="150"/>
  <c r="R1542" i="150"/>
  <c r="S1542" i="150"/>
  <c r="T1542" i="150"/>
  <c r="U1542" i="150"/>
  <c r="V1542" i="150"/>
  <c r="W1542" i="150"/>
  <c r="X1542" i="150"/>
  <c r="Y1542" i="150"/>
  <c r="Z1542" i="150"/>
  <c r="AA1542" i="150"/>
  <c r="AB1542" i="150"/>
  <c r="A1543" i="150"/>
  <c r="G1543" i="150"/>
  <c r="H1543" i="150"/>
  <c r="I1543" i="150"/>
  <c r="J1543" i="150"/>
  <c r="K1543" i="150"/>
  <c r="L1543" i="150"/>
  <c r="M1543" i="150"/>
  <c r="N1543" i="150"/>
  <c r="O1543" i="150"/>
  <c r="P1543" i="150"/>
  <c r="Q1543" i="150"/>
  <c r="R1543" i="150"/>
  <c r="S1543" i="150"/>
  <c r="T1543" i="150"/>
  <c r="U1543" i="150"/>
  <c r="V1543" i="150"/>
  <c r="W1543" i="150"/>
  <c r="X1543" i="150"/>
  <c r="Y1543" i="150"/>
  <c r="Z1543" i="150"/>
  <c r="AA1543" i="150"/>
  <c r="AB1543" i="150"/>
  <c r="A1544" i="150"/>
  <c r="G1544" i="150"/>
  <c r="H1544" i="150"/>
  <c r="I1544" i="150"/>
  <c r="J1544" i="150"/>
  <c r="K1544" i="150"/>
  <c r="L1544" i="150"/>
  <c r="M1544" i="150"/>
  <c r="N1544" i="150"/>
  <c r="O1544" i="150"/>
  <c r="P1544" i="150"/>
  <c r="Q1544" i="150"/>
  <c r="R1544" i="150"/>
  <c r="S1544" i="150"/>
  <c r="T1544" i="150"/>
  <c r="U1544" i="150"/>
  <c r="V1544" i="150"/>
  <c r="W1544" i="150"/>
  <c r="X1544" i="150"/>
  <c r="Y1544" i="150"/>
  <c r="Z1544" i="150"/>
  <c r="AA1544" i="150"/>
  <c r="AB1544" i="150"/>
  <c r="A1545" i="150"/>
  <c r="G1545" i="150"/>
  <c r="H1545" i="150"/>
  <c r="I1545" i="150"/>
  <c r="J1545" i="150"/>
  <c r="K1545" i="150"/>
  <c r="L1545" i="150"/>
  <c r="M1545" i="150"/>
  <c r="N1545" i="150"/>
  <c r="O1545" i="150"/>
  <c r="P1545" i="150"/>
  <c r="Q1545" i="150"/>
  <c r="R1545" i="150"/>
  <c r="S1545" i="150"/>
  <c r="T1545" i="150"/>
  <c r="U1545" i="150"/>
  <c r="V1545" i="150"/>
  <c r="W1545" i="150"/>
  <c r="X1545" i="150"/>
  <c r="Y1545" i="150"/>
  <c r="Z1545" i="150"/>
  <c r="AA1545" i="150"/>
  <c r="AB1545" i="150"/>
  <c r="A1546" i="150"/>
  <c r="G1546" i="150"/>
  <c r="H1546" i="150"/>
  <c r="I1546" i="150"/>
  <c r="J1546" i="150"/>
  <c r="K1546" i="150"/>
  <c r="L1546" i="150"/>
  <c r="M1546" i="150"/>
  <c r="N1546" i="150"/>
  <c r="O1546" i="150"/>
  <c r="P1546" i="150"/>
  <c r="Q1546" i="150"/>
  <c r="R1546" i="150"/>
  <c r="S1546" i="150"/>
  <c r="T1546" i="150"/>
  <c r="U1546" i="150"/>
  <c r="V1546" i="150"/>
  <c r="W1546" i="150"/>
  <c r="X1546" i="150"/>
  <c r="Y1546" i="150"/>
  <c r="Z1546" i="150"/>
  <c r="AA1546" i="150"/>
  <c r="AB1546" i="150"/>
  <c r="A1547" i="150"/>
  <c r="G1547" i="150"/>
  <c r="H1547" i="150"/>
  <c r="I1547" i="150"/>
  <c r="J1547" i="150"/>
  <c r="K1547" i="150"/>
  <c r="L1547" i="150"/>
  <c r="M1547" i="150"/>
  <c r="N1547" i="150"/>
  <c r="O1547" i="150"/>
  <c r="P1547" i="150"/>
  <c r="Q1547" i="150"/>
  <c r="R1547" i="150"/>
  <c r="S1547" i="150"/>
  <c r="T1547" i="150"/>
  <c r="U1547" i="150"/>
  <c r="V1547" i="150"/>
  <c r="W1547" i="150"/>
  <c r="X1547" i="150"/>
  <c r="Y1547" i="150"/>
  <c r="Z1547" i="150"/>
  <c r="AA1547" i="150"/>
  <c r="AB1547" i="150"/>
  <c r="A1548" i="150"/>
  <c r="G1548" i="150"/>
  <c r="H1548" i="150"/>
  <c r="I1548" i="150"/>
  <c r="J1548" i="150"/>
  <c r="K1548" i="150"/>
  <c r="L1548" i="150"/>
  <c r="M1548" i="150"/>
  <c r="N1548" i="150"/>
  <c r="O1548" i="150"/>
  <c r="P1548" i="150"/>
  <c r="Q1548" i="150"/>
  <c r="R1548" i="150"/>
  <c r="S1548" i="150"/>
  <c r="T1548" i="150"/>
  <c r="U1548" i="150"/>
  <c r="V1548" i="150"/>
  <c r="W1548" i="150"/>
  <c r="X1548" i="150"/>
  <c r="Y1548" i="150"/>
  <c r="Z1548" i="150"/>
  <c r="AA1548" i="150"/>
  <c r="AB1548" i="150"/>
  <c r="A1549" i="150"/>
  <c r="G1549" i="150"/>
  <c r="H1549" i="150"/>
  <c r="I1549" i="150"/>
  <c r="J1549" i="150"/>
  <c r="K1549" i="150"/>
  <c r="L1549" i="150"/>
  <c r="M1549" i="150"/>
  <c r="N1549" i="150"/>
  <c r="O1549" i="150"/>
  <c r="P1549" i="150"/>
  <c r="Q1549" i="150"/>
  <c r="R1549" i="150"/>
  <c r="S1549" i="150"/>
  <c r="T1549" i="150"/>
  <c r="U1549" i="150"/>
  <c r="V1549" i="150"/>
  <c r="W1549" i="150"/>
  <c r="X1549" i="150"/>
  <c r="Y1549" i="150"/>
  <c r="Z1549" i="150"/>
  <c r="AA1549" i="150"/>
  <c r="AB1549" i="150"/>
  <c r="A1550" i="150"/>
  <c r="G1550" i="150"/>
  <c r="H1550" i="150"/>
  <c r="I1550" i="150"/>
  <c r="J1550" i="150"/>
  <c r="K1550" i="150"/>
  <c r="L1550" i="150"/>
  <c r="M1550" i="150"/>
  <c r="N1550" i="150"/>
  <c r="O1550" i="150"/>
  <c r="P1550" i="150"/>
  <c r="Q1550" i="150"/>
  <c r="R1550" i="150"/>
  <c r="S1550" i="150"/>
  <c r="T1550" i="150"/>
  <c r="U1550" i="150"/>
  <c r="V1550" i="150"/>
  <c r="W1550" i="150"/>
  <c r="X1550" i="150"/>
  <c r="Y1550" i="150"/>
  <c r="Z1550" i="150"/>
  <c r="AA1550" i="150"/>
  <c r="AB1550" i="150"/>
  <c r="A1551" i="150"/>
  <c r="G1551" i="150"/>
  <c r="H1551" i="150"/>
  <c r="I1551" i="150"/>
  <c r="J1551" i="150"/>
  <c r="K1551" i="150"/>
  <c r="L1551" i="150"/>
  <c r="M1551" i="150"/>
  <c r="N1551" i="150"/>
  <c r="O1551" i="150"/>
  <c r="P1551" i="150"/>
  <c r="Q1551" i="150"/>
  <c r="R1551" i="150"/>
  <c r="S1551" i="150"/>
  <c r="T1551" i="150"/>
  <c r="U1551" i="150"/>
  <c r="V1551" i="150"/>
  <c r="W1551" i="150"/>
  <c r="X1551" i="150"/>
  <c r="Y1551" i="150"/>
  <c r="Z1551" i="150"/>
  <c r="AA1551" i="150"/>
  <c r="AB1551" i="150"/>
  <c r="A1552" i="150"/>
  <c r="G1552" i="150"/>
  <c r="H1552" i="150"/>
  <c r="I1552" i="150"/>
  <c r="J1552" i="150"/>
  <c r="K1552" i="150"/>
  <c r="L1552" i="150"/>
  <c r="M1552" i="150"/>
  <c r="N1552" i="150"/>
  <c r="O1552" i="150"/>
  <c r="P1552" i="150"/>
  <c r="Q1552" i="150"/>
  <c r="R1552" i="150"/>
  <c r="S1552" i="150"/>
  <c r="T1552" i="150"/>
  <c r="U1552" i="150"/>
  <c r="V1552" i="150"/>
  <c r="W1552" i="150"/>
  <c r="X1552" i="150"/>
  <c r="Y1552" i="150"/>
  <c r="Z1552" i="150"/>
  <c r="AA1552" i="150"/>
  <c r="AB1552" i="150"/>
  <c r="A1553" i="150"/>
  <c r="G1553" i="150"/>
  <c r="H1553" i="150"/>
  <c r="I1553" i="150"/>
  <c r="J1553" i="150"/>
  <c r="K1553" i="150"/>
  <c r="L1553" i="150"/>
  <c r="M1553" i="150"/>
  <c r="N1553" i="150"/>
  <c r="O1553" i="150"/>
  <c r="P1553" i="150"/>
  <c r="Q1553" i="150"/>
  <c r="R1553" i="150"/>
  <c r="S1553" i="150"/>
  <c r="T1553" i="150"/>
  <c r="U1553" i="150"/>
  <c r="V1553" i="150"/>
  <c r="W1553" i="150"/>
  <c r="X1553" i="150"/>
  <c r="Y1553" i="150"/>
  <c r="Z1553" i="150"/>
  <c r="AA1553" i="150"/>
  <c r="AB1553" i="150"/>
  <c r="A1554" i="150"/>
  <c r="G1554" i="150"/>
  <c r="H1554" i="150"/>
  <c r="I1554" i="150"/>
  <c r="J1554" i="150"/>
  <c r="K1554" i="150"/>
  <c r="L1554" i="150"/>
  <c r="M1554" i="150"/>
  <c r="N1554" i="150"/>
  <c r="O1554" i="150"/>
  <c r="P1554" i="150"/>
  <c r="Q1554" i="150"/>
  <c r="R1554" i="150"/>
  <c r="S1554" i="150"/>
  <c r="T1554" i="150"/>
  <c r="U1554" i="150"/>
  <c r="V1554" i="150"/>
  <c r="W1554" i="150"/>
  <c r="X1554" i="150"/>
  <c r="Y1554" i="150"/>
  <c r="Z1554" i="150"/>
  <c r="AA1554" i="150"/>
  <c r="AB1554" i="150"/>
  <c r="A1555" i="150"/>
  <c r="G1555" i="150"/>
  <c r="H1555" i="150"/>
  <c r="I1555" i="150"/>
  <c r="J1555" i="150"/>
  <c r="K1555" i="150"/>
  <c r="L1555" i="150"/>
  <c r="M1555" i="150"/>
  <c r="N1555" i="150"/>
  <c r="O1555" i="150"/>
  <c r="P1555" i="150"/>
  <c r="Q1555" i="150"/>
  <c r="R1555" i="150"/>
  <c r="S1555" i="150"/>
  <c r="T1555" i="150"/>
  <c r="U1555" i="150"/>
  <c r="V1555" i="150"/>
  <c r="W1555" i="150"/>
  <c r="X1555" i="150"/>
  <c r="Y1555" i="150"/>
  <c r="Z1555" i="150"/>
  <c r="AA1555" i="150"/>
  <c r="AB1555" i="150"/>
  <c r="A1556" i="150"/>
  <c r="G1556" i="150"/>
  <c r="H1556" i="150"/>
  <c r="I1556" i="150"/>
  <c r="J1556" i="150"/>
  <c r="K1556" i="150"/>
  <c r="L1556" i="150"/>
  <c r="M1556" i="150"/>
  <c r="N1556" i="150"/>
  <c r="O1556" i="150"/>
  <c r="P1556" i="150"/>
  <c r="Q1556" i="150"/>
  <c r="R1556" i="150"/>
  <c r="S1556" i="150"/>
  <c r="T1556" i="150"/>
  <c r="U1556" i="150"/>
  <c r="V1556" i="150"/>
  <c r="W1556" i="150"/>
  <c r="X1556" i="150"/>
  <c r="Y1556" i="150"/>
  <c r="Z1556" i="150"/>
  <c r="AA1556" i="150"/>
  <c r="AB1556" i="150"/>
  <c r="A1557" i="150"/>
  <c r="G1557" i="150"/>
  <c r="H1557" i="150"/>
  <c r="I1557" i="150"/>
  <c r="J1557" i="150"/>
  <c r="K1557" i="150"/>
  <c r="L1557" i="150"/>
  <c r="M1557" i="150"/>
  <c r="N1557" i="150"/>
  <c r="O1557" i="150"/>
  <c r="P1557" i="150"/>
  <c r="Q1557" i="150"/>
  <c r="R1557" i="150"/>
  <c r="S1557" i="150"/>
  <c r="T1557" i="150"/>
  <c r="U1557" i="150"/>
  <c r="V1557" i="150"/>
  <c r="W1557" i="150"/>
  <c r="X1557" i="150"/>
  <c r="Y1557" i="150"/>
  <c r="Z1557" i="150"/>
  <c r="AA1557" i="150"/>
  <c r="AB1557" i="150"/>
  <c r="A1558" i="150"/>
  <c r="G1558" i="150"/>
  <c r="H1558" i="150"/>
  <c r="I1558" i="150"/>
  <c r="J1558" i="150"/>
  <c r="K1558" i="150"/>
  <c r="L1558" i="150"/>
  <c r="M1558" i="150"/>
  <c r="N1558" i="150"/>
  <c r="O1558" i="150"/>
  <c r="P1558" i="150"/>
  <c r="Q1558" i="150"/>
  <c r="R1558" i="150"/>
  <c r="S1558" i="150"/>
  <c r="T1558" i="150"/>
  <c r="U1558" i="150"/>
  <c r="V1558" i="150"/>
  <c r="W1558" i="150"/>
  <c r="X1558" i="150"/>
  <c r="Y1558" i="150"/>
  <c r="Z1558" i="150"/>
  <c r="AA1558" i="150"/>
  <c r="AB1558" i="150"/>
  <c r="A1559" i="150"/>
  <c r="G1559" i="150"/>
  <c r="H1559" i="150"/>
  <c r="I1559" i="150"/>
  <c r="J1559" i="150"/>
  <c r="K1559" i="150"/>
  <c r="L1559" i="150"/>
  <c r="M1559" i="150"/>
  <c r="N1559" i="150"/>
  <c r="O1559" i="150"/>
  <c r="P1559" i="150"/>
  <c r="Q1559" i="150"/>
  <c r="R1559" i="150"/>
  <c r="S1559" i="150"/>
  <c r="T1559" i="150"/>
  <c r="U1559" i="150"/>
  <c r="V1559" i="150"/>
  <c r="W1559" i="150"/>
  <c r="X1559" i="150"/>
  <c r="Y1559" i="150"/>
  <c r="Z1559" i="150"/>
  <c r="AA1559" i="150"/>
  <c r="AB1559" i="150"/>
  <c r="A1560" i="150"/>
  <c r="G1560" i="150"/>
  <c r="H1560" i="150"/>
  <c r="I1560" i="150"/>
  <c r="J1560" i="150"/>
  <c r="K1560" i="150"/>
  <c r="L1560" i="150"/>
  <c r="M1560" i="150"/>
  <c r="N1560" i="150"/>
  <c r="O1560" i="150"/>
  <c r="P1560" i="150"/>
  <c r="Q1560" i="150"/>
  <c r="R1560" i="150"/>
  <c r="S1560" i="150"/>
  <c r="T1560" i="150"/>
  <c r="U1560" i="150"/>
  <c r="V1560" i="150"/>
  <c r="W1560" i="150"/>
  <c r="X1560" i="150"/>
  <c r="Y1560" i="150"/>
  <c r="Z1560" i="150"/>
  <c r="AA1560" i="150"/>
  <c r="AB1560" i="150"/>
  <c r="A1561" i="150"/>
  <c r="G1561" i="150"/>
  <c r="H1561" i="150"/>
  <c r="I1561" i="150"/>
  <c r="J1561" i="150"/>
  <c r="K1561" i="150"/>
  <c r="L1561" i="150"/>
  <c r="M1561" i="150"/>
  <c r="N1561" i="150"/>
  <c r="O1561" i="150"/>
  <c r="P1561" i="150"/>
  <c r="Q1561" i="150"/>
  <c r="R1561" i="150"/>
  <c r="S1561" i="150"/>
  <c r="T1561" i="150"/>
  <c r="U1561" i="150"/>
  <c r="V1561" i="150"/>
  <c r="W1561" i="150"/>
  <c r="X1561" i="150"/>
  <c r="Y1561" i="150"/>
  <c r="Z1561" i="150"/>
  <c r="AA1561" i="150"/>
  <c r="AB1561" i="150"/>
  <c r="A1562" i="150"/>
  <c r="G1562" i="150"/>
  <c r="H1562" i="150"/>
  <c r="I1562" i="150"/>
  <c r="J1562" i="150"/>
  <c r="K1562" i="150"/>
  <c r="L1562" i="150"/>
  <c r="M1562" i="150"/>
  <c r="N1562" i="150"/>
  <c r="O1562" i="150"/>
  <c r="P1562" i="150"/>
  <c r="Q1562" i="150"/>
  <c r="R1562" i="150"/>
  <c r="S1562" i="150"/>
  <c r="T1562" i="150"/>
  <c r="U1562" i="150"/>
  <c r="V1562" i="150"/>
  <c r="W1562" i="150"/>
  <c r="X1562" i="150"/>
  <c r="Y1562" i="150"/>
  <c r="Z1562" i="150"/>
  <c r="AA1562" i="150"/>
  <c r="AB1562" i="150"/>
  <c r="A1563" i="150"/>
  <c r="G1563" i="150"/>
  <c r="H1563" i="150"/>
  <c r="I1563" i="150"/>
  <c r="J1563" i="150"/>
  <c r="K1563" i="150"/>
  <c r="L1563" i="150"/>
  <c r="M1563" i="150"/>
  <c r="N1563" i="150"/>
  <c r="O1563" i="150"/>
  <c r="P1563" i="150"/>
  <c r="Q1563" i="150"/>
  <c r="R1563" i="150"/>
  <c r="S1563" i="150"/>
  <c r="T1563" i="150"/>
  <c r="U1563" i="150"/>
  <c r="V1563" i="150"/>
  <c r="W1563" i="150"/>
  <c r="X1563" i="150"/>
  <c r="Y1563" i="150"/>
  <c r="Z1563" i="150"/>
  <c r="AA1563" i="150"/>
  <c r="AB1563" i="150"/>
  <c r="A1564" i="150"/>
  <c r="G1564" i="150"/>
  <c r="H1564" i="150"/>
  <c r="I1564" i="150"/>
  <c r="J1564" i="150"/>
  <c r="K1564" i="150"/>
  <c r="L1564" i="150"/>
  <c r="M1564" i="150"/>
  <c r="N1564" i="150"/>
  <c r="O1564" i="150"/>
  <c r="P1564" i="150"/>
  <c r="Q1564" i="150"/>
  <c r="R1564" i="150"/>
  <c r="S1564" i="150"/>
  <c r="T1564" i="150"/>
  <c r="U1564" i="150"/>
  <c r="V1564" i="150"/>
  <c r="W1564" i="150"/>
  <c r="X1564" i="150"/>
  <c r="Y1564" i="150"/>
  <c r="Z1564" i="150"/>
  <c r="AA1564" i="150"/>
  <c r="AB1564" i="150"/>
  <c r="A1565" i="150"/>
  <c r="G1565" i="150"/>
  <c r="H1565" i="150"/>
  <c r="I1565" i="150"/>
  <c r="J1565" i="150"/>
  <c r="K1565" i="150"/>
  <c r="L1565" i="150"/>
  <c r="M1565" i="150"/>
  <c r="N1565" i="150"/>
  <c r="O1565" i="150"/>
  <c r="P1565" i="150"/>
  <c r="Q1565" i="150"/>
  <c r="R1565" i="150"/>
  <c r="S1565" i="150"/>
  <c r="T1565" i="150"/>
  <c r="U1565" i="150"/>
  <c r="V1565" i="150"/>
  <c r="W1565" i="150"/>
  <c r="X1565" i="150"/>
  <c r="Y1565" i="150"/>
  <c r="Z1565" i="150"/>
  <c r="AA1565" i="150"/>
  <c r="AB1565" i="150"/>
  <c r="A1566" i="150"/>
  <c r="G1566" i="150"/>
  <c r="H1566" i="150"/>
  <c r="I1566" i="150"/>
  <c r="J1566" i="150"/>
  <c r="K1566" i="150"/>
  <c r="L1566" i="150"/>
  <c r="M1566" i="150"/>
  <c r="N1566" i="150"/>
  <c r="O1566" i="150"/>
  <c r="P1566" i="150"/>
  <c r="Q1566" i="150"/>
  <c r="R1566" i="150"/>
  <c r="S1566" i="150"/>
  <c r="T1566" i="150"/>
  <c r="U1566" i="150"/>
  <c r="V1566" i="150"/>
  <c r="W1566" i="150"/>
  <c r="X1566" i="150"/>
  <c r="Y1566" i="150"/>
  <c r="Z1566" i="150"/>
  <c r="AA1566" i="150"/>
  <c r="AB1566" i="150"/>
  <c r="A1567" i="150"/>
  <c r="G1567" i="150"/>
  <c r="H1567" i="150"/>
  <c r="I1567" i="150"/>
  <c r="J1567" i="150"/>
  <c r="K1567" i="150"/>
  <c r="L1567" i="150"/>
  <c r="M1567" i="150"/>
  <c r="N1567" i="150"/>
  <c r="O1567" i="150"/>
  <c r="P1567" i="150"/>
  <c r="Q1567" i="150"/>
  <c r="R1567" i="150"/>
  <c r="S1567" i="150"/>
  <c r="T1567" i="150"/>
  <c r="U1567" i="150"/>
  <c r="V1567" i="150"/>
  <c r="W1567" i="150"/>
  <c r="X1567" i="150"/>
  <c r="Y1567" i="150"/>
  <c r="Z1567" i="150"/>
  <c r="AA1567" i="150"/>
  <c r="AB1567" i="150"/>
  <c r="A1568" i="150"/>
  <c r="G1568" i="150"/>
  <c r="H1568" i="150"/>
  <c r="I1568" i="150"/>
  <c r="J1568" i="150"/>
  <c r="K1568" i="150"/>
  <c r="L1568" i="150"/>
  <c r="M1568" i="150"/>
  <c r="N1568" i="150"/>
  <c r="O1568" i="150"/>
  <c r="P1568" i="150"/>
  <c r="Q1568" i="150"/>
  <c r="R1568" i="150"/>
  <c r="S1568" i="150"/>
  <c r="T1568" i="150"/>
  <c r="U1568" i="150"/>
  <c r="V1568" i="150"/>
  <c r="W1568" i="150"/>
  <c r="X1568" i="150"/>
  <c r="Y1568" i="150"/>
  <c r="Z1568" i="150"/>
  <c r="AA1568" i="150"/>
  <c r="AB1568" i="150"/>
  <c r="A1569" i="150"/>
  <c r="G1569" i="150"/>
  <c r="H1569" i="150"/>
  <c r="I1569" i="150"/>
  <c r="J1569" i="150"/>
  <c r="K1569" i="150"/>
  <c r="L1569" i="150"/>
  <c r="M1569" i="150"/>
  <c r="N1569" i="150"/>
  <c r="O1569" i="150"/>
  <c r="P1569" i="150"/>
  <c r="Q1569" i="150"/>
  <c r="R1569" i="150"/>
  <c r="S1569" i="150"/>
  <c r="T1569" i="150"/>
  <c r="U1569" i="150"/>
  <c r="V1569" i="150"/>
  <c r="W1569" i="150"/>
  <c r="X1569" i="150"/>
  <c r="Y1569" i="150"/>
  <c r="Z1569" i="150"/>
  <c r="AA1569" i="150"/>
  <c r="AB1569" i="150"/>
  <c r="A1570" i="150"/>
  <c r="G1570" i="150"/>
  <c r="H1570" i="150"/>
  <c r="I1570" i="150"/>
  <c r="J1570" i="150"/>
  <c r="K1570" i="150"/>
  <c r="L1570" i="150"/>
  <c r="M1570" i="150"/>
  <c r="N1570" i="150"/>
  <c r="O1570" i="150"/>
  <c r="P1570" i="150"/>
  <c r="Q1570" i="150"/>
  <c r="R1570" i="150"/>
  <c r="S1570" i="150"/>
  <c r="T1570" i="150"/>
  <c r="U1570" i="150"/>
  <c r="V1570" i="150"/>
  <c r="W1570" i="150"/>
  <c r="X1570" i="150"/>
  <c r="Y1570" i="150"/>
  <c r="Z1570" i="150"/>
  <c r="AA1570" i="150"/>
  <c r="AB1570" i="150"/>
  <c r="A1571" i="150"/>
  <c r="G1571" i="150"/>
  <c r="H1571" i="150"/>
  <c r="I1571" i="150"/>
  <c r="J1571" i="150"/>
  <c r="K1571" i="150"/>
  <c r="L1571" i="150"/>
  <c r="M1571" i="150"/>
  <c r="N1571" i="150"/>
  <c r="O1571" i="150"/>
  <c r="P1571" i="150"/>
  <c r="Q1571" i="150"/>
  <c r="R1571" i="150"/>
  <c r="S1571" i="150"/>
  <c r="T1571" i="150"/>
  <c r="U1571" i="150"/>
  <c r="V1571" i="150"/>
  <c r="W1571" i="150"/>
  <c r="X1571" i="150"/>
  <c r="Y1571" i="150"/>
  <c r="Z1571" i="150"/>
  <c r="AA1571" i="150"/>
  <c r="AB1571" i="150"/>
  <c r="A1572" i="150"/>
  <c r="G1572" i="150"/>
  <c r="H1572" i="150"/>
  <c r="I1572" i="150"/>
  <c r="J1572" i="150"/>
  <c r="K1572" i="150"/>
  <c r="L1572" i="150"/>
  <c r="M1572" i="150"/>
  <c r="N1572" i="150"/>
  <c r="O1572" i="150"/>
  <c r="P1572" i="150"/>
  <c r="Q1572" i="150"/>
  <c r="R1572" i="150"/>
  <c r="S1572" i="150"/>
  <c r="T1572" i="150"/>
  <c r="U1572" i="150"/>
  <c r="V1572" i="150"/>
  <c r="W1572" i="150"/>
  <c r="X1572" i="150"/>
  <c r="Y1572" i="150"/>
  <c r="Z1572" i="150"/>
  <c r="AA1572" i="150"/>
  <c r="AB1572" i="150"/>
  <c r="A1573" i="150"/>
  <c r="G1573" i="150"/>
  <c r="H1573" i="150"/>
  <c r="I1573" i="150"/>
  <c r="J1573" i="150"/>
  <c r="K1573" i="150"/>
  <c r="L1573" i="150"/>
  <c r="M1573" i="150"/>
  <c r="N1573" i="150"/>
  <c r="O1573" i="150"/>
  <c r="P1573" i="150"/>
  <c r="Q1573" i="150"/>
  <c r="R1573" i="150"/>
  <c r="S1573" i="150"/>
  <c r="T1573" i="150"/>
  <c r="U1573" i="150"/>
  <c r="V1573" i="150"/>
  <c r="W1573" i="150"/>
  <c r="X1573" i="150"/>
  <c r="Y1573" i="150"/>
  <c r="Z1573" i="150"/>
  <c r="AA1573" i="150"/>
  <c r="AB1573" i="150"/>
  <c r="A1574" i="150"/>
  <c r="G1574" i="150"/>
  <c r="H1574" i="150"/>
  <c r="I1574" i="150"/>
  <c r="J1574" i="150"/>
  <c r="K1574" i="150"/>
  <c r="L1574" i="150"/>
  <c r="M1574" i="150"/>
  <c r="N1574" i="150"/>
  <c r="O1574" i="150"/>
  <c r="P1574" i="150"/>
  <c r="Q1574" i="150"/>
  <c r="R1574" i="150"/>
  <c r="S1574" i="150"/>
  <c r="T1574" i="150"/>
  <c r="U1574" i="150"/>
  <c r="V1574" i="150"/>
  <c r="W1574" i="150"/>
  <c r="X1574" i="150"/>
  <c r="Y1574" i="150"/>
  <c r="Z1574" i="150"/>
  <c r="AA1574" i="150"/>
  <c r="AB1574" i="150"/>
  <c r="A1575" i="150"/>
  <c r="G1575" i="150"/>
  <c r="H1575" i="150"/>
  <c r="I1575" i="150"/>
  <c r="J1575" i="150"/>
  <c r="K1575" i="150"/>
  <c r="L1575" i="150"/>
  <c r="M1575" i="150"/>
  <c r="N1575" i="150"/>
  <c r="O1575" i="150"/>
  <c r="P1575" i="150"/>
  <c r="Q1575" i="150"/>
  <c r="R1575" i="150"/>
  <c r="S1575" i="150"/>
  <c r="T1575" i="150"/>
  <c r="U1575" i="150"/>
  <c r="V1575" i="150"/>
  <c r="W1575" i="150"/>
  <c r="X1575" i="150"/>
  <c r="Y1575" i="150"/>
  <c r="Z1575" i="150"/>
  <c r="AA1575" i="150"/>
  <c r="AB1575" i="150"/>
  <c r="A1576" i="150"/>
  <c r="G1576" i="150"/>
  <c r="H1576" i="150"/>
  <c r="I1576" i="150"/>
  <c r="J1576" i="150"/>
  <c r="K1576" i="150"/>
  <c r="L1576" i="150"/>
  <c r="M1576" i="150"/>
  <c r="N1576" i="150"/>
  <c r="O1576" i="150"/>
  <c r="P1576" i="150"/>
  <c r="Q1576" i="150"/>
  <c r="R1576" i="150"/>
  <c r="S1576" i="150"/>
  <c r="T1576" i="150"/>
  <c r="U1576" i="150"/>
  <c r="V1576" i="150"/>
  <c r="W1576" i="150"/>
  <c r="X1576" i="150"/>
  <c r="Y1576" i="150"/>
  <c r="Z1576" i="150"/>
  <c r="AA1576" i="150"/>
  <c r="AB1576" i="150"/>
  <c r="A1577" i="150"/>
  <c r="G1577" i="150"/>
  <c r="H1577" i="150"/>
  <c r="I1577" i="150"/>
  <c r="J1577" i="150"/>
  <c r="K1577" i="150"/>
  <c r="L1577" i="150"/>
  <c r="M1577" i="150"/>
  <c r="N1577" i="150"/>
  <c r="O1577" i="150"/>
  <c r="P1577" i="150"/>
  <c r="Q1577" i="150"/>
  <c r="R1577" i="150"/>
  <c r="S1577" i="150"/>
  <c r="T1577" i="150"/>
  <c r="U1577" i="150"/>
  <c r="V1577" i="150"/>
  <c r="W1577" i="150"/>
  <c r="X1577" i="150"/>
  <c r="Y1577" i="150"/>
  <c r="Z1577" i="150"/>
  <c r="AA1577" i="150"/>
  <c r="AB1577" i="150"/>
  <c r="A1578" i="150"/>
  <c r="G1578" i="150"/>
  <c r="H1578" i="150"/>
  <c r="I1578" i="150"/>
  <c r="J1578" i="150"/>
  <c r="K1578" i="150"/>
  <c r="L1578" i="150"/>
  <c r="M1578" i="150"/>
  <c r="N1578" i="150"/>
  <c r="O1578" i="150"/>
  <c r="P1578" i="150"/>
  <c r="Q1578" i="150"/>
  <c r="R1578" i="150"/>
  <c r="S1578" i="150"/>
  <c r="T1578" i="150"/>
  <c r="U1578" i="150"/>
  <c r="V1578" i="150"/>
  <c r="W1578" i="150"/>
  <c r="X1578" i="150"/>
  <c r="Y1578" i="150"/>
  <c r="Z1578" i="150"/>
  <c r="AA1578" i="150"/>
  <c r="AB1578" i="150"/>
  <c r="A1579" i="150"/>
  <c r="G1579" i="150"/>
  <c r="H1579" i="150"/>
  <c r="I1579" i="150"/>
  <c r="J1579" i="150"/>
  <c r="K1579" i="150"/>
  <c r="L1579" i="150"/>
  <c r="M1579" i="150"/>
  <c r="N1579" i="150"/>
  <c r="O1579" i="150"/>
  <c r="P1579" i="150"/>
  <c r="Q1579" i="150"/>
  <c r="R1579" i="150"/>
  <c r="S1579" i="150"/>
  <c r="T1579" i="150"/>
  <c r="U1579" i="150"/>
  <c r="V1579" i="150"/>
  <c r="W1579" i="150"/>
  <c r="X1579" i="150"/>
  <c r="Y1579" i="150"/>
  <c r="Z1579" i="150"/>
  <c r="AA1579" i="150"/>
  <c r="AB1579" i="150"/>
  <c r="A1580" i="150"/>
  <c r="G1580" i="150"/>
  <c r="H1580" i="150"/>
  <c r="I1580" i="150"/>
  <c r="J1580" i="150"/>
  <c r="K1580" i="150"/>
  <c r="L1580" i="150"/>
  <c r="M1580" i="150"/>
  <c r="N1580" i="150"/>
  <c r="O1580" i="150"/>
  <c r="P1580" i="150"/>
  <c r="Q1580" i="150"/>
  <c r="R1580" i="150"/>
  <c r="S1580" i="150"/>
  <c r="T1580" i="150"/>
  <c r="U1580" i="150"/>
  <c r="V1580" i="150"/>
  <c r="W1580" i="150"/>
  <c r="X1580" i="150"/>
  <c r="Y1580" i="150"/>
  <c r="Z1580" i="150"/>
  <c r="AA1580" i="150"/>
  <c r="AB1580" i="150"/>
  <c r="A1581" i="150"/>
  <c r="G1581" i="150"/>
  <c r="H1581" i="150"/>
  <c r="I1581" i="150"/>
  <c r="J1581" i="150"/>
  <c r="K1581" i="150"/>
  <c r="L1581" i="150"/>
  <c r="M1581" i="150"/>
  <c r="N1581" i="150"/>
  <c r="O1581" i="150"/>
  <c r="P1581" i="150"/>
  <c r="Q1581" i="150"/>
  <c r="R1581" i="150"/>
  <c r="S1581" i="150"/>
  <c r="T1581" i="150"/>
  <c r="U1581" i="150"/>
  <c r="V1581" i="150"/>
  <c r="W1581" i="150"/>
  <c r="X1581" i="150"/>
  <c r="Y1581" i="150"/>
  <c r="Z1581" i="150"/>
  <c r="AA1581" i="150"/>
  <c r="AB1581" i="150"/>
  <c r="A1582" i="150"/>
  <c r="G1582" i="150"/>
  <c r="H1582" i="150"/>
  <c r="I1582" i="150"/>
  <c r="J1582" i="150"/>
  <c r="K1582" i="150"/>
  <c r="L1582" i="150"/>
  <c r="M1582" i="150"/>
  <c r="N1582" i="150"/>
  <c r="O1582" i="150"/>
  <c r="P1582" i="150"/>
  <c r="Q1582" i="150"/>
  <c r="R1582" i="150"/>
  <c r="S1582" i="150"/>
  <c r="T1582" i="150"/>
  <c r="U1582" i="150"/>
  <c r="V1582" i="150"/>
  <c r="W1582" i="150"/>
  <c r="X1582" i="150"/>
  <c r="Y1582" i="150"/>
  <c r="Z1582" i="150"/>
  <c r="AA1582" i="150"/>
  <c r="AB1582" i="150"/>
  <c r="A1583" i="150"/>
  <c r="G1583" i="150"/>
  <c r="H1583" i="150"/>
  <c r="I1583" i="150"/>
  <c r="J1583" i="150"/>
  <c r="K1583" i="150"/>
  <c r="L1583" i="150"/>
  <c r="M1583" i="150"/>
  <c r="N1583" i="150"/>
  <c r="O1583" i="150"/>
  <c r="P1583" i="150"/>
  <c r="Q1583" i="150"/>
  <c r="R1583" i="150"/>
  <c r="S1583" i="150"/>
  <c r="T1583" i="150"/>
  <c r="U1583" i="150"/>
  <c r="V1583" i="150"/>
  <c r="W1583" i="150"/>
  <c r="X1583" i="150"/>
  <c r="Y1583" i="150"/>
  <c r="Z1583" i="150"/>
  <c r="AA1583" i="150"/>
  <c r="AB1583" i="150"/>
  <c r="A1584" i="150"/>
  <c r="G1584" i="150"/>
  <c r="H1584" i="150"/>
  <c r="I1584" i="150"/>
  <c r="J1584" i="150"/>
  <c r="K1584" i="150"/>
  <c r="L1584" i="150"/>
  <c r="M1584" i="150"/>
  <c r="N1584" i="150"/>
  <c r="O1584" i="150"/>
  <c r="P1584" i="150"/>
  <c r="Q1584" i="150"/>
  <c r="R1584" i="150"/>
  <c r="S1584" i="150"/>
  <c r="T1584" i="150"/>
  <c r="U1584" i="150"/>
  <c r="V1584" i="150"/>
  <c r="W1584" i="150"/>
  <c r="X1584" i="150"/>
  <c r="Y1584" i="150"/>
  <c r="Z1584" i="150"/>
  <c r="AA1584" i="150"/>
  <c r="AB1584" i="150"/>
  <c r="A1585" i="150"/>
  <c r="G1585" i="150"/>
  <c r="H1585" i="150"/>
  <c r="I1585" i="150"/>
  <c r="J1585" i="150"/>
  <c r="K1585" i="150"/>
  <c r="L1585" i="150"/>
  <c r="M1585" i="150"/>
  <c r="N1585" i="150"/>
  <c r="O1585" i="150"/>
  <c r="P1585" i="150"/>
  <c r="Q1585" i="150"/>
  <c r="R1585" i="150"/>
  <c r="S1585" i="150"/>
  <c r="T1585" i="150"/>
  <c r="U1585" i="150"/>
  <c r="V1585" i="150"/>
  <c r="W1585" i="150"/>
  <c r="X1585" i="150"/>
  <c r="Y1585" i="150"/>
  <c r="Z1585" i="150"/>
  <c r="AA1585" i="150"/>
  <c r="AB1585" i="150"/>
  <c r="A1586" i="150"/>
  <c r="G1586" i="150"/>
  <c r="H1586" i="150"/>
  <c r="I1586" i="150"/>
  <c r="J1586" i="150"/>
  <c r="K1586" i="150"/>
  <c r="L1586" i="150"/>
  <c r="M1586" i="150"/>
  <c r="N1586" i="150"/>
  <c r="O1586" i="150"/>
  <c r="P1586" i="150"/>
  <c r="Q1586" i="150"/>
  <c r="R1586" i="150"/>
  <c r="S1586" i="150"/>
  <c r="T1586" i="150"/>
  <c r="U1586" i="150"/>
  <c r="V1586" i="150"/>
  <c r="W1586" i="150"/>
  <c r="X1586" i="150"/>
  <c r="Y1586" i="150"/>
  <c r="Z1586" i="150"/>
  <c r="AA1586" i="150"/>
  <c r="AB1586" i="150"/>
  <c r="A1587" i="150"/>
  <c r="G1587" i="150"/>
  <c r="H1587" i="150"/>
  <c r="I1587" i="150"/>
  <c r="J1587" i="150"/>
  <c r="K1587" i="150"/>
  <c r="L1587" i="150"/>
  <c r="M1587" i="150"/>
  <c r="N1587" i="150"/>
  <c r="O1587" i="150"/>
  <c r="P1587" i="150"/>
  <c r="Q1587" i="150"/>
  <c r="R1587" i="150"/>
  <c r="S1587" i="150"/>
  <c r="T1587" i="150"/>
  <c r="U1587" i="150"/>
  <c r="V1587" i="150"/>
  <c r="W1587" i="150"/>
  <c r="X1587" i="150"/>
  <c r="Y1587" i="150"/>
  <c r="Z1587" i="150"/>
  <c r="AA1587" i="150"/>
  <c r="AB1587" i="150"/>
  <c r="A1588" i="150"/>
  <c r="G1588" i="150"/>
  <c r="H1588" i="150"/>
  <c r="I1588" i="150"/>
  <c r="J1588" i="150"/>
  <c r="K1588" i="150"/>
  <c r="L1588" i="150"/>
  <c r="M1588" i="150"/>
  <c r="N1588" i="150"/>
  <c r="O1588" i="150"/>
  <c r="P1588" i="150"/>
  <c r="Q1588" i="150"/>
  <c r="R1588" i="150"/>
  <c r="S1588" i="150"/>
  <c r="T1588" i="150"/>
  <c r="U1588" i="150"/>
  <c r="V1588" i="150"/>
  <c r="W1588" i="150"/>
  <c r="X1588" i="150"/>
  <c r="Y1588" i="150"/>
  <c r="Z1588" i="150"/>
  <c r="AA1588" i="150"/>
  <c r="AB1588" i="150"/>
  <c r="A1589" i="150"/>
  <c r="G1589" i="150"/>
  <c r="H1589" i="150"/>
  <c r="I1589" i="150"/>
  <c r="J1589" i="150"/>
  <c r="K1589" i="150"/>
  <c r="L1589" i="150"/>
  <c r="M1589" i="150"/>
  <c r="N1589" i="150"/>
  <c r="O1589" i="150"/>
  <c r="P1589" i="150"/>
  <c r="Q1589" i="150"/>
  <c r="R1589" i="150"/>
  <c r="S1589" i="150"/>
  <c r="T1589" i="150"/>
  <c r="U1589" i="150"/>
  <c r="V1589" i="150"/>
  <c r="W1589" i="150"/>
  <c r="X1589" i="150"/>
  <c r="Y1589" i="150"/>
  <c r="Z1589" i="150"/>
  <c r="AA1589" i="150"/>
  <c r="AB1589" i="150"/>
  <c r="A1590" i="150"/>
  <c r="G1590" i="150"/>
  <c r="H1590" i="150"/>
  <c r="I1590" i="150"/>
  <c r="J1590" i="150"/>
  <c r="K1590" i="150"/>
  <c r="L1590" i="150"/>
  <c r="M1590" i="150"/>
  <c r="N1590" i="150"/>
  <c r="O1590" i="150"/>
  <c r="P1590" i="150"/>
  <c r="Q1590" i="150"/>
  <c r="R1590" i="150"/>
  <c r="S1590" i="150"/>
  <c r="T1590" i="150"/>
  <c r="U1590" i="150"/>
  <c r="V1590" i="150"/>
  <c r="W1590" i="150"/>
  <c r="X1590" i="150"/>
  <c r="Y1590" i="150"/>
  <c r="Z1590" i="150"/>
  <c r="AA1590" i="150"/>
  <c r="AB1590" i="150"/>
  <c r="A1591" i="150"/>
  <c r="G1591" i="150"/>
  <c r="H1591" i="150"/>
  <c r="I1591" i="150"/>
  <c r="J1591" i="150"/>
  <c r="K1591" i="150"/>
  <c r="L1591" i="150"/>
  <c r="M1591" i="150"/>
  <c r="N1591" i="150"/>
  <c r="O1591" i="150"/>
  <c r="P1591" i="150"/>
  <c r="Q1591" i="150"/>
  <c r="R1591" i="150"/>
  <c r="S1591" i="150"/>
  <c r="T1591" i="150"/>
  <c r="U1591" i="150"/>
  <c r="V1591" i="150"/>
  <c r="W1591" i="150"/>
  <c r="X1591" i="150"/>
  <c r="Y1591" i="150"/>
  <c r="Z1591" i="150"/>
  <c r="AA1591" i="150"/>
  <c r="AB1591" i="150"/>
  <c r="A1592" i="150"/>
  <c r="G1592" i="150"/>
  <c r="H1592" i="150"/>
  <c r="I1592" i="150"/>
  <c r="J1592" i="150"/>
  <c r="K1592" i="150"/>
  <c r="L1592" i="150"/>
  <c r="M1592" i="150"/>
  <c r="N1592" i="150"/>
  <c r="O1592" i="150"/>
  <c r="P1592" i="150"/>
  <c r="Q1592" i="150"/>
  <c r="R1592" i="150"/>
  <c r="S1592" i="150"/>
  <c r="T1592" i="150"/>
  <c r="U1592" i="150"/>
  <c r="V1592" i="150"/>
  <c r="W1592" i="150"/>
  <c r="X1592" i="150"/>
  <c r="Y1592" i="150"/>
  <c r="Z1592" i="150"/>
  <c r="AA1592" i="150"/>
  <c r="AB1592" i="150"/>
  <c r="A1593" i="150"/>
  <c r="G1593" i="150"/>
  <c r="H1593" i="150"/>
  <c r="I1593" i="150"/>
  <c r="J1593" i="150"/>
  <c r="K1593" i="150"/>
  <c r="L1593" i="150"/>
  <c r="M1593" i="150"/>
  <c r="N1593" i="150"/>
  <c r="O1593" i="150"/>
  <c r="P1593" i="150"/>
  <c r="Q1593" i="150"/>
  <c r="R1593" i="150"/>
  <c r="S1593" i="150"/>
  <c r="T1593" i="150"/>
  <c r="U1593" i="150"/>
  <c r="V1593" i="150"/>
  <c r="W1593" i="150"/>
  <c r="X1593" i="150"/>
  <c r="Y1593" i="150"/>
  <c r="Z1593" i="150"/>
  <c r="AA1593" i="150"/>
  <c r="AB1593" i="150"/>
  <c r="A1594" i="150"/>
  <c r="G1594" i="150"/>
  <c r="H1594" i="150"/>
  <c r="I1594" i="150"/>
  <c r="J1594" i="150"/>
  <c r="K1594" i="150"/>
  <c r="L1594" i="150"/>
  <c r="M1594" i="150"/>
  <c r="N1594" i="150"/>
  <c r="O1594" i="150"/>
  <c r="P1594" i="150"/>
  <c r="Q1594" i="150"/>
  <c r="R1594" i="150"/>
  <c r="S1594" i="150"/>
  <c r="T1594" i="150"/>
  <c r="U1594" i="150"/>
  <c r="V1594" i="150"/>
  <c r="W1594" i="150"/>
  <c r="X1594" i="150"/>
  <c r="Y1594" i="150"/>
  <c r="Z1594" i="150"/>
  <c r="AA1594" i="150"/>
  <c r="AB1594" i="150"/>
  <c r="A1595" i="150"/>
  <c r="G1595" i="150"/>
  <c r="H1595" i="150"/>
  <c r="I1595" i="150"/>
  <c r="J1595" i="150"/>
  <c r="K1595" i="150"/>
  <c r="L1595" i="150"/>
  <c r="M1595" i="150"/>
  <c r="N1595" i="150"/>
  <c r="O1595" i="150"/>
  <c r="P1595" i="150"/>
  <c r="Q1595" i="150"/>
  <c r="R1595" i="150"/>
  <c r="S1595" i="150"/>
  <c r="T1595" i="150"/>
  <c r="U1595" i="150"/>
  <c r="V1595" i="150"/>
  <c r="W1595" i="150"/>
  <c r="X1595" i="150"/>
  <c r="Y1595" i="150"/>
  <c r="Z1595" i="150"/>
  <c r="AA1595" i="150"/>
  <c r="AB1595" i="150"/>
  <c r="A1596" i="150"/>
  <c r="G1596" i="150"/>
  <c r="H1596" i="150"/>
  <c r="I1596" i="150"/>
  <c r="J1596" i="150"/>
  <c r="K1596" i="150"/>
  <c r="L1596" i="150"/>
  <c r="M1596" i="150"/>
  <c r="N1596" i="150"/>
  <c r="O1596" i="150"/>
  <c r="P1596" i="150"/>
  <c r="Q1596" i="150"/>
  <c r="R1596" i="150"/>
  <c r="S1596" i="150"/>
  <c r="T1596" i="150"/>
  <c r="U1596" i="150"/>
  <c r="V1596" i="150"/>
  <c r="W1596" i="150"/>
  <c r="X1596" i="150"/>
  <c r="Y1596" i="150"/>
  <c r="Z1596" i="150"/>
  <c r="AA1596" i="150"/>
  <c r="AB1596" i="150"/>
  <c r="A1597" i="150"/>
  <c r="G1597" i="150"/>
  <c r="H1597" i="150"/>
  <c r="I1597" i="150"/>
  <c r="J1597" i="150"/>
  <c r="K1597" i="150"/>
  <c r="L1597" i="150"/>
  <c r="M1597" i="150"/>
  <c r="N1597" i="150"/>
  <c r="O1597" i="150"/>
  <c r="P1597" i="150"/>
  <c r="Q1597" i="150"/>
  <c r="R1597" i="150"/>
  <c r="S1597" i="150"/>
  <c r="T1597" i="150"/>
  <c r="U1597" i="150"/>
  <c r="V1597" i="150"/>
  <c r="W1597" i="150"/>
  <c r="X1597" i="150"/>
  <c r="Y1597" i="150"/>
  <c r="Z1597" i="150"/>
  <c r="AA1597" i="150"/>
  <c r="AB1597" i="150"/>
  <c r="A1598" i="150"/>
  <c r="G1598" i="150"/>
  <c r="H1598" i="150"/>
  <c r="I1598" i="150"/>
  <c r="J1598" i="150"/>
  <c r="K1598" i="150"/>
  <c r="L1598" i="150"/>
  <c r="M1598" i="150"/>
  <c r="N1598" i="150"/>
  <c r="O1598" i="150"/>
  <c r="P1598" i="150"/>
  <c r="Q1598" i="150"/>
  <c r="R1598" i="150"/>
  <c r="S1598" i="150"/>
  <c r="T1598" i="150"/>
  <c r="U1598" i="150"/>
  <c r="V1598" i="150"/>
  <c r="W1598" i="150"/>
  <c r="X1598" i="150"/>
  <c r="Y1598" i="150"/>
  <c r="Z1598" i="150"/>
  <c r="AA1598" i="150"/>
  <c r="AB1598" i="150"/>
  <c r="A1599" i="150"/>
  <c r="G1599" i="150"/>
  <c r="H1599" i="150"/>
  <c r="I1599" i="150"/>
  <c r="J1599" i="150"/>
  <c r="K1599" i="150"/>
  <c r="L1599" i="150"/>
  <c r="M1599" i="150"/>
  <c r="N1599" i="150"/>
  <c r="O1599" i="150"/>
  <c r="P1599" i="150"/>
  <c r="Q1599" i="150"/>
  <c r="R1599" i="150"/>
  <c r="S1599" i="150"/>
  <c r="T1599" i="150"/>
  <c r="U1599" i="150"/>
  <c r="V1599" i="150"/>
  <c r="W1599" i="150"/>
  <c r="X1599" i="150"/>
  <c r="Y1599" i="150"/>
  <c r="Z1599" i="150"/>
  <c r="AA1599" i="150"/>
  <c r="AB1599" i="150"/>
  <c r="A1600" i="150"/>
  <c r="G1600" i="150"/>
  <c r="H1600" i="150"/>
  <c r="I1600" i="150"/>
  <c r="J1600" i="150"/>
  <c r="K1600" i="150"/>
  <c r="L1600" i="150"/>
  <c r="M1600" i="150"/>
  <c r="N1600" i="150"/>
  <c r="O1600" i="150"/>
  <c r="P1600" i="150"/>
  <c r="Q1600" i="150"/>
  <c r="R1600" i="150"/>
  <c r="S1600" i="150"/>
  <c r="T1600" i="150"/>
  <c r="U1600" i="150"/>
  <c r="V1600" i="150"/>
  <c r="W1600" i="150"/>
  <c r="X1600" i="150"/>
  <c r="Y1600" i="150"/>
  <c r="Z1600" i="150"/>
  <c r="AA1600" i="150"/>
  <c r="AB1600" i="150"/>
  <c r="A1601" i="150"/>
  <c r="G1601" i="150"/>
  <c r="H1601" i="150"/>
  <c r="I1601" i="150"/>
  <c r="J1601" i="150"/>
  <c r="K1601" i="150"/>
  <c r="L1601" i="150"/>
  <c r="M1601" i="150"/>
  <c r="N1601" i="150"/>
  <c r="O1601" i="150"/>
  <c r="P1601" i="150"/>
  <c r="Q1601" i="150"/>
  <c r="R1601" i="150"/>
  <c r="S1601" i="150"/>
  <c r="T1601" i="150"/>
  <c r="U1601" i="150"/>
  <c r="V1601" i="150"/>
  <c r="W1601" i="150"/>
  <c r="X1601" i="150"/>
  <c r="Y1601" i="150"/>
  <c r="Z1601" i="150"/>
  <c r="AA1601" i="150"/>
  <c r="AB1601" i="150"/>
  <c r="A1602" i="150"/>
  <c r="G1602" i="150"/>
  <c r="H1602" i="150"/>
  <c r="I1602" i="150"/>
  <c r="J1602" i="150"/>
  <c r="K1602" i="150"/>
  <c r="L1602" i="150"/>
  <c r="M1602" i="150"/>
  <c r="N1602" i="150"/>
  <c r="O1602" i="150"/>
  <c r="P1602" i="150"/>
  <c r="Q1602" i="150"/>
  <c r="R1602" i="150"/>
  <c r="S1602" i="150"/>
  <c r="T1602" i="150"/>
  <c r="U1602" i="150"/>
  <c r="V1602" i="150"/>
  <c r="W1602" i="150"/>
  <c r="X1602" i="150"/>
  <c r="Y1602" i="150"/>
  <c r="Z1602" i="150"/>
  <c r="AA1602" i="150"/>
  <c r="AB1602" i="150"/>
  <c r="A1603" i="150"/>
  <c r="G1603" i="150"/>
  <c r="H1603" i="150"/>
  <c r="I1603" i="150"/>
  <c r="J1603" i="150"/>
  <c r="K1603" i="150"/>
  <c r="L1603" i="150"/>
  <c r="M1603" i="150"/>
  <c r="N1603" i="150"/>
  <c r="O1603" i="150"/>
  <c r="P1603" i="150"/>
  <c r="Q1603" i="150"/>
  <c r="R1603" i="150"/>
  <c r="S1603" i="150"/>
  <c r="T1603" i="150"/>
  <c r="U1603" i="150"/>
  <c r="V1603" i="150"/>
  <c r="W1603" i="150"/>
  <c r="X1603" i="150"/>
  <c r="Y1603" i="150"/>
  <c r="Z1603" i="150"/>
  <c r="AA1603" i="150"/>
  <c r="AB1603" i="150"/>
  <c r="A1604" i="150"/>
  <c r="G1604" i="150"/>
  <c r="H1604" i="150"/>
  <c r="I1604" i="150"/>
  <c r="J1604" i="150"/>
  <c r="K1604" i="150"/>
  <c r="L1604" i="150"/>
  <c r="M1604" i="150"/>
  <c r="N1604" i="150"/>
  <c r="O1604" i="150"/>
  <c r="P1604" i="150"/>
  <c r="Q1604" i="150"/>
  <c r="R1604" i="150"/>
  <c r="S1604" i="150"/>
  <c r="T1604" i="150"/>
  <c r="U1604" i="150"/>
  <c r="V1604" i="150"/>
  <c r="W1604" i="150"/>
  <c r="X1604" i="150"/>
  <c r="Y1604" i="150"/>
  <c r="Z1604" i="150"/>
  <c r="AA1604" i="150"/>
  <c r="AB1604" i="150"/>
  <c r="A1605" i="150"/>
  <c r="G1605" i="150"/>
  <c r="H1605" i="150"/>
  <c r="I1605" i="150"/>
  <c r="J1605" i="150"/>
  <c r="K1605" i="150"/>
  <c r="L1605" i="150"/>
  <c r="M1605" i="150"/>
  <c r="N1605" i="150"/>
  <c r="O1605" i="150"/>
  <c r="P1605" i="150"/>
  <c r="Q1605" i="150"/>
  <c r="R1605" i="150"/>
  <c r="S1605" i="150"/>
  <c r="T1605" i="150"/>
  <c r="U1605" i="150"/>
  <c r="V1605" i="150"/>
  <c r="W1605" i="150"/>
  <c r="X1605" i="150"/>
  <c r="Y1605" i="150"/>
  <c r="Z1605" i="150"/>
  <c r="AA1605" i="150"/>
  <c r="AB1605" i="150"/>
  <c r="A1606" i="150"/>
  <c r="G1606" i="150"/>
  <c r="H1606" i="150"/>
  <c r="I1606" i="150"/>
  <c r="J1606" i="150"/>
  <c r="K1606" i="150"/>
  <c r="L1606" i="150"/>
  <c r="M1606" i="150"/>
  <c r="N1606" i="150"/>
  <c r="O1606" i="150"/>
  <c r="P1606" i="150"/>
  <c r="Q1606" i="150"/>
  <c r="R1606" i="150"/>
  <c r="S1606" i="150"/>
  <c r="T1606" i="150"/>
  <c r="U1606" i="150"/>
  <c r="V1606" i="150"/>
  <c r="W1606" i="150"/>
  <c r="X1606" i="150"/>
  <c r="Y1606" i="150"/>
  <c r="Z1606" i="150"/>
  <c r="AA1606" i="150"/>
  <c r="AB1606" i="150"/>
  <c r="A1607" i="150"/>
  <c r="G1607" i="150"/>
  <c r="H1607" i="150"/>
  <c r="I1607" i="150"/>
  <c r="J1607" i="150"/>
  <c r="K1607" i="150"/>
  <c r="L1607" i="150"/>
  <c r="M1607" i="150"/>
  <c r="N1607" i="150"/>
  <c r="O1607" i="150"/>
  <c r="P1607" i="150"/>
  <c r="Q1607" i="150"/>
  <c r="R1607" i="150"/>
  <c r="S1607" i="150"/>
  <c r="T1607" i="150"/>
  <c r="U1607" i="150"/>
  <c r="V1607" i="150"/>
  <c r="W1607" i="150"/>
  <c r="X1607" i="150"/>
  <c r="Y1607" i="150"/>
  <c r="Z1607" i="150"/>
  <c r="AA1607" i="150"/>
  <c r="AB1607" i="150"/>
  <c r="A1608" i="150"/>
  <c r="G1608" i="150"/>
  <c r="H1608" i="150"/>
  <c r="I1608" i="150"/>
  <c r="J1608" i="150"/>
  <c r="K1608" i="150"/>
  <c r="L1608" i="150"/>
  <c r="M1608" i="150"/>
  <c r="N1608" i="150"/>
  <c r="O1608" i="150"/>
  <c r="P1608" i="150"/>
  <c r="Q1608" i="150"/>
  <c r="R1608" i="150"/>
  <c r="S1608" i="150"/>
  <c r="T1608" i="150"/>
  <c r="U1608" i="150"/>
  <c r="V1608" i="150"/>
  <c r="W1608" i="150"/>
  <c r="X1608" i="150"/>
  <c r="Y1608" i="150"/>
  <c r="Z1608" i="150"/>
  <c r="AA1608" i="150"/>
  <c r="AB1608" i="150"/>
  <c r="A1609" i="150"/>
  <c r="G1609" i="150"/>
  <c r="H1609" i="150"/>
  <c r="I1609" i="150"/>
  <c r="J1609" i="150"/>
  <c r="K1609" i="150"/>
  <c r="L1609" i="150"/>
  <c r="M1609" i="150"/>
  <c r="N1609" i="150"/>
  <c r="O1609" i="150"/>
  <c r="P1609" i="150"/>
  <c r="Q1609" i="150"/>
  <c r="R1609" i="150"/>
  <c r="S1609" i="150"/>
  <c r="T1609" i="150"/>
  <c r="U1609" i="150"/>
  <c r="V1609" i="150"/>
  <c r="W1609" i="150"/>
  <c r="X1609" i="150"/>
  <c r="Y1609" i="150"/>
  <c r="Z1609" i="150"/>
  <c r="AA1609" i="150"/>
  <c r="AB1609" i="150"/>
  <c r="A1610" i="150"/>
  <c r="G1610" i="150"/>
  <c r="H1610" i="150"/>
  <c r="I1610" i="150"/>
  <c r="J1610" i="150"/>
  <c r="K1610" i="150"/>
  <c r="L1610" i="150"/>
  <c r="M1610" i="150"/>
  <c r="N1610" i="150"/>
  <c r="O1610" i="150"/>
  <c r="P1610" i="150"/>
  <c r="Q1610" i="150"/>
  <c r="R1610" i="150"/>
  <c r="S1610" i="150"/>
  <c r="T1610" i="150"/>
  <c r="U1610" i="150"/>
  <c r="V1610" i="150"/>
  <c r="W1610" i="150"/>
  <c r="X1610" i="150"/>
  <c r="Y1610" i="150"/>
  <c r="Z1610" i="150"/>
  <c r="AA1610" i="150"/>
  <c r="AB1610" i="150"/>
  <c r="A1611" i="150"/>
  <c r="G1611" i="150"/>
  <c r="H1611" i="150"/>
  <c r="I1611" i="150"/>
  <c r="J1611" i="150"/>
  <c r="K1611" i="150"/>
  <c r="L1611" i="150"/>
  <c r="M1611" i="150"/>
  <c r="N1611" i="150"/>
  <c r="O1611" i="150"/>
  <c r="P1611" i="150"/>
  <c r="Q1611" i="150"/>
  <c r="R1611" i="150"/>
  <c r="S1611" i="150"/>
  <c r="T1611" i="150"/>
  <c r="U1611" i="150"/>
  <c r="V1611" i="150"/>
  <c r="W1611" i="150"/>
  <c r="X1611" i="150"/>
  <c r="Y1611" i="150"/>
  <c r="Z1611" i="150"/>
  <c r="AA1611" i="150"/>
  <c r="AB1611" i="150"/>
  <c r="A1612" i="150"/>
  <c r="G1612" i="150"/>
  <c r="H1612" i="150"/>
  <c r="I1612" i="150"/>
  <c r="J1612" i="150"/>
  <c r="K1612" i="150"/>
  <c r="L1612" i="150"/>
  <c r="M1612" i="150"/>
  <c r="N1612" i="150"/>
  <c r="O1612" i="150"/>
  <c r="P1612" i="150"/>
  <c r="Q1612" i="150"/>
  <c r="R1612" i="150"/>
  <c r="S1612" i="150"/>
  <c r="T1612" i="150"/>
  <c r="U1612" i="150"/>
  <c r="V1612" i="150"/>
  <c r="W1612" i="150"/>
  <c r="X1612" i="150"/>
  <c r="Y1612" i="150"/>
  <c r="Z1612" i="150"/>
  <c r="AA1612" i="150"/>
  <c r="AB1612" i="150"/>
  <c r="A1613" i="150"/>
  <c r="G1613" i="150"/>
  <c r="H1613" i="150"/>
  <c r="I1613" i="150"/>
  <c r="J1613" i="150"/>
  <c r="K1613" i="150"/>
  <c r="L1613" i="150"/>
  <c r="M1613" i="150"/>
  <c r="N1613" i="150"/>
  <c r="O1613" i="150"/>
  <c r="P1613" i="150"/>
  <c r="Q1613" i="150"/>
  <c r="R1613" i="150"/>
  <c r="S1613" i="150"/>
  <c r="T1613" i="150"/>
  <c r="U1613" i="150"/>
  <c r="V1613" i="150"/>
  <c r="W1613" i="150"/>
  <c r="X1613" i="150"/>
  <c r="Y1613" i="150"/>
  <c r="Z1613" i="150"/>
  <c r="AA1613" i="150"/>
  <c r="AB1613" i="150"/>
  <c r="A1614" i="150"/>
  <c r="G1614" i="150"/>
  <c r="H1614" i="150"/>
  <c r="I1614" i="150"/>
  <c r="J1614" i="150"/>
  <c r="K1614" i="150"/>
  <c r="L1614" i="150"/>
  <c r="M1614" i="150"/>
  <c r="N1614" i="150"/>
  <c r="O1614" i="150"/>
  <c r="P1614" i="150"/>
  <c r="Q1614" i="150"/>
  <c r="R1614" i="150"/>
  <c r="S1614" i="150"/>
  <c r="T1614" i="150"/>
  <c r="U1614" i="150"/>
  <c r="V1614" i="150"/>
  <c r="W1614" i="150"/>
  <c r="X1614" i="150"/>
  <c r="Y1614" i="150"/>
  <c r="Z1614" i="150"/>
  <c r="AA1614" i="150"/>
  <c r="AB1614" i="150"/>
  <c r="A1615" i="150"/>
  <c r="G1615" i="150"/>
  <c r="H1615" i="150"/>
  <c r="I1615" i="150"/>
  <c r="J1615" i="150"/>
  <c r="K1615" i="150"/>
  <c r="L1615" i="150"/>
  <c r="M1615" i="150"/>
  <c r="N1615" i="150"/>
  <c r="O1615" i="150"/>
  <c r="P1615" i="150"/>
  <c r="Q1615" i="150"/>
  <c r="R1615" i="150"/>
  <c r="S1615" i="150"/>
  <c r="T1615" i="150"/>
  <c r="U1615" i="150"/>
  <c r="V1615" i="150"/>
  <c r="W1615" i="150"/>
  <c r="X1615" i="150"/>
  <c r="Y1615" i="150"/>
  <c r="Z1615" i="150"/>
  <c r="AA1615" i="150"/>
  <c r="AB1615" i="150"/>
  <c r="A1616" i="150"/>
  <c r="G1616" i="150"/>
  <c r="H1616" i="150"/>
  <c r="I1616" i="150"/>
  <c r="J1616" i="150"/>
  <c r="K1616" i="150"/>
  <c r="L1616" i="150"/>
  <c r="M1616" i="150"/>
  <c r="N1616" i="150"/>
  <c r="O1616" i="150"/>
  <c r="P1616" i="150"/>
  <c r="Q1616" i="150"/>
  <c r="R1616" i="150"/>
  <c r="S1616" i="150"/>
  <c r="T1616" i="150"/>
  <c r="U1616" i="150"/>
  <c r="V1616" i="150"/>
  <c r="W1616" i="150"/>
  <c r="X1616" i="150"/>
  <c r="Y1616" i="150"/>
  <c r="Z1616" i="150"/>
  <c r="AA1616" i="150"/>
  <c r="AB1616" i="150"/>
  <c r="A1617" i="150"/>
  <c r="G1617" i="150"/>
  <c r="H1617" i="150"/>
  <c r="I1617" i="150"/>
  <c r="J1617" i="150"/>
  <c r="K1617" i="150"/>
  <c r="L1617" i="150"/>
  <c r="M1617" i="150"/>
  <c r="N1617" i="150"/>
  <c r="O1617" i="150"/>
  <c r="P1617" i="150"/>
  <c r="Q1617" i="150"/>
  <c r="R1617" i="150"/>
  <c r="S1617" i="150"/>
  <c r="T1617" i="150"/>
  <c r="U1617" i="150"/>
  <c r="V1617" i="150"/>
  <c r="W1617" i="150"/>
  <c r="X1617" i="150"/>
  <c r="Y1617" i="150"/>
  <c r="Z1617" i="150"/>
  <c r="AA1617" i="150"/>
  <c r="AB1617" i="150"/>
  <c r="A1618" i="150"/>
  <c r="G1618" i="150"/>
  <c r="H1618" i="150"/>
  <c r="I1618" i="150"/>
  <c r="J1618" i="150"/>
  <c r="K1618" i="150"/>
  <c r="L1618" i="150"/>
  <c r="M1618" i="150"/>
  <c r="N1618" i="150"/>
  <c r="O1618" i="150"/>
  <c r="P1618" i="150"/>
  <c r="Q1618" i="150"/>
  <c r="R1618" i="150"/>
  <c r="S1618" i="150"/>
  <c r="T1618" i="150"/>
  <c r="U1618" i="150"/>
  <c r="V1618" i="150"/>
  <c r="W1618" i="150"/>
  <c r="X1618" i="150"/>
  <c r="Y1618" i="150"/>
  <c r="Z1618" i="150"/>
  <c r="AA1618" i="150"/>
  <c r="AB1618" i="150"/>
  <c r="A1619" i="150"/>
  <c r="G1619" i="150"/>
  <c r="H1619" i="150"/>
  <c r="I1619" i="150"/>
  <c r="J1619" i="150"/>
  <c r="K1619" i="150"/>
  <c r="L1619" i="150"/>
  <c r="M1619" i="150"/>
  <c r="N1619" i="150"/>
  <c r="O1619" i="150"/>
  <c r="P1619" i="150"/>
  <c r="Q1619" i="150"/>
  <c r="R1619" i="150"/>
  <c r="S1619" i="150"/>
  <c r="T1619" i="150"/>
  <c r="U1619" i="150"/>
  <c r="V1619" i="150"/>
  <c r="W1619" i="150"/>
  <c r="X1619" i="150"/>
  <c r="Y1619" i="150"/>
  <c r="Z1619" i="150"/>
  <c r="AA1619" i="150"/>
  <c r="AB1619" i="150"/>
  <c r="A1620" i="150"/>
  <c r="G1620" i="150"/>
  <c r="H1620" i="150"/>
  <c r="I1620" i="150"/>
  <c r="J1620" i="150"/>
  <c r="K1620" i="150"/>
  <c r="L1620" i="150"/>
  <c r="M1620" i="150"/>
  <c r="N1620" i="150"/>
  <c r="O1620" i="150"/>
  <c r="P1620" i="150"/>
  <c r="Q1620" i="150"/>
  <c r="R1620" i="150"/>
  <c r="S1620" i="150"/>
  <c r="T1620" i="150"/>
  <c r="U1620" i="150"/>
  <c r="V1620" i="150"/>
  <c r="W1620" i="150"/>
  <c r="X1620" i="150"/>
  <c r="Y1620" i="150"/>
  <c r="Z1620" i="150"/>
  <c r="AA1620" i="150"/>
  <c r="AB1620" i="150"/>
  <c r="A1621" i="150"/>
  <c r="G1621" i="150"/>
  <c r="H1621" i="150"/>
  <c r="I1621" i="150"/>
  <c r="J1621" i="150"/>
  <c r="K1621" i="150"/>
  <c r="L1621" i="150"/>
  <c r="M1621" i="150"/>
  <c r="N1621" i="150"/>
  <c r="O1621" i="150"/>
  <c r="P1621" i="150"/>
  <c r="Q1621" i="150"/>
  <c r="R1621" i="150"/>
  <c r="S1621" i="150"/>
  <c r="T1621" i="150"/>
  <c r="U1621" i="150"/>
  <c r="V1621" i="150"/>
  <c r="W1621" i="150"/>
  <c r="X1621" i="150"/>
  <c r="Y1621" i="150"/>
  <c r="Z1621" i="150"/>
  <c r="AA1621" i="150"/>
  <c r="AB1621" i="150"/>
  <c r="A1622" i="150"/>
  <c r="G1622" i="150"/>
  <c r="H1622" i="150"/>
  <c r="I1622" i="150"/>
  <c r="J1622" i="150"/>
  <c r="K1622" i="150"/>
  <c r="L1622" i="150"/>
  <c r="M1622" i="150"/>
  <c r="N1622" i="150"/>
  <c r="O1622" i="150"/>
  <c r="P1622" i="150"/>
  <c r="Q1622" i="150"/>
  <c r="R1622" i="150"/>
  <c r="S1622" i="150"/>
  <c r="T1622" i="150"/>
  <c r="U1622" i="150"/>
  <c r="V1622" i="150"/>
  <c r="W1622" i="150"/>
  <c r="X1622" i="150"/>
  <c r="Y1622" i="150"/>
  <c r="Z1622" i="150"/>
  <c r="AA1622" i="150"/>
  <c r="AB1622" i="150"/>
  <c r="A1623" i="150"/>
  <c r="G1623" i="150"/>
  <c r="H1623" i="150"/>
  <c r="I1623" i="150"/>
  <c r="J1623" i="150"/>
  <c r="K1623" i="150"/>
  <c r="L1623" i="150"/>
  <c r="M1623" i="150"/>
  <c r="N1623" i="150"/>
  <c r="O1623" i="150"/>
  <c r="P1623" i="150"/>
  <c r="Q1623" i="150"/>
  <c r="R1623" i="150"/>
  <c r="S1623" i="150"/>
  <c r="T1623" i="150"/>
  <c r="U1623" i="150"/>
  <c r="V1623" i="150"/>
  <c r="W1623" i="150"/>
  <c r="X1623" i="150"/>
  <c r="Y1623" i="150"/>
  <c r="Z1623" i="150"/>
  <c r="AA1623" i="150"/>
  <c r="AB1623" i="150"/>
  <c r="A1624" i="150"/>
  <c r="G1624" i="150"/>
  <c r="H1624" i="150"/>
  <c r="I1624" i="150"/>
  <c r="J1624" i="150"/>
  <c r="K1624" i="150"/>
  <c r="L1624" i="150"/>
  <c r="M1624" i="150"/>
  <c r="N1624" i="150"/>
  <c r="O1624" i="150"/>
  <c r="P1624" i="150"/>
  <c r="Q1624" i="150"/>
  <c r="R1624" i="150"/>
  <c r="S1624" i="150"/>
  <c r="T1624" i="150"/>
  <c r="U1624" i="150"/>
  <c r="V1624" i="150"/>
  <c r="W1624" i="150"/>
  <c r="X1624" i="150"/>
  <c r="Y1624" i="150"/>
  <c r="Z1624" i="150"/>
  <c r="AA1624" i="150"/>
  <c r="AB1624" i="150"/>
  <c r="A1625" i="150"/>
  <c r="G1625" i="150"/>
  <c r="H1625" i="150"/>
  <c r="I1625" i="150"/>
  <c r="J1625" i="150"/>
  <c r="K1625" i="150"/>
  <c r="L1625" i="150"/>
  <c r="M1625" i="150"/>
  <c r="N1625" i="150"/>
  <c r="O1625" i="150"/>
  <c r="P1625" i="150"/>
  <c r="Q1625" i="150"/>
  <c r="R1625" i="150"/>
  <c r="S1625" i="150"/>
  <c r="T1625" i="150"/>
  <c r="U1625" i="150"/>
  <c r="V1625" i="150"/>
  <c r="W1625" i="150"/>
  <c r="X1625" i="150"/>
  <c r="Y1625" i="150"/>
  <c r="Z1625" i="150"/>
  <c r="AA1625" i="150"/>
  <c r="AB1625" i="150"/>
  <c r="O1441" i="150"/>
  <c r="N1441" i="150"/>
  <c r="W1441" i="150"/>
  <c r="X1441" i="150"/>
  <c r="Y1441" i="150"/>
  <c r="Z1441" i="150"/>
  <c r="AA1441" i="150"/>
  <c r="AB1441" i="150"/>
  <c r="V1441" i="150"/>
  <c r="J1441" i="150"/>
  <c r="K1441" i="150"/>
  <c r="L1441" i="150"/>
  <c r="M1441" i="150"/>
  <c r="P1441" i="150"/>
  <c r="Q1441" i="150"/>
  <c r="R1441" i="150"/>
  <c r="S1441" i="150"/>
  <c r="T1441" i="150"/>
  <c r="U1441" i="150"/>
  <c r="I1441" i="150"/>
  <c r="H1441" i="150"/>
  <c r="G1441" i="150"/>
  <c r="J7" i="124"/>
  <c r="A1441" i="150"/>
  <c r="A12" i="150"/>
  <c r="A13" i="150"/>
  <c r="M25" i="150" l="1"/>
  <c r="M26" i="150"/>
  <c r="M27" i="150"/>
  <c r="M24" i="150"/>
  <c r="M10" i="150"/>
  <c r="A17" i="150"/>
  <c r="A3" i="150"/>
  <c r="A4" i="150"/>
  <c r="A5" i="150"/>
  <c r="A6" i="150"/>
  <c r="A7" i="150"/>
  <c r="A8" i="150"/>
  <c r="A9" i="150"/>
  <c r="A10" i="150"/>
  <c r="A11" i="150"/>
  <c r="A14" i="150"/>
  <c r="A15" i="150"/>
  <c r="A16" i="150"/>
  <c r="A18" i="150"/>
  <c r="A19" i="150"/>
  <c r="A20" i="150"/>
  <c r="A21" i="150"/>
  <c r="A22" i="150"/>
  <c r="A23" i="150"/>
  <c r="A24" i="150"/>
  <c r="A26" i="150"/>
  <c r="A25" i="150"/>
  <c r="A27" i="150"/>
  <c r="H9" i="124"/>
  <c r="H12" i="124" s="1"/>
  <c r="I6" i="124" s="1"/>
  <c r="H10" i="124"/>
  <c r="H11" i="124"/>
  <c r="G18" i="100" l="1"/>
  <c r="F17" i="100"/>
  <c r="F1523" i="151" l="1"/>
  <c r="F1516" i="151"/>
  <c r="F1509" i="151"/>
  <c r="F1502" i="151"/>
  <c r="F1495" i="151"/>
  <c r="F1488" i="151"/>
  <c r="F1481" i="151"/>
  <c r="F1474" i="151"/>
  <c r="F1467" i="151"/>
  <c r="F1460" i="151"/>
  <c r="F1453" i="151"/>
  <c r="F1446" i="151"/>
  <c r="F1439" i="151"/>
  <c r="F1432" i="151"/>
  <c r="F1425" i="151"/>
  <c r="F1418" i="151"/>
  <c r="F1411" i="151"/>
  <c r="F1404" i="151"/>
  <c r="F1397" i="151"/>
  <c r="F1390" i="151"/>
  <c r="F1383" i="151"/>
  <c r="F1376" i="151"/>
  <c r="F1369" i="151"/>
  <c r="F1362" i="151"/>
  <c r="F1355" i="151"/>
  <c r="F1348" i="151"/>
  <c r="F1526" i="151"/>
  <c r="F1519" i="151"/>
  <c r="F1512" i="151"/>
  <c r="F1505" i="151"/>
  <c r="F1498" i="151"/>
  <c r="F1491" i="151"/>
  <c r="F1484" i="151"/>
  <c r="F1477" i="151"/>
  <c r="F1470" i="151"/>
  <c r="F1463" i="151"/>
  <c r="F1456" i="151"/>
  <c r="F1449" i="151"/>
  <c r="F1442" i="151"/>
  <c r="F1435" i="151"/>
  <c r="F1428" i="151"/>
  <c r="F1421" i="151"/>
  <c r="F1414" i="151"/>
  <c r="F1407" i="151"/>
  <c r="F1400" i="151"/>
  <c r="F1393" i="151"/>
  <c r="F1386" i="151"/>
  <c r="F1379" i="151"/>
  <c r="F1372" i="151"/>
  <c r="F1365" i="151"/>
  <c r="F1358" i="151"/>
  <c r="F1351" i="151"/>
  <c r="F1344" i="151"/>
  <c r="F28" i="150"/>
  <c r="F1522" i="151"/>
  <c r="F1515" i="151"/>
  <c r="F1508" i="151"/>
  <c r="F1501" i="151"/>
  <c r="F1494" i="151"/>
  <c r="F1487" i="151"/>
  <c r="F1480" i="151"/>
  <c r="F1473" i="151"/>
  <c r="F1466" i="151"/>
  <c r="F1459" i="151"/>
  <c r="F1452" i="151"/>
  <c r="F1445" i="151"/>
  <c r="F1438" i="151"/>
  <c r="F1431" i="151"/>
  <c r="F1424" i="151"/>
  <c r="F1417" i="151"/>
  <c r="F1410" i="151"/>
  <c r="F1403" i="151"/>
  <c r="F1396" i="151"/>
  <c r="F1389" i="151"/>
  <c r="F1382" i="151"/>
  <c r="F1375" i="151"/>
  <c r="F1368" i="151"/>
  <c r="F1503" i="151"/>
  <c r="F1524" i="151"/>
  <c r="F1518" i="151"/>
  <c r="F1513" i="151"/>
  <c r="F1507" i="151"/>
  <c r="F1496" i="151"/>
  <c r="F1490" i="151"/>
  <c r="F1485" i="151"/>
  <c r="F1479" i="151"/>
  <c r="F1441" i="151"/>
  <c r="F1436" i="151"/>
  <c r="F1430" i="151"/>
  <c r="F1392" i="151"/>
  <c r="F1387" i="151"/>
  <c r="F1381" i="151"/>
  <c r="F1350" i="151"/>
  <c r="F1510" i="151"/>
  <c r="F1444" i="151"/>
  <c r="F1370" i="151"/>
  <c r="F1354" i="151"/>
  <c r="F1349" i="151"/>
  <c r="F1478" i="151"/>
  <c r="F1472" i="151"/>
  <c r="F1450" i="151"/>
  <c r="F1364" i="151"/>
  <c r="F1359" i="151"/>
  <c r="F1483" i="151"/>
  <c r="F1461" i="151"/>
  <c r="F1455" i="151"/>
  <c r="F1426" i="151"/>
  <c r="F1398" i="151"/>
  <c r="F1489" i="151"/>
  <c r="F1437" i="151"/>
  <c r="F1420" i="151"/>
  <c r="F1415" i="151"/>
  <c r="F1409" i="151"/>
  <c r="F1380" i="151"/>
  <c r="F1374" i="151"/>
  <c r="F1353" i="151"/>
  <c r="F1343" i="151"/>
  <c r="F1443" i="151"/>
  <c r="F1391" i="151"/>
  <c r="F1385" i="151"/>
  <c r="F1363" i="151"/>
  <c r="F1521" i="151"/>
  <c r="F1500" i="151"/>
  <c r="F1482" i="151"/>
  <c r="F1476" i="151"/>
  <c r="F1471" i="151"/>
  <c r="F1465" i="151"/>
  <c r="F1454" i="151"/>
  <c r="F1448" i="151"/>
  <c r="F1402" i="151"/>
  <c r="F1347" i="151"/>
  <c r="F22" i="151"/>
  <c r="F15" i="151"/>
  <c r="F8" i="151"/>
  <c r="F1493" i="151"/>
  <c r="F1413" i="151"/>
  <c r="F1384" i="151"/>
  <c r="F1378" i="151"/>
  <c r="F1373" i="151"/>
  <c r="F1367" i="151"/>
  <c r="F1352" i="151"/>
  <c r="F1486" i="151"/>
  <c r="F1440" i="151"/>
  <c r="F1434" i="151"/>
  <c r="F1412" i="151"/>
  <c r="F1406" i="151"/>
  <c r="F1377" i="151"/>
  <c r="F1504" i="151"/>
  <c r="F1433" i="151"/>
  <c r="F1423" i="151"/>
  <c r="F1346" i="151"/>
  <c r="F1468" i="151"/>
  <c r="F1371" i="151"/>
  <c r="F1458" i="151"/>
  <c r="F1405" i="151"/>
  <c r="F1388" i="151"/>
  <c r="F1511" i="151"/>
  <c r="F1475" i="151"/>
  <c r="F1422" i="151"/>
  <c r="F1395" i="151"/>
  <c r="F1345" i="151"/>
  <c r="F1457" i="151"/>
  <c r="F1361" i="151"/>
  <c r="F1520" i="151"/>
  <c r="F1492" i="151"/>
  <c r="F17" i="151"/>
  <c r="F1447" i="151"/>
  <c r="F1419" i="151"/>
  <c r="F1506" i="151"/>
  <c r="F1366" i="151"/>
  <c r="F1342" i="151"/>
  <c r="F1429" i="151"/>
  <c r="F1499" i="151"/>
  <c r="F1464" i="151"/>
  <c r="F1451" i="151"/>
  <c r="F1427" i="151"/>
  <c r="F1357" i="151"/>
  <c r="F1497" i="151"/>
  <c r="F1401" i="151"/>
  <c r="F1469" i="151"/>
  <c r="F1408" i="151"/>
  <c r="F1527" i="151"/>
  <c r="F1416" i="151"/>
  <c r="F1399" i="151"/>
  <c r="F1360" i="151"/>
  <c r="F12" i="151"/>
  <c r="F1517" i="151"/>
  <c r="F27" i="151"/>
  <c r="F23" i="151"/>
  <c r="F19" i="151"/>
  <c r="F11" i="151"/>
  <c r="F7" i="151"/>
  <c r="F3" i="151"/>
  <c r="F1514" i="151"/>
  <c r="F1356" i="151"/>
  <c r="F1462" i="151"/>
  <c r="F1525" i="151"/>
  <c r="F24" i="151"/>
  <c r="F13" i="151"/>
  <c r="F18" i="151"/>
  <c r="F1394" i="151"/>
  <c r="F6" i="151"/>
  <c r="F26" i="151"/>
  <c r="F16" i="151"/>
  <c r="F21" i="151"/>
  <c r="F4" i="151"/>
  <c r="F10" i="151"/>
  <c r="F25" i="151"/>
  <c r="F20" i="151"/>
  <c r="F9" i="151"/>
  <c r="F14" i="151"/>
  <c r="F5" i="151"/>
  <c r="F1499" i="150"/>
  <c r="F1506" i="150"/>
  <c r="F1513" i="150"/>
  <c r="F1520" i="150"/>
  <c r="F1555" i="150"/>
  <c r="F1562" i="150"/>
  <c r="F1576" i="150"/>
  <c r="F1590" i="150"/>
  <c r="F1618" i="150"/>
  <c r="F1625" i="150"/>
  <c r="F1442" i="150"/>
  <c r="F1449" i="150"/>
  <c r="F1456" i="150"/>
  <c r="F1463" i="150"/>
  <c r="F1470" i="150"/>
  <c r="F1477" i="150"/>
  <c r="F1484" i="150"/>
  <c r="F1491" i="150"/>
  <c r="F1498" i="150"/>
  <c r="F1505" i="150"/>
  <c r="F1512" i="150"/>
  <c r="F1519" i="150"/>
  <c r="F1526" i="150"/>
  <c r="F1533" i="150"/>
  <c r="F1540" i="150"/>
  <c r="F1547" i="150"/>
  <c r="F1554" i="150"/>
  <c r="F1561" i="150"/>
  <c r="F1568" i="150"/>
  <c r="F1575" i="150"/>
  <c r="F1582" i="150"/>
  <c r="F1589" i="150"/>
  <c r="F1596" i="150"/>
  <c r="F1603" i="150"/>
  <c r="F1610" i="150"/>
  <c r="F1617" i="150"/>
  <c r="F1624" i="150"/>
  <c r="F1626" i="150"/>
  <c r="F1448" i="150"/>
  <c r="F1455" i="150"/>
  <c r="F1462" i="150"/>
  <c r="F1469" i="150"/>
  <c r="F1476" i="150"/>
  <c r="F1483" i="150"/>
  <c r="F1490" i="150"/>
  <c r="F1497" i="150"/>
  <c r="F1504" i="150"/>
  <c r="F1511" i="150"/>
  <c r="F1518" i="150"/>
  <c r="F1525" i="150"/>
  <c r="F1532" i="150"/>
  <c r="F1539" i="150"/>
  <c r="F1546" i="150"/>
  <c r="F1553" i="150"/>
  <c r="F1560" i="150"/>
  <c r="F1567" i="150"/>
  <c r="F1574" i="150"/>
  <c r="F1581" i="150"/>
  <c r="F1588" i="150"/>
  <c r="F1595" i="150"/>
  <c r="F1602" i="150"/>
  <c r="F1609" i="150"/>
  <c r="F1616" i="150"/>
  <c r="F1623" i="150"/>
  <c r="F1447" i="150"/>
  <c r="F1454" i="150"/>
  <c r="F1461" i="150"/>
  <c r="F1468" i="150"/>
  <c r="F1475" i="150"/>
  <c r="F1482" i="150"/>
  <c r="F1489" i="150"/>
  <c r="F1496" i="150"/>
  <c r="F1503" i="150"/>
  <c r="F1510" i="150"/>
  <c r="F1517" i="150"/>
  <c r="F1524" i="150"/>
  <c r="F1531" i="150"/>
  <c r="F1538" i="150"/>
  <c r="F1545" i="150"/>
  <c r="F1552" i="150"/>
  <c r="F1559" i="150"/>
  <c r="F1566" i="150"/>
  <c r="F1573" i="150"/>
  <c r="F1580" i="150"/>
  <c r="F1587" i="150"/>
  <c r="F1594" i="150"/>
  <c r="F1601" i="150"/>
  <c r="F1608" i="150"/>
  <c r="F1615" i="150"/>
  <c r="F1622" i="150"/>
  <c r="F1441" i="150"/>
  <c r="F1485" i="150"/>
  <c r="F1534" i="150"/>
  <c r="F1541" i="150"/>
  <c r="F1583" i="150"/>
  <c r="F1604" i="150"/>
  <c r="F1446" i="150"/>
  <c r="F1453" i="150"/>
  <c r="F1460" i="150"/>
  <c r="F1467" i="150"/>
  <c r="F1474" i="150"/>
  <c r="F1481" i="150"/>
  <c r="F1488" i="150"/>
  <c r="F1495" i="150"/>
  <c r="F1502" i="150"/>
  <c r="F1509" i="150"/>
  <c r="F1516" i="150"/>
  <c r="F1523" i="150"/>
  <c r="F1530" i="150"/>
  <c r="F1537" i="150"/>
  <c r="F1544" i="150"/>
  <c r="F1551" i="150"/>
  <c r="F1558" i="150"/>
  <c r="F1565" i="150"/>
  <c r="F1572" i="150"/>
  <c r="F1579" i="150"/>
  <c r="F1586" i="150"/>
  <c r="F1593" i="150"/>
  <c r="F1600" i="150"/>
  <c r="F1607" i="150"/>
  <c r="F1614" i="150"/>
  <c r="F1621" i="150"/>
  <c r="F13" i="150"/>
  <c r="F1457" i="150"/>
  <c r="F1471" i="150"/>
  <c r="F1478" i="150"/>
  <c r="F1527" i="150"/>
  <c r="F1569" i="150"/>
  <c r="F1597" i="150"/>
  <c r="F1445" i="150"/>
  <c r="F1452" i="150"/>
  <c r="F1459" i="150"/>
  <c r="F1466" i="150"/>
  <c r="F1473" i="150"/>
  <c r="F1480" i="150"/>
  <c r="F1487" i="150"/>
  <c r="F1494" i="150"/>
  <c r="F1501" i="150"/>
  <c r="F1508" i="150"/>
  <c r="F1515" i="150"/>
  <c r="F1522" i="150"/>
  <c r="F1529" i="150"/>
  <c r="F1536" i="150"/>
  <c r="F1543" i="150"/>
  <c r="F1550" i="150"/>
  <c r="F1557" i="150"/>
  <c r="F1564" i="150"/>
  <c r="F1571" i="150"/>
  <c r="F1578" i="150"/>
  <c r="F1585" i="150"/>
  <c r="F1592" i="150"/>
  <c r="F1599" i="150"/>
  <c r="F1606" i="150"/>
  <c r="F1613" i="150"/>
  <c r="F1620" i="150"/>
  <c r="F1444" i="150"/>
  <c r="F1451" i="150"/>
  <c r="F1458" i="150"/>
  <c r="F1465" i="150"/>
  <c r="F1472" i="150"/>
  <c r="F1479" i="150"/>
  <c r="F1486" i="150"/>
  <c r="F1493" i="150"/>
  <c r="F1500" i="150"/>
  <c r="F1507" i="150"/>
  <c r="F1514" i="150"/>
  <c r="F1521" i="150"/>
  <c r="F1528" i="150"/>
  <c r="F1535" i="150"/>
  <c r="F1542" i="150"/>
  <c r="F1549" i="150"/>
  <c r="F1556" i="150"/>
  <c r="F1563" i="150"/>
  <c r="F1570" i="150"/>
  <c r="F1577" i="150"/>
  <c r="F1584" i="150"/>
  <c r="F1591" i="150"/>
  <c r="F1598" i="150"/>
  <c r="F1605" i="150"/>
  <c r="F1612" i="150"/>
  <c r="F1619" i="150"/>
  <c r="F12" i="150"/>
  <c r="F1443" i="150"/>
  <c r="F1450" i="150"/>
  <c r="F1464" i="150"/>
  <c r="F1492" i="150"/>
  <c r="F1548" i="150"/>
  <c r="F1611" i="150"/>
  <c r="E1523" i="151"/>
  <c r="E1516" i="151"/>
  <c r="E1509" i="151"/>
  <c r="E1502" i="151"/>
  <c r="E1495" i="151"/>
  <c r="E1488" i="151"/>
  <c r="E1481" i="151"/>
  <c r="E1474" i="151"/>
  <c r="E1467" i="151"/>
  <c r="E1460" i="151"/>
  <c r="E1453" i="151"/>
  <c r="E1446" i="151"/>
  <c r="E1439" i="151"/>
  <c r="E1432" i="151"/>
  <c r="E1425" i="151"/>
  <c r="E1418" i="151"/>
  <c r="E1411" i="151"/>
  <c r="E1404" i="151"/>
  <c r="E1397" i="151"/>
  <c r="E1390" i="151"/>
  <c r="E1383" i="151"/>
  <c r="E1376" i="151"/>
  <c r="E1369" i="151"/>
  <c r="E1362" i="151"/>
  <c r="E1355" i="151"/>
  <c r="E1348" i="151"/>
  <c r="E28" i="150"/>
  <c r="E1526" i="151"/>
  <c r="E1519" i="151"/>
  <c r="E1512" i="151"/>
  <c r="E1505" i="151"/>
  <c r="E1498" i="151"/>
  <c r="E1491" i="151"/>
  <c r="E1484" i="151"/>
  <c r="E1477" i="151"/>
  <c r="E1470" i="151"/>
  <c r="E1463" i="151"/>
  <c r="E1456" i="151"/>
  <c r="E1449" i="151"/>
  <c r="E1442" i="151"/>
  <c r="E1435" i="151"/>
  <c r="E1428" i="151"/>
  <c r="E1421" i="151"/>
  <c r="E1414" i="151"/>
  <c r="E1407" i="151"/>
  <c r="E1400" i="151"/>
  <c r="E1393" i="151"/>
  <c r="E1386" i="151"/>
  <c r="E1379" i="151"/>
  <c r="E1372" i="151"/>
  <c r="E1365" i="151"/>
  <c r="E1358" i="151"/>
  <c r="E1351" i="151"/>
  <c r="E1344" i="151"/>
  <c r="E1522" i="151"/>
  <c r="E1515" i="151"/>
  <c r="E1508" i="151"/>
  <c r="E1501" i="151"/>
  <c r="E1494" i="151"/>
  <c r="E1487" i="151"/>
  <c r="E1480" i="151"/>
  <c r="E1473" i="151"/>
  <c r="E1466" i="151"/>
  <c r="E1459" i="151"/>
  <c r="E1452" i="151"/>
  <c r="E1445" i="151"/>
  <c r="E1438" i="151"/>
  <c r="E1431" i="151"/>
  <c r="E1424" i="151"/>
  <c r="E1417" i="151"/>
  <c r="E1410" i="151"/>
  <c r="E1403" i="151"/>
  <c r="E1396" i="151"/>
  <c r="E1389" i="151"/>
  <c r="E1382" i="151"/>
  <c r="E1375" i="151"/>
  <c r="E1368" i="151"/>
  <c r="E1361" i="151"/>
  <c r="E1354" i="151"/>
  <c r="E1347" i="151"/>
  <c r="E1525" i="151"/>
  <c r="E1518" i="151"/>
  <c r="E1511" i="151"/>
  <c r="E1504" i="151"/>
  <c r="E1497" i="151"/>
  <c r="E1490" i="151"/>
  <c r="E1483" i="151"/>
  <c r="E1476" i="151"/>
  <c r="E1469" i="151"/>
  <c r="E1462" i="151"/>
  <c r="E1455" i="151"/>
  <c r="E1448" i="151"/>
  <c r="E1441" i="151"/>
  <c r="E1434" i="151"/>
  <c r="E1427" i="151"/>
  <c r="E1420" i="151"/>
  <c r="E1413" i="151"/>
  <c r="E1406" i="151"/>
  <c r="E1399" i="151"/>
  <c r="E1392" i="151"/>
  <c r="E1385" i="151"/>
  <c r="E1378" i="151"/>
  <c r="E1371" i="151"/>
  <c r="E1364" i="151"/>
  <c r="E1357" i="151"/>
  <c r="E1350" i="151"/>
  <c r="E1343" i="151"/>
  <c r="E1520" i="151"/>
  <c r="E1514" i="151"/>
  <c r="E1524" i="151"/>
  <c r="E1513" i="151"/>
  <c r="E1507" i="151"/>
  <c r="E1496" i="151"/>
  <c r="E1447" i="151"/>
  <c r="E1398" i="151"/>
  <c r="E1360" i="151"/>
  <c r="E1517" i="151"/>
  <c r="E1433" i="151"/>
  <c r="E1422" i="151"/>
  <c r="E1416" i="151"/>
  <c r="E1405" i="151"/>
  <c r="E1381" i="151"/>
  <c r="E1510" i="151"/>
  <c r="E1503" i="151"/>
  <c r="E1444" i="151"/>
  <c r="E1387" i="151"/>
  <c r="E1370" i="151"/>
  <c r="E1349" i="151"/>
  <c r="E1478" i="151"/>
  <c r="E1472" i="151"/>
  <c r="E1450" i="151"/>
  <c r="E1359" i="151"/>
  <c r="E1461" i="151"/>
  <c r="E1426" i="151"/>
  <c r="E1489" i="151"/>
  <c r="E1437" i="151"/>
  <c r="E1415" i="151"/>
  <c r="E1409" i="151"/>
  <c r="E1380" i="151"/>
  <c r="E1374" i="151"/>
  <c r="E1353" i="151"/>
  <c r="E1443" i="151"/>
  <c r="E1391" i="151"/>
  <c r="E1363" i="151"/>
  <c r="E1436" i="151"/>
  <c r="E1419" i="151"/>
  <c r="E1408" i="151"/>
  <c r="E1342" i="151"/>
  <c r="E1527" i="151"/>
  <c r="E1499" i="151"/>
  <c r="E1464" i="151"/>
  <c r="E1458" i="151"/>
  <c r="E1429" i="151"/>
  <c r="E1423" i="151"/>
  <c r="E1401" i="151"/>
  <c r="E1356" i="151"/>
  <c r="E1486" i="151"/>
  <c r="E1451" i="151"/>
  <c r="E1346" i="151"/>
  <c r="E1493" i="151"/>
  <c r="E1485" i="151"/>
  <c r="E1468" i="151"/>
  <c r="E1521" i="151"/>
  <c r="E1388" i="151"/>
  <c r="E1475" i="151"/>
  <c r="E1440" i="151"/>
  <c r="E1430" i="151"/>
  <c r="E1395" i="151"/>
  <c r="E1345" i="151"/>
  <c r="E1457" i="151"/>
  <c r="E1412" i="151"/>
  <c r="E1352" i="151"/>
  <c r="E21" i="151"/>
  <c r="E6" i="151"/>
  <c r="E1394" i="151"/>
  <c r="E1367" i="151"/>
  <c r="E1479" i="151"/>
  <c r="E1471" i="151"/>
  <c r="E1465" i="151"/>
  <c r="E1454" i="151"/>
  <c r="E1384" i="151"/>
  <c r="E1373" i="151"/>
  <c r="E1402" i="151"/>
  <c r="E1366" i="151"/>
  <c r="E1377" i="151"/>
  <c r="E1492" i="151"/>
  <c r="E1506" i="151"/>
  <c r="E1482" i="151"/>
  <c r="E24" i="151"/>
  <c r="E20" i="151"/>
  <c r="E16" i="151"/>
  <c r="E8" i="151"/>
  <c r="E4" i="151"/>
  <c r="E15" i="151"/>
  <c r="E23" i="151"/>
  <c r="E27" i="151"/>
  <c r="E19" i="151"/>
  <c r="E11" i="151"/>
  <c r="E7" i="151"/>
  <c r="E3" i="151"/>
  <c r="E9" i="151"/>
  <c r="E18" i="151"/>
  <c r="E22" i="151"/>
  <c r="E17" i="151"/>
  <c r="E12" i="151"/>
  <c r="E1500" i="151"/>
  <c r="E26" i="151"/>
  <c r="E13" i="151"/>
  <c r="E10" i="151"/>
  <c r="E25" i="151"/>
  <c r="E5" i="151"/>
  <c r="E14" i="151"/>
  <c r="E1442" i="150"/>
  <c r="E1449" i="150"/>
  <c r="E1456" i="150"/>
  <c r="E1463" i="150"/>
  <c r="E1470" i="150"/>
  <c r="E1477" i="150"/>
  <c r="E1484" i="150"/>
  <c r="E1491" i="150"/>
  <c r="E1498" i="150"/>
  <c r="E1505" i="150"/>
  <c r="E1512" i="150"/>
  <c r="E1519" i="150"/>
  <c r="E1526" i="150"/>
  <c r="E1533" i="150"/>
  <c r="E1540" i="150"/>
  <c r="E1547" i="150"/>
  <c r="E1554" i="150"/>
  <c r="E1561" i="150"/>
  <c r="E1568" i="150"/>
  <c r="E1575" i="150"/>
  <c r="E1582" i="150"/>
  <c r="E1589" i="150"/>
  <c r="E1596" i="150"/>
  <c r="E1603" i="150"/>
  <c r="E1610" i="150"/>
  <c r="E1617" i="150"/>
  <c r="E1624" i="150"/>
  <c r="E1464" i="150"/>
  <c r="E1471" i="150"/>
  <c r="E1478" i="150"/>
  <c r="E1485" i="150"/>
  <c r="E1513" i="150"/>
  <c r="E1534" i="150"/>
  <c r="E1541" i="150"/>
  <c r="E1548" i="150"/>
  <c r="E1555" i="150"/>
  <c r="E1583" i="150"/>
  <c r="E1597" i="150"/>
  <c r="E1611" i="150"/>
  <c r="E1626" i="150"/>
  <c r="E1448" i="150"/>
  <c r="E1455" i="150"/>
  <c r="E1462" i="150"/>
  <c r="E1469" i="150"/>
  <c r="E1476" i="150"/>
  <c r="E1483" i="150"/>
  <c r="E1490" i="150"/>
  <c r="E1497" i="150"/>
  <c r="E1504" i="150"/>
  <c r="E1511" i="150"/>
  <c r="E1518" i="150"/>
  <c r="E1525" i="150"/>
  <c r="E1532" i="150"/>
  <c r="E1539" i="150"/>
  <c r="E1546" i="150"/>
  <c r="E1553" i="150"/>
  <c r="E1560" i="150"/>
  <c r="E1567" i="150"/>
  <c r="E1574" i="150"/>
  <c r="E1581" i="150"/>
  <c r="E1588" i="150"/>
  <c r="E1595" i="150"/>
  <c r="E1602" i="150"/>
  <c r="E1609" i="150"/>
  <c r="E1616" i="150"/>
  <c r="E1623" i="150"/>
  <c r="E1447" i="150"/>
  <c r="E1454" i="150"/>
  <c r="E1461" i="150"/>
  <c r="E1468" i="150"/>
  <c r="E1475" i="150"/>
  <c r="E1482" i="150"/>
  <c r="E1489" i="150"/>
  <c r="E1496" i="150"/>
  <c r="E1503" i="150"/>
  <c r="E1510" i="150"/>
  <c r="E1517" i="150"/>
  <c r="E1524" i="150"/>
  <c r="E1531" i="150"/>
  <c r="E1538" i="150"/>
  <c r="E1545" i="150"/>
  <c r="E1552" i="150"/>
  <c r="E1559" i="150"/>
  <c r="E1566" i="150"/>
  <c r="E1573" i="150"/>
  <c r="E1580" i="150"/>
  <c r="E1587" i="150"/>
  <c r="E1594" i="150"/>
  <c r="E1601" i="150"/>
  <c r="E1608" i="150"/>
  <c r="E1615" i="150"/>
  <c r="E1622" i="150"/>
  <c r="E1446" i="150"/>
  <c r="E1453" i="150"/>
  <c r="E1460" i="150"/>
  <c r="E1467" i="150"/>
  <c r="E1474" i="150"/>
  <c r="E1481" i="150"/>
  <c r="E1488" i="150"/>
  <c r="E1495" i="150"/>
  <c r="E1502" i="150"/>
  <c r="E1509" i="150"/>
  <c r="E1516" i="150"/>
  <c r="E1523" i="150"/>
  <c r="E1530" i="150"/>
  <c r="E1537" i="150"/>
  <c r="E1544" i="150"/>
  <c r="E1551" i="150"/>
  <c r="E1558" i="150"/>
  <c r="E1565" i="150"/>
  <c r="E1572" i="150"/>
  <c r="E1579" i="150"/>
  <c r="E1586" i="150"/>
  <c r="E1593" i="150"/>
  <c r="E1600" i="150"/>
  <c r="E1607" i="150"/>
  <c r="E1614" i="150"/>
  <c r="E1621" i="150"/>
  <c r="E1441" i="150"/>
  <c r="E1527" i="150"/>
  <c r="E1604" i="150"/>
  <c r="E1576" i="150"/>
  <c r="E1445" i="150"/>
  <c r="E1452" i="150"/>
  <c r="E1459" i="150"/>
  <c r="E1466" i="150"/>
  <c r="E1473" i="150"/>
  <c r="E1480" i="150"/>
  <c r="E1487" i="150"/>
  <c r="E1494" i="150"/>
  <c r="E1501" i="150"/>
  <c r="E1508" i="150"/>
  <c r="E1515" i="150"/>
  <c r="E1522" i="150"/>
  <c r="E1529" i="150"/>
  <c r="E1536" i="150"/>
  <c r="E1543" i="150"/>
  <c r="E1550" i="150"/>
  <c r="E1557" i="150"/>
  <c r="E1564" i="150"/>
  <c r="E1571" i="150"/>
  <c r="E1578" i="150"/>
  <c r="E1585" i="150"/>
  <c r="E1592" i="150"/>
  <c r="E1599" i="150"/>
  <c r="E1606" i="150"/>
  <c r="E1613" i="150"/>
  <c r="E1620" i="150"/>
  <c r="E13" i="150"/>
  <c r="E1443" i="150"/>
  <c r="E1457" i="150"/>
  <c r="E1492" i="150"/>
  <c r="E1506" i="150"/>
  <c r="E1569" i="150"/>
  <c r="E1444" i="150"/>
  <c r="E1451" i="150"/>
  <c r="E1458" i="150"/>
  <c r="E1465" i="150"/>
  <c r="E1472" i="150"/>
  <c r="E1479" i="150"/>
  <c r="E1486" i="150"/>
  <c r="E1493" i="150"/>
  <c r="E1500" i="150"/>
  <c r="E1507" i="150"/>
  <c r="E1514" i="150"/>
  <c r="E1521" i="150"/>
  <c r="E1528" i="150"/>
  <c r="E1535" i="150"/>
  <c r="E1542" i="150"/>
  <c r="E1549" i="150"/>
  <c r="E1556" i="150"/>
  <c r="E1563" i="150"/>
  <c r="E1570" i="150"/>
  <c r="E1577" i="150"/>
  <c r="E1584" i="150"/>
  <c r="E1591" i="150"/>
  <c r="E1598" i="150"/>
  <c r="E1605" i="150"/>
  <c r="E1612" i="150"/>
  <c r="E1619" i="150"/>
  <c r="E12" i="150"/>
  <c r="E1450" i="150"/>
  <c r="E1499" i="150"/>
  <c r="E1520" i="150"/>
  <c r="E1562" i="150"/>
  <c r="E1590" i="150"/>
  <c r="E1618" i="150"/>
  <c r="E1625" i="150"/>
  <c r="E17" i="150"/>
  <c r="E10" i="150"/>
  <c r="E21" i="150"/>
  <c r="E7" i="150"/>
  <c r="E9" i="150"/>
  <c r="E11" i="150"/>
  <c r="E15" i="150"/>
  <c r="E18" i="150"/>
  <c r="E23" i="150"/>
  <c r="E4" i="150"/>
  <c r="E26" i="150"/>
  <c r="E16" i="150"/>
  <c r="E25" i="150"/>
  <c r="E8" i="150"/>
  <c r="E19" i="150"/>
  <c r="E6" i="150"/>
  <c r="E24" i="150"/>
  <c r="E20" i="150"/>
  <c r="E22" i="150"/>
  <c r="E3" i="150"/>
  <c r="E14" i="150"/>
  <c r="E5" i="150"/>
  <c r="E27" i="150"/>
  <c r="F17" i="150"/>
  <c r="F5" i="150"/>
  <c r="F15" i="150"/>
  <c r="F24" i="150"/>
  <c r="F10" i="150"/>
  <c r="F21" i="150"/>
  <c r="F9" i="150"/>
  <c r="F11" i="150"/>
  <c r="F18" i="150"/>
  <c r="F23" i="150"/>
  <c r="F14" i="150"/>
  <c r="F22" i="150"/>
  <c r="F3" i="150"/>
  <c r="F25" i="150"/>
  <c r="F8" i="150"/>
  <c r="F19" i="150"/>
  <c r="F26" i="150"/>
  <c r="F27" i="150"/>
  <c r="F6" i="150"/>
  <c r="F4" i="150"/>
  <c r="F7" i="150"/>
  <c r="F20" i="150"/>
  <c r="F16" i="150"/>
  <c r="G35" i="100"/>
  <c r="H8" i="134"/>
  <c r="G36" i="100" l="1"/>
  <c r="A1" i="134"/>
  <c r="N117" i="134"/>
  <c r="F70" i="134"/>
  <c r="F69" i="134"/>
  <c r="H74" i="134" s="1"/>
  <c r="J93" i="133"/>
  <c r="J92" i="133"/>
  <c r="H91" i="133"/>
  <c r="H94" i="133" s="1"/>
  <c r="J94" i="133" s="1"/>
  <c r="J90" i="133"/>
  <c r="J89" i="133"/>
  <c r="J88" i="133"/>
  <c r="J87" i="133"/>
  <c r="J86" i="133"/>
  <c r="J85" i="133"/>
  <c r="J84" i="133"/>
  <c r="J83" i="133"/>
  <c r="F83" i="133"/>
  <c r="H82" i="133"/>
  <c r="J82" i="133" s="1"/>
  <c r="J81" i="133"/>
  <c r="J80" i="133"/>
  <c r="J79" i="133"/>
  <c r="J78" i="133"/>
  <c r="J77" i="133"/>
  <c r="H76" i="133"/>
  <c r="J76" i="133" s="1"/>
  <c r="J75" i="133"/>
  <c r="J74" i="133"/>
  <c r="J73" i="133"/>
  <c r="J72" i="133"/>
  <c r="J71" i="133"/>
  <c r="J70" i="133"/>
  <c r="J69" i="133"/>
  <c r="J68" i="133"/>
  <c r="J67" i="133"/>
  <c r="J66" i="133"/>
  <c r="J65" i="133"/>
  <c r="J64" i="133"/>
  <c r="J62" i="133"/>
  <c r="H60" i="133"/>
  <c r="J59" i="133"/>
  <c r="J58" i="133"/>
  <c r="J57" i="133"/>
  <c r="J56" i="133"/>
  <c r="J55" i="133"/>
  <c r="H50" i="133"/>
  <c r="J50" i="133" s="1"/>
  <c r="J49" i="133"/>
  <c r="J48" i="133"/>
  <c r="J47" i="133"/>
  <c r="J46" i="133"/>
  <c r="J45" i="133"/>
  <c r="J44" i="133"/>
  <c r="J43" i="133"/>
  <c r="J42" i="133"/>
  <c r="H8" i="133"/>
  <c r="H63" i="133" l="1"/>
  <c r="J63" i="133" s="1"/>
  <c r="J91" i="133"/>
  <c r="J60" i="133"/>
  <c r="D5" i="111" l="1"/>
  <c r="D5" i="133"/>
  <c r="F91" i="100"/>
  <c r="L19" i="132" l="1" a="1"/>
  <c r="L19" i="132" s="1"/>
  <c r="K19" i="132" a="1"/>
  <c r="K19" i="132" s="1"/>
  <c r="J19" i="132" a="1"/>
  <c r="J19" i="132" s="1"/>
  <c r="I19" i="132" a="1"/>
  <c r="I19" i="132" s="1"/>
  <c r="B4" i="132"/>
  <c r="B4" i="124"/>
  <c r="N19" i="124"/>
  <c r="I19" i="124" a="1"/>
  <c r="I19" i="124" s="1"/>
  <c r="O17" i="124"/>
  <c r="O19" i="124"/>
  <c r="N17" i="124"/>
  <c r="D9" i="124" s="1"/>
  <c r="J17" i="124"/>
  <c r="I17" i="124"/>
  <c r="C7" i="102"/>
  <c r="A1" i="102"/>
  <c r="H48" i="102"/>
  <c r="F48" i="102"/>
  <c r="P48" i="102"/>
  <c r="M48" i="102"/>
  <c r="K48" i="102"/>
  <c r="C41" i="102"/>
  <c r="C48" i="102"/>
  <c r="B81" i="100" l="1"/>
  <c r="B3" i="124" l="1"/>
  <c r="B3" i="132"/>
  <c r="H11" i="100" l="1"/>
  <c r="H23" i="100" l="1"/>
  <c r="B187" i="22" l="1"/>
  <c r="A65" i="100"/>
  <c r="C79" i="102" l="1"/>
  <c r="T19" i="132"/>
  <c r="S19" i="132"/>
  <c r="R19" i="132"/>
  <c r="Q19" i="132"/>
  <c r="P19" i="132"/>
  <c r="O19" i="132"/>
  <c r="N19" i="132"/>
  <c r="T17" i="132"/>
  <c r="G58" i="100" s="1"/>
  <c r="S17" i="132"/>
  <c r="R17" i="132"/>
  <c r="Q17" i="132"/>
  <c r="P17" i="132"/>
  <c r="O17" i="132"/>
  <c r="N17" i="132"/>
  <c r="C10" i="132" s="1"/>
  <c r="L17" i="132"/>
  <c r="K17" i="132"/>
  <c r="J17" i="132"/>
  <c r="I17" i="132"/>
  <c r="H11" i="132"/>
  <c r="H10" i="132"/>
  <c r="H9" i="132"/>
  <c r="H12" i="132" s="1"/>
  <c r="I6" i="132" s="1"/>
  <c r="P11" i="132"/>
  <c r="P10" i="132"/>
  <c r="P12" i="132" l="1"/>
  <c r="P9" i="132"/>
  <c r="P8" i="132"/>
  <c r="P13" i="132"/>
  <c r="X15" i="22" l="1"/>
  <c r="F41" i="102" l="1"/>
  <c r="P34" i="102"/>
  <c r="K34" i="102"/>
  <c r="H34" i="102"/>
  <c r="F34" i="102"/>
  <c r="C34" i="102"/>
  <c r="P26" i="102"/>
  <c r="K26" i="102"/>
  <c r="F26" i="102"/>
  <c r="P19" i="102"/>
  <c r="K19" i="102"/>
  <c r="F19" i="102"/>
  <c r="C19" i="102"/>
  <c r="G44" i="100"/>
  <c r="L19" i="124" a="1"/>
  <c r="L19" i="124" s="1"/>
  <c r="K19" i="124" a="1"/>
  <c r="K19" i="124" s="1"/>
  <c r="J19" i="124" a="1"/>
  <c r="J19" i="124" s="1"/>
  <c r="L17" i="124"/>
  <c r="S19" i="124"/>
  <c r="T17" i="124"/>
  <c r="G57" i="100" s="1"/>
  <c r="S17" i="124"/>
  <c r="T19" i="124"/>
  <c r="R19" i="124"/>
  <c r="Q19" i="124"/>
  <c r="P19" i="124"/>
  <c r="R17" i="124"/>
  <c r="Q17" i="124"/>
  <c r="P17" i="124"/>
  <c r="K17" i="124"/>
  <c r="F67" i="102" l="1"/>
  <c r="P10" i="124"/>
  <c r="P8" i="124"/>
  <c r="P13" i="124"/>
  <c r="P9" i="124"/>
  <c r="P12" i="124"/>
  <c r="P11" i="124"/>
  <c r="I58" i="100" l="1"/>
  <c r="B96" i="100" l="1"/>
  <c r="B196" i="22" l="1"/>
  <c r="C26" i="102" l="1"/>
  <c r="G41" i="100"/>
  <c r="I41" i="100" s="1"/>
  <c r="M19" i="102"/>
  <c r="H19" i="102"/>
  <c r="C67" i="102" l="1"/>
  <c r="R56" i="102" s="1"/>
  <c r="G3" i="124" l="1"/>
  <c r="D3" i="124"/>
  <c r="C3" i="124"/>
  <c r="F3" i="124"/>
  <c r="E3" i="124"/>
  <c r="I57" i="100" l="1"/>
  <c r="A27" i="100"/>
  <c r="H79" i="102" l="1"/>
  <c r="B5" i="21" l="1"/>
  <c r="H7" i="21"/>
  <c r="D7" i="21"/>
  <c r="A195" i="21"/>
  <c r="A187" i="21"/>
  <c r="D181" i="21"/>
  <c r="D26" i="21"/>
  <c r="M3" i="150" s="1"/>
  <c r="G67" i="100" l="1"/>
  <c r="G45" i="100" l="1"/>
  <c r="I45" i="100" s="1"/>
  <c r="I44" i="100"/>
  <c r="A1" i="18" l="1"/>
  <c r="F7" i="18"/>
  <c r="I35" i="100" l="1"/>
  <c r="I34" i="100"/>
  <c r="P41" i="102" l="1"/>
  <c r="P67" i="102" s="1"/>
  <c r="M41" i="102"/>
  <c r="K41" i="102"/>
  <c r="K67" i="102" s="1"/>
  <c r="H41" i="102"/>
  <c r="M34" i="102"/>
  <c r="G40" i="100" s="1"/>
  <c r="I40" i="100" s="1"/>
  <c r="M26" i="102"/>
  <c r="H26" i="102"/>
  <c r="G39" i="100" s="1"/>
  <c r="I39" i="100" l="1"/>
  <c r="I36" i="100" l="1"/>
  <c r="R48" i="41" l="1"/>
  <c r="R47" i="41"/>
  <c r="Q10" i="41" l="1"/>
  <c r="Q3" i="41" l="1"/>
  <c r="R29" i="41" l="1"/>
  <c r="B148" i="22" l="1"/>
  <c r="F148" i="22"/>
  <c r="P148" i="22"/>
  <c r="P22" i="150" s="1"/>
  <c r="R26" i="41" l="1"/>
  <c r="R27" i="41"/>
  <c r="R28" i="41"/>
  <c r="R30" i="41"/>
  <c r="R31" i="41"/>
  <c r="R32" i="41"/>
  <c r="R33" i="41"/>
  <c r="R34" i="41"/>
  <c r="R37" i="41"/>
  <c r="R38" i="41"/>
  <c r="R39" i="41"/>
  <c r="R40" i="41"/>
  <c r="R41" i="41"/>
  <c r="R42" i="41"/>
  <c r="R43" i="41"/>
  <c r="R44" i="41"/>
  <c r="R45" i="41"/>
  <c r="R46" i="41"/>
  <c r="R25" i="41"/>
  <c r="T177" i="22" l="1"/>
  <c r="P177" i="22"/>
  <c r="F177" i="22"/>
  <c r="B177" i="22"/>
  <c r="T168" i="22"/>
  <c r="P168" i="22"/>
  <c r="F168" i="22"/>
  <c r="B168" i="22"/>
  <c r="T160" i="22"/>
  <c r="V160" i="22" s="1"/>
  <c r="P160" i="22"/>
  <c r="R160" i="22" s="1"/>
  <c r="F160" i="22"/>
  <c r="H158" i="22" s="1"/>
  <c r="B160" i="22"/>
  <c r="D160" i="22" s="1"/>
  <c r="V159" i="22"/>
  <c r="V158" i="22"/>
  <c r="R158" i="22"/>
  <c r="V156" i="22"/>
  <c r="R156" i="22"/>
  <c r="H156" i="22"/>
  <c r="D156" i="22"/>
  <c r="T148" i="22"/>
  <c r="P154" i="22"/>
  <c r="P23" i="150" s="1"/>
  <c r="F154" i="22"/>
  <c r="B154" i="22"/>
  <c r="T132" i="22"/>
  <c r="P132" i="22"/>
  <c r="F132" i="22"/>
  <c r="B132" i="22"/>
  <c r="X131" i="22"/>
  <c r="J131" i="22"/>
  <c r="X130" i="22"/>
  <c r="J130" i="22"/>
  <c r="X129" i="22"/>
  <c r="J129" i="22"/>
  <c r="X128" i="22"/>
  <c r="J128" i="22"/>
  <c r="X127" i="22"/>
  <c r="J127" i="22"/>
  <c r="X126" i="22"/>
  <c r="J126" i="22"/>
  <c r="T124" i="22"/>
  <c r="P124" i="22"/>
  <c r="F124" i="22"/>
  <c r="B124" i="22"/>
  <c r="X123" i="22"/>
  <c r="J123" i="22"/>
  <c r="X122" i="22"/>
  <c r="J122" i="22"/>
  <c r="X121" i="22"/>
  <c r="J121" i="22"/>
  <c r="X120" i="22"/>
  <c r="J120" i="22"/>
  <c r="T118" i="22"/>
  <c r="P118" i="22"/>
  <c r="F118" i="22"/>
  <c r="B118" i="22"/>
  <c r="X117" i="22"/>
  <c r="J117" i="22"/>
  <c r="X116" i="22"/>
  <c r="J116" i="22"/>
  <c r="X115" i="22"/>
  <c r="J115" i="22"/>
  <c r="X114" i="22"/>
  <c r="J114" i="22"/>
  <c r="X113" i="22"/>
  <c r="J113" i="22"/>
  <c r="X112" i="22"/>
  <c r="J112" i="22"/>
  <c r="X111" i="22"/>
  <c r="J111" i="22"/>
  <c r="T109" i="22"/>
  <c r="P109" i="22"/>
  <c r="F109" i="22"/>
  <c r="B109" i="22"/>
  <c r="X108" i="22"/>
  <c r="J108" i="22"/>
  <c r="X107" i="22"/>
  <c r="J107" i="22"/>
  <c r="X106" i="22"/>
  <c r="J106" i="22"/>
  <c r="X105" i="22"/>
  <c r="J105" i="22"/>
  <c r="X104" i="22"/>
  <c r="J104" i="22"/>
  <c r="X103" i="22"/>
  <c r="J103" i="22"/>
  <c r="X102" i="22"/>
  <c r="J102" i="22"/>
  <c r="T100" i="22"/>
  <c r="P100" i="22"/>
  <c r="F100" i="22"/>
  <c r="B100" i="22"/>
  <c r="X99" i="22"/>
  <c r="J99" i="22"/>
  <c r="X98" i="22"/>
  <c r="J98" i="22"/>
  <c r="X97" i="22"/>
  <c r="J97" i="22"/>
  <c r="X96" i="22"/>
  <c r="J96" i="22"/>
  <c r="X95" i="22"/>
  <c r="J95" i="22"/>
  <c r="X94" i="22"/>
  <c r="J94" i="22"/>
  <c r="X93" i="22"/>
  <c r="J93" i="22"/>
  <c r="X92" i="22"/>
  <c r="J92" i="22"/>
  <c r="X91" i="22"/>
  <c r="J91" i="22"/>
  <c r="X90" i="22"/>
  <c r="J90" i="22"/>
  <c r="X89" i="22"/>
  <c r="J89" i="22"/>
  <c r="X88" i="22"/>
  <c r="J88" i="22"/>
  <c r="X87" i="22"/>
  <c r="J87" i="22"/>
  <c r="X86" i="22"/>
  <c r="J86" i="22"/>
  <c r="X85" i="22"/>
  <c r="J85" i="22"/>
  <c r="X84" i="22"/>
  <c r="J84" i="22"/>
  <c r="X83" i="22"/>
  <c r="J83" i="22"/>
  <c r="X75" i="22"/>
  <c r="J75" i="22"/>
  <c r="T74" i="22"/>
  <c r="P74" i="22"/>
  <c r="F74" i="22"/>
  <c r="B74" i="22"/>
  <c r="X73" i="22"/>
  <c r="J73" i="22"/>
  <c r="X72" i="22"/>
  <c r="J72" i="22"/>
  <c r="X71" i="22"/>
  <c r="J71" i="22"/>
  <c r="V70" i="22"/>
  <c r="R70" i="22"/>
  <c r="H70" i="22"/>
  <c r="D70" i="22"/>
  <c r="T68" i="22"/>
  <c r="P68" i="22"/>
  <c r="F68" i="22"/>
  <c r="B68" i="22"/>
  <c r="X67" i="22"/>
  <c r="J67" i="22"/>
  <c r="X66" i="22"/>
  <c r="J66" i="22"/>
  <c r="X65" i="22"/>
  <c r="J65" i="22"/>
  <c r="X64" i="22"/>
  <c r="J64" i="22"/>
  <c r="X63" i="22"/>
  <c r="J63" i="22"/>
  <c r="X62" i="22"/>
  <c r="J62" i="22"/>
  <c r="X61" i="22"/>
  <c r="J61" i="22"/>
  <c r="X60" i="22"/>
  <c r="J60" i="22"/>
  <c r="X59" i="22"/>
  <c r="J59" i="22"/>
  <c r="X58" i="22"/>
  <c r="J58" i="22"/>
  <c r="V57" i="22"/>
  <c r="R57" i="22"/>
  <c r="H57" i="22"/>
  <c r="D57" i="22"/>
  <c r="T55" i="22"/>
  <c r="P55" i="22"/>
  <c r="P7" i="150" s="1"/>
  <c r="F55" i="22"/>
  <c r="B55" i="22"/>
  <c r="X54" i="22"/>
  <c r="J54" i="22"/>
  <c r="X53" i="22"/>
  <c r="J53" i="22"/>
  <c r="X52" i="22"/>
  <c r="J52" i="22"/>
  <c r="X51" i="22"/>
  <c r="J51" i="22"/>
  <c r="X50" i="22"/>
  <c r="J50" i="22"/>
  <c r="X49" i="22"/>
  <c r="J49" i="22"/>
  <c r="X48" i="22"/>
  <c r="J48" i="22"/>
  <c r="X47" i="22"/>
  <c r="J47" i="22"/>
  <c r="X46" i="22"/>
  <c r="J46" i="22"/>
  <c r="X45" i="22"/>
  <c r="J45" i="22"/>
  <c r="X44" i="22"/>
  <c r="J44" i="22"/>
  <c r="X43" i="22"/>
  <c r="J43" i="22"/>
  <c r="X42" i="22"/>
  <c r="J42" i="22"/>
  <c r="R41" i="22"/>
  <c r="H41" i="22"/>
  <c r="D41" i="22"/>
  <c r="T37" i="22"/>
  <c r="Q6" i="150" s="1"/>
  <c r="P37" i="22"/>
  <c r="P6" i="150" s="1"/>
  <c r="F37" i="22"/>
  <c r="B37" i="22"/>
  <c r="X36" i="22"/>
  <c r="J36" i="22"/>
  <c r="X35" i="22"/>
  <c r="J35" i="22"/>
  <c r="X34" i="22"/>
  <c r="J34" i="22"/>
  <c r="X33" i="22"/>
  <c r="J33" i="22"/>
  <c r="X32" i="22"/>
  <c r="J32" i="22"/>
  <c r="X31" i="22"/>
  <c r="J31" i="22"/>
  <c r="X30" i="22"/>
  <c r="J30" i="22"/>
  <c r="X29" i="22"/>
  <c r="J29" i="22"/>
  <c r="T27" i="22"/>
  <c r="Q3" i="150" s="1"/>
  <c r="P27" i="22"/>
  <c r="P3" i="150" s="1"/>
  <c r="F27" i="22"/>
  <c r="B27" i="22"/>
  <c r="X26" i="22"/>
  <c r="J26" i="22"/>
  <c r="X25" i="22"/>
  <c r="J25" i="22"/>
  <c r="X24" i="22"/>
  <c r="J24" i="22"/>
  <c r="X23" i="22"/>
  <c r="J23" i="22"/>
  <c r="X22" i="22"/>
  <c r="J22" i="22"/>
  <c r="X21" i="22"/>
  <c r="J21" i="22"/>
  <c r="X20" i="22"/>
  <c r="J20" i="22"/>
  <c r="X19" i="22"/>
  <c r="J19" i="22"/>
  <c r="X18" i="22"/>
  <c r="J18" i="22"/>
  <c r="X17" i="22"/>
  <c r="J17" i="22"/>
  <c r="X16" i="22"/>
  <c r="J16" i="22"/>
  <c r="J15" i="22"/>
  <c r="X27" i="22" l="1"/>
  <c r="J27" i="22"/>
  <c r="R159" i="22"/>
  <c r="H159" i="22"/>
  <c r="D159" i="22"/>
  <c r="H160" i="22"/>
  <c r="D158" i="22"/>
  <c r="J74" i="22"/>
  <c r="X74" i="22"/>
  <c r="P77" i="22"/>
  <c r="P38" i="22"/>
  <c r="B38" i="22"/>
  <c r="J109" i="22"/>
  <c r="J132" i="22"/>
  <c r="T77" i="22"/>
  <c r="J68" i="22"/>
  <c r="X100" i="22"/>
  <c r="J100" i="22"/>
  <c r="J37" i="22"/>
  <c r="X124" i="22"/>
  <c r="J55" i="22"/>
  <c r="B77" i="22"/>
  <c r="T154" i="22"/>
  <c r="F133" i="22"/>
  <c r="J118" i="22"/>
  <c r="F38" i="22"/>
  <c r="T38" i="22"/>
  <c r="T133" i="22"/>
  <c r="X118" i="22"/>
  <c r="P155" i="22"/>
  <c r="X132" i="22"/>
  <c r="X55" i="22"/>
  <c r="X68" i="22"/>
  <c r="B133" i="22"/>
  <c r="X37" i="22"/>
  <c r="F77" i="22"/>
  <c r="J124" i="22"/>
  <c r="X109" i="22"/>
  <c r="P133" i="22"/>
  <c r="N9" i="22" l="1"/>
  <c r="P78" i="22"/>
  <c r="R133" i="22" s="1"/>
  <c r="T78" i="22"/>
  <c r="V133" i="22" s="1"/>
  <c r="J38" i="22"/>
  <c r="T140" i="22"/>
  <c r="J77" i="22"/>
  <c r="B78" i="22"/>
  <c r="X133" i="22"/>
  <c r="X140" i="22" s="1"/>
  <c r="F140" i="22"/>
  <c r="X77" i="22"/>
  <c r="X38" i="22"/>
  <c r="P140" i="22"/>
  <c r="B140" i="22"/>
  <c r="J133" i="22"/>
  <c r="F78" i="22"/>
  <c r="H133" i="22" s="1"/>
  <c r="V105" i="22" l="1"/>
  <c r="V89" i="22"/>
  <c r="V88" i="22"/>
  <c r="V117" i="22"/>
  <c r="V113" i="22"/>
  <c r="V130" i="22"/>
  <c r="V126" i="22"/>
  <c r="V108" i="22"/>
  <c r="V104" i="22"/>
  <c r="V116" i="22"/>
  <c r="V98" i="22"/>
  <c r="V111" i="22"/>
  <c r="V128" i="22"/>
  <c r="V106" i="22"/>
  <c r="V93" i="22"/>
  <c r="V127" i="22"/>
  <c r="V122" i="22"/>
  <c r="V92" i="22"/>
  <c r="V121" i="22"/>
  <c r="V99" i="22"/>
  <c r="V95" i="22"/>
  <c r="V91" i="22"/>
  <c r="V87" i="22"/>
  <c r="V83" i="22"/>
  <c r="V112" i="22"/>
  <c r="V90" i="22"/>
  <c r="V115" i="22"/>
  <c r="V85" i="22"/>
  <c r="V114" i="22"/>
  <c r="V96" i="22"/>
  <c r="V131" i="22"/>
  <c r="V129" i="22"/>
  <c r="V107" i="22"/>
  <c r="V103" i="22"/>
  <c r="V79" i="22"/>
  <c r="V120" i="22"/>
  <c r="V94" i="22"/>
  <c r="V86" i="22"/>
  <c r="V75" i="22"/>
  <c r="V102" i="22"/>
  <c r="V123" i="22"/>
  <c r="V97" i="22"/>
  <c r="V84" i="22"/>
  <c r="V132" i="22"/>
  <c r="V109" i="22"/>
  <c r="V124" i="22"/>
  <c r="V100" i="22"/>
  <c r="V118" i="22"/>
  <c r="R85" i="22"/>
  <c r="R130" i="22"/>
  <c r="R127" i="22"/>
  <c r="R123" i="22"/>
  <c r="R120" i="22"/>
  <c r="R116" i="22"/>
  <c r="R113" i="22"/>
  <c r="R75" i="22"/>
  <c r="R97" i="22"/>
  <c r="R106" i="22"/>
  <c r="R103" i="22"/>
  <c r="R99" i="22"/>
  <c r="R96" i="22"/>
  <c r="R93" i="22"/>
  <c r="R90" i="22"/>
  <c r="R87" i="22"/>
  <c r="R84" i="22"/>
  <c r="R129" i="22"/>
  <c r="R126" i="22"/>
  <c r="R122" i="22"/>
  <c r="R115" i="22"/>
  <c r="R112" i="22"/>
  <c r="R98" i="22"/>
  <c r="R86" i="22"/>
  <c r="R104" i="22"/>
  <c r="R79" i="22"/>
  <c r="R108" i="22"/>
  <c r="R105" i="22"/>
  <c r="R102" i="22"/>
  <c r="R95" i="22"/>
  <c r="R92" i="22"/>
  <c r="R89" i="22"/>
  <c r="R83" i="22"/>
  <c r="R91" i="22"/>
  <c r="R111" i="22"/>
  <c r="R94" i="22"/>
  <c r="R107" i="22"/>
  <c r="R88" i="22"/>
  <c r="R131" i="22"/>
  <c r="R128" i="22"/>
  <c r="R121" i="22"/>
  <c r="R117" i="22"/>
  <c r="R114" i="22"/>
  <c r="R124" i="22"/>
  <c r="R109" i="22"/>
  <c r="R100" i="22"/>
  <c r="R118" i="22"/>
  <c r="R132" i="22"/>
  <c r="H107" i="22"/>
  <c r="H89" i="22"/>
  <c r="H84" i="22"/>
  <c r="H127" i="22"/>
  <c r="H121" i="22"/>
  <c r="H115" i="22"/>
  <c r="H102" i="22"/>
  <c r="H96" i="22"/>
  <c r="H94" i="22"/>
  <c r="H91" i="22"/>
  <c r="H86" i="22"/>
  <c r="H129" i="22"/>
  <c r="H123" i="22"/>
  <c r="H117" i="22"/>
  <c r="H104" i="22"/>
  <c r="H98" i="22"/>
  <c r="H75" i="22"/>
  <c r="H112" i="22"/>
  <c r="H93" i="22"/>
  <c r="H131" i="22"/>
  <c r="H106" i="22"/>
  <c r="H88" i="22"/>
  <c r="H126" i="22"/>
  <c r="H120" i="22"/>
  <c r="H114" i="22"/>
  <c r="H95" i="22"/>
  <c r="H83" i="22"/>
  <c r="H108" i="22"/>
  <c r="H90" i="22"/>
  <c r="H85" i="22"/>
  <c r="H128" i="22"/>
  <c r="H122" i="22"/>
  <c r="H116" i="22"/>
  <c r="H103" i="22"/>
  <c r="H97" i="22"/>
  <c r="H92" i="22"/>
  <c r="H130" i="22"/>
  <c r="H111" i="22"/>
  <c r="H105" i="22"/>
  <c r="H99" i="22"/>
  <c r="H87" i="22"/>
  <c r="H79" i="22"/>
  <c r="H113" i="22"/>
  <c r="H109" i="22"/>
  <c r="H100" i="22"/>
  <c r="H118" i="22"/>
  <c r="H124" i="22"/>
  <c r="H132" i="22"/>
  <c r="D116" i="22"/>
  <c r="D114" i="22"/>
  <c r="D112" i="22"/>
  <c r="D107" i="22"/>
  <c r="D105" i="22"/>
  <c r="D103" i="22"/>
  <c r="D123" i="22"/>
  <c r="D121" i="22"/>
  <c r="D130" i="22"/>
  <c r="D128" i="22"/>
  <c r="D126" i="22"/>
  <c r="D99" i="22"/>
  <c r="D97" i="22"/>
  <c r="D95" i="22"/>
  <c r="D93" i="22"/>
  <c r="D91" i="22"/>
  <c r="D89" i="22"/>
  <c r="D87" i="22"/>
  <c r="D85" i="22"/>
  <c r="D83" i="22"/>
  <c r="D75" i="22"/>
  <c r="D115" i="22"/>
  <c r="D111" i="22"/>
  <c r="D117" i="22"/>
  <c r="D113" i="22"/>
  <c r="D108" i="22"/>
  <c r="D106" i="22"/>
  <c r="D104" i="22"/>
  <c r="D102" i="22"/>
  <c r="D122" i="22"/>
  <c r="D120" i="22"/>
  <c r="D131" i="22"/>
  <c r="D129" i="22"/>
  <c r="D127" i="22"/>
  <c r="D98" i="22"/>
  <c r="D96" i="22"/>
  <c r="D94" i="22"/>
  <c r="D92" i="22"/>
  <c r="D90" i="22"/>
  <c r="D88" i="22"/>
  <c r="D86" i="22"/>
  <c r="D84" i="22"/>
  <c r="D79" i="22"/>
  <c r="D100" i="22"/>
  <c r="D132" i="22"/>
  <c r="D118" i="22"/>
  <c r="D109" i="22"/>
  <c r="D124" i="22"/>
  <c r="D133" i="22"/>
  <c r="V72" i="22"/>
  <c r="V73" i="22"/>
  <c r="R72" i="22"/>
  <c r="R73" i="22"/>
  <c r="H72" i="22"/>
  <c r="H73" i="22"/>
  <c r="D72" i="22"/>
  <c r="D73" i="22"/>
  <c r="V67" i="22"/>
  <c r="V71" i="22"/>
  <c r="V74" i="22"/>
  <c r="R67" i="22"/>
  <c r="R71" i="22"/>
  <c r="R74" i="22"/>
  <c r="H67" i="22"/>
  <c r="H71" i="22"/>
  <c r="H74" i="22"/>
  <c r="D67" i="22"/>
  <c r="D71" i="22"/>
  <c r="D74" i="22"/>
  <c r="V65" i="22"/>
  <c r="V66" i="22"/>
  <c r="R65" i="22"/>
  <c r="R66" i="22"/>
  <c r="H65" i="22"/>
  <c r="H66" i="22"/>
  <c r="D65" i="22"/>
  <c r="D66" i="22"/>
  <c r="V63" i="22"/>
  <c r="V64" i="22"/>
  <c r="R63" i="22"/>
  <c r="R64" i="22"/>
  <c r="H63" i="22"/>
  <c r="H64" i="22"/>
  <c r="D63" i="22"/>
  <c r="D64" i="22"/>
  <c r="V61" i="22"/>
  <c r="V62" i="22"/>
  <c r="R61" i="22"/>
  <c r="R62" i="22"/>
  <c r="H61" i="22"/>
  <c r="H62" i="22"/>
  <c r="D61" i="22"/>
  <c r="D62" i="22"/>
  <c r="R27" i="22"/>
  <c r="R16" i="22"/>
  <c r="R26" i="22"/>
  <c r="R25" i="22"/>
  <c r="R52" i="22"/>
  <c r="V59" i="22"/>
  <c r="V60" i="22"/>
  <c r="R51" i="22"/>
  <c r="R60" i="22"/>
  <c r="H59" i="22"/>
  <c r="H60" i="22"/>
  <c r="D59" i="22"/>
  <c r="D60" i="22"/>
  <c r="R15" i="22"/>
  <c r="R37" i="22"/>
  <c r="R42" i="22"/>
  <c r="R45" i="22"/>
  <c r="R20" i="22"/>
  <c r="R29" i="22"/>
  <c r="R44" i="22"/>
  <c r="R77" i="22"/>
  <c r="R43" i="22"/>
  <c r="R18" i="22"/>
  <c r="R30" i="22"/>
  <c r="R19" i="22"/>
  <c r="R47" i="22"/>
  <c r="R46" i="22"/>
  <c r="R22" i="22"/>
  <c r="R34" i="22"/>
  <c r="R55" i="22"/>
  <c r="R32" i="22"/>
  <c r="R38" i="22"/>
  <c r="R33" i="22"/>
  <c r="R49" i="22"/>
  <c r="R24" i="22"/>
  <c r="R36" i="22"/>
  <c r="R50" i="22"/>
  <c r="R59" i="22"/>
  <c r="R17" i="22"/>
  <c r="R31" i="22"/>
  <c r="R21" i="22"/>
  <c r="P139" i="22"/>
  <c r="R78" i="22"/>
  <c r="R23" i="22"/>
  <c r="R35" i="22"/>
  <c r="R53" i="22"/>
  <c r="V54" i="22"/>
  <c r="V58" i="22"/>
  <c r="V68" i="22"/>
  <c r="R48" i="22"/>
  <c r="R54" i="22"/>
  <c r="R58" i="22"/>
  <c r="R68" i="22"/>
  <c r="H58" i="22"/>
  <c r="H68" i="22"/>
  <c r="D58" i="22"/>
  <c r="D68" i="22"/>
  <c r="H53" i="22"/>
  <c r="H54" i="22"/>
  <c r="D53" i="22"/>
  <c r="D54" i="22"/>
  <c r="V52" i="22"/>
  <c r="V53" i="22"/>
  <c r="H51" i="22"/>
  <c r="H52" i="22"/>
  <c r="D51" i="22"/>
  <c r="D52" i="22"/>
  <c r="V50" i="22"/>
  <c r="V51" i="22"/>
  <c r="H49" i="22"/>
  <c r="H50" i="22"/>
  <c r="D49" i="22"/>
  <c r="D50" i="22"/>
  <c r="V48" i="22"/>
  <c r="V49" i="22"/>
  <c r="H47" i="22"/>
  <c r="H48" i="22"/>
  <c r="D47" i="22"/>
  <c r="D48" i="22"/>
  <c r="V46" i="22"/>
  <c r="V47" i="22"/>
  <c r="H45" i="22"/>
  <c r="H46" i="22"/>
  <c r="D45" i="22"/>
  <c r="D46" i="22"/>
  <c r="V44" i="22"/>
  <c r="V45" i="22"/>
  <c r="H43" i="22"/>
  <c r="H44" i="22"/>
  <c r="D43" i="22"/>
  <c r="D44" i="22"/>
  <c r="V16" i="22"/>
  <c r="V43" i="22"/>
  <c r="V38" i="22"/>
  <c r="V33" i="22"/>
  <c r="V42" i="22"/>
  <c r="V24" i="22"/>
  <c r="V78" i="22"/>
  <c r="V23" i="22"/>
  <c r="V18" i="22"/>
  <c r="V21" i="22"/>
  <c r="V29" i="22"/>
  <c r="V17" i="22"/>
  <c r="V34" i="22"/>
  <c r="V19" i="22"/>
  <c r="V36" i="22"/>
  <c r="V35" i="22"/>
  <c r="V30" i="22"/>
  <c r="H36" i="22"/>
  <c r="H42" i="22"/>
  <c r="H55" i="22"/>
  <c r="H77" i="22"/>
  <c r="J78" i="22"/>
  <c r="L133" i="22" s="1"/>
  <c r="D36" i="22"/>
  <c r="D42" i="22"/>
  <c r="D55" i="22"/>
  <c r="D77" i="22"/>
  <c r="V27" i="22"/>
  <c r="V20" i="22"/>
  <c r="V32" i="22"/>
  <c r="V26" i="22"/>
  <c r="V31" i="22"/>
  <c r="T139" i="22"/>
  <c r="V25" i="22"/>
  <c r="V15" i="22"/>
  <c r="V22" i="22"/>
  <c r="V37" i="22"/>
  <c r="V41" i="22"/>
  <c r="V55" i="22"/>
  <c r="V77" i="22"/>
  <c r="H34" i="22"/>
  <c r="H35" i="22"/>
  <c r="D34" i="22"/>
  <c r="D35" i="22"/>
  <c r="H32" i="22"/>
  <c r="H33" i="22"/>
  <c r="D32" i="22"/>
  <c r="D33" i="22"/>
  <c r="H30" i="22"/>
  <c r="H31" i="22"/>
  <c r="D30" i="22"/>
  <c r="D31" i="22"/>
  <c r="H26" i="22"/>
  <c r="H29" i="22"/>
  <c r="H37" i="22"/>
  <c r="D26" i="22"/>
  <c r="D29" i="22"/>
  <c r="D37" i="22"/>
  <c r="H24" i="22"/>
  <c r="H25" i="22"/>
  <c r="D24" i="22"/>
  <c r="D25" i="22"/>
  <c r="H22" i="22"/>
  <c r="H23" i="22"/>
  <c r="D22" i="22"/>
  <c r="D23" i="22"/>
  <c r="H20" i="22"/>
  <c r="H21" i="22"/>
  <c r="D20" i="22"/>
  <c r="D21" i="22"/>
  <c r="H18" i="22"/>
  <c r="H19" i="22"/>
  <c r="D18" i="22"/>
  <c r="D19" i="22"/>
  <c r="H16" i="22"/>
  <c r="H17" i="22"/>
  <c r="D16" i="22"/>
  <c r="D17" i="22"/>
  <c r="D38" i="22"/>
  <c r="H15" i="22"/>
  <c r="H27" i="22"/>
  <c r="H38" i="22"/>
  <c r="D27" i="22"/>
  <c r="D78" i="22"/>
  <c r="D15" i="22"/>
  <c r="B139" i="22"/>
  <c r="X78" i="22"/>
  <c r="G50" i="100" s="1"/>
  <c r="J140" i="22"/>
  <c r="H78" i="22"/>
  <c r="F139" i="22"/>
  <c r="V139" i="22" l="1"/>
  <c r="V173" i="22"/>
  <c r="V167" i="22"/>
  <c r="V147" i="22"/>
  <c r="V165" i="22"/>
  <c r="V146" i="22"/>
  <c r="V145" i="22"/>
  <c r="V176" i="22"/>
  <c r="V143" i="22"/>
  <c r="V153" i="22"/>
  <c r="V144" i="22"/>
  <c r="V152" i="22"/>
  <c r="V166" i="22"/>
  <c r="V175" i="22"/>
  <c r="V151" i="22"/>
  <c r="V142" i="22"/>
  <c r="V174" i="22"/>
  <c r="V150" i="22"/>
  <c r="V149" i="22"/>
  <c r="V148" i="22"/>
  <c r="V168" i="22"/>
  <c r="V177" i="22"/>
  <c r="V154" i="22"/>
  <c r="V140" i="22"/>
  <c r="Z111" i="22"/>
  <c r="Z79" i="22"/>
  <c r="Z122" i="22"/>
  <c r="Z107" i="22"/>
  <c r="Z89" i="22"/>
  <c r="Z126" i="22"/>
  <c r="Z113" i="22"/>
  <c r="Z92" i="22"/>
  <c r="Z129" i="22"/>
  <c r="Z116" i="22"/>
  <c r="Z115" i="22"/>
  <c r="Z75" i="22"/>
  <c r="Z91" i="22"/>
  <c r="Z95" i="22"/>
  <c r="Z120" i="22"/>
  <c r="Z84" i="22"/>
  <c r="Z104" i="22"/>
  <c r="Z98" i="22"/>
  <c r="Z123" i="22"/>
  <c r="Z114" i="22"/>
  <c r="Z102" i="22"/>
  <c r="Z90" i="22"/>
  <c r="Z127" i="22"/>
  <c r="Z85" i="22"/>
  <c r="Z106" i="22"/>
  <c r="Z87" i="22"/>
  <c r="Z94" i="22"/>
  <c r="Z96" i="22"/>
  <c r="Z97" i="22"/>
  <c r="Z117" i="22"/>
  <c r="Z105" i="22"/>
  <c r="Z93" i="22"/>
  <c r="Z130" i="22"/>
  <c r="Z121" i="22"/>
  <c r="Z108" i="22"/>
  <c r="Z99" i="22"/>
  <c r="Z128" i="22"/>
  <c r="Z103" i="22"/>
  <c r="Z131" i="22"/>
  <c r="Z88" i="22"/>
  <c r="Z112" i="22"/>
  <c r="Z83" i="22"/>
  <c r="Z86" i="22"/>
  <c r="Z118" i="22"/>
  <c r="Z124" i="22"/>
  <c r="Z132" i="22"/>
  <c r="Z100" i="22"/>
  <c r="Z109" i="22"/>
  <c r="R139" i="22"/>
  <c r="R173" i="22"/>
  <c r="R175" i="22"/>
  <c r="R165" i="22"/>
  <c r="R143" i="22"/>
  <c r="R174" i="22"/>
  <c r="R153" i="22"/>
  <c r="R142" i="22"/>
  <c r="R152" i="22"/>
  <c r="R147" i="22"/>
  <c r="R144" i="22"/>
  <c r="R151" i="22"/>
  <c r="R146" i="22"/>
  <c r="R149" i="22"/>
  <c r="R167" i="22"/>
  <c r="R150" i="22"/>
  <c r="R145" i="22"/>
  <c r="R176" i="22"/>
  <c r="R166" i="22"/>
  <c r="R154" i="22"/>
  <c r="R168" i="22"/>
  <c r="R177" i="22"/>
  <c r="R148" i="22"/>
  <c r="Z133" i="22"/>
  <c r="R140" i="22"/>
  <c r="H173" i="22"/>
  <c r="H167" i="22"/>
  <c r="H152" i="22"/>
  <c r="H175" i="22"/>
  <c r="H144" i="22"/>
  <c r="H166" i="22"/>
  <c r="H151" i="22"/>
  <c r="H174" i="22"/>
  <c r="H147" i="22"/>
  <c r="H143" i="22"/>
  <c r="H165" i="22"/>
  <c r="H150" i="22"/>
  <c r="H146" i="22"/>
  <c r="H142" i="22"/>
  <c r="H176" i="22"/>
  <c r="H153" i="22"/>
  <c r="H149" i="22"/>
  <c r="H145" i="22"/>
  <c r="H148" i="22"/>
  <c r="H154" i="22"/>
  <c r="H177" i="22"/>
  <c r="H168" i="22"/>
  <c r="H140" i="22"/>
  <c r="B141" i="22"/>
  <c r="D141" i="22" s="1"/>
  <c r="D173" i="22"/>
  <c r="D176" i="22"/>
  <c r="D165" i="22"/>
  <c r="D151" i="22"/>
  <c r="D145" i="22"/>
  <c r="D142" i="22"/>
  <c r="D175" i="22"/>
  <c r="D167" i="22"/>
  <c r="D153" i="22"/>
  <c r="D150" i="22"/>
  <c r="D147" i="22"/>
  <c r="D144" i="22"/>
  <c r="D174" i="22"/>
  <c r="D166" i="22"/>
  <c r="D152" i="22"/>
  <c r="D149" i="22"/>
  <c r="D146" i="22"/>
  <c r="D143" i="22"/>
  <c r="D177" i="22"/>
  <c r="D154" i="22"/>
  <c r="D148" i="22"/>
  <c r="D168" i="22"/>
  <c r="L79" i="22"/>
  <c r="L108" i="22"/>
  <c r="L92" i="22"/>
  <c r="L117" i="22"/>
  <c r="L89" i="22"/>
  <c r="L120" i="22"/>
  <c r="L93" i="22"/>
  <c r="L126" i="22"/>
  <c r="L112" i="22"/>
  <c r="L87" i="22"/>
  <c r="L94" i="22"/>
  <c r="L105" i="22"/>
  <c r="L122" i="22"/>
  <c r="L84" i="22"/>
  <c r="L97" i="22"/>
  <c r="L107" i="22"/>
  <c r="L90" i="22"/>
  <c r="L75" i="22"/>
  <c r="L127" i="22"/>
  <c r="L121" i="22"/>
  <c r="L83" i="22"/>
  <c r="L114" i="22"/>
  <c r="L96" i="22"/>
  <c r="L91" i="22"/>
  <c r="L123" i="22"/>
  <c r="L104" i="22"/>
  <c r="L111" i="22"/>
  <c r="L116" i="22"/>
  <c r="L129" i="22"/>
  <c r="L95" i="22"/>
  <c r="L98" i="22"/>
  <c r="L130" i="22"/>
  <c r="L88" i="22"/>
  <c r="L86" i="22"/>
  <c r="L102" i="22"/>
  <c r="L99" i="22"/>
  <c r="L106" i="22"/>
  <c r="L85" i="22"/>
  <c r="L103" i="22"/>
  <c r="L131" i="22"/>
  <c r="L113" i="22"/>
  <c r="L128" i="22"/>
  <c r="L115" i="22"/>
  <c r="L118" i="22"/>
  <c r="L124" i="22"/>
  <c r="L132" i="22"/>
  <c r="L109" i="22"/>
  <c r="L100" i="22"/>
  <c r="D140" i="22"/>
  <c r="Z72" i="22"/>
  <c r="Z73" i="22"/>
  <c r="L72" i="22"/>
  <c r="L73" i="22"/>
  <c r="Z67" i="22"/>
  <c r="Z71" i="22"/>
  <c r="Z74" i="22"/>
  <c r="L65" i="22"/>
  <c r="L66" i="22"/>
  <c r="L71" i="22"/>
  <c r="L74" i="22"/>
  <c r="L67" i="22"/>
  <c r="Z65" i="22"/>
  <c r="Z66" i="22"/>
  <c r="Z63" i="22"/>
  <c r="Z64" i="22"/>
  <c r="L63" i="22"/>
  <c r="L64" i="22"/>
  <c r="Z61" i="22"/>
  <c r="Z62" i="22"/>
  <c r="L61" i="22"/>
  <c r="L62" i="22"/>
  <c r="Z59" i="22"/>
  <c r="Z60" i="22"/>
  <c r="P141" i="22"/>
  <c r="R141" i="22" s="1"/>
  <c r="L59" i="22"/>
  <c r="L60" i="22"/>
  <c r="Z58" i="22"/>
  <c r="Z68" i="22"/>
  <c r="L58" i="22"/>
  <c r="L68" i="22"/>
  <c r="Z53" i="22"/>
  <c r="Z54" i="22"/>
  <c r="L53" i="22"/>
  <c r="L54" i="22"/>
  <c r="Z51" i="22"/>
  <c r="Z52" i="22"/>
  <c r="L51" i="22"/>
  <c r="L52" i="22"/>
  <c r="Z49" i="22"/>
  <c r="Z50" i="22"/>
  <c r="L49" i="22"/>
  <c r="L50" i="22"/>
  <c r="Z47" i="22"/>
  <c r="Z48" i="22"/>
  <c r="L47" i="22"/>
  <c r="L48" i="22"/>
  <c r="L20" i="22"/>
  <c r="Z45" i="22"/>
  <c r="Z46" i="22"/>
  <c r="L45" i="22"/>
  <c r="L46" i="22"/>
  <c r="Z43" i="22"/>
  <c r="Z44" i="22"/>
  <c r="L24" i="22"/>
  <c r="L44" i="22"/>
  <c r="J139" i="22"/>
  <c r="L139" i="22" s="1"/>
  <c r="L78" i="22"/>
  <c r="L33" i="22"/>
  <c r="L30" i="22"/>
  <c r="L23" i="22"/>
  <c r="L25" i="22"/>
  <c r="L43" i="22"/>
  <c r="L29" i="22"/>
  <c r="L16" i="22"/>
  <c r="L38" i="22"/>
  <c r="L27" i="22"/>
  <c r="L19" i="22"/>
  <c r="L15" i="22"/>
  <c r="L37" i="22"/>
  <c r="L36" i="22"/>
  <c r="L32" i="22"/>
  <c r="L35" i="22"/>
  <c r="L31" i="22"/>
  <c r="Z36" i="22"/>
  <c r="Z42" i="22"/>
  <c r="Z55" i="22"/>
  <c r="Z77" i="22"/>
  <c r="L34" i="22"/>
  <c r="L18" i="22"/>
  <c r="L22" i="22"/>
  <c r="L26" i="22"/>
  <c r="L17" i="22"/>
  <c r="L21" i="22"/>
  <c r="L42" i="22"/>
  <c r="L55" i="22"/>
  <c r="L77" i="22"/>
  <c r="T141" i="22"/>
  <c r="V141" i="22" s="1"/>
  <c r="Z34" i="22"/>
  <c r="Z35" i="22"/>
  <c r="Z32" i="22"/>
  <c r="Z33" i="22"/>
  <c r="Z30" i="22"/>
  <c r="Z31" i="22"/>
  <c r="Z26" i="22"/>
  <c r="Z29" i="22"/>
  <c r="Z37" i="22"/>
  <c r="Z24" i="22"/>
  <c r="Z25" i="22"/>
  <c r="Z22" i="22"/>
  <c r="Z23" i="22"/>
  <c r="Z20" i="22"/>
  <c r="Z21" i="22"/>
  <c r="Z18" i="22"/>
  <c r="Z19" i="22"/>
  <c r="Z16" i="22"/>
  <c r="Z17" i="22"/>
  <c r="D139" i="22"/>
  <c r="Z15" i="22"/>
  <c r="Z27" i="22"/>
  <c r="Z38" i="22"/>
  <c r="Z78" i="22"/>
  <c r="X139" i="22"/>
  <c r="H139" i="22"/>
  <c r="F141" i="22"/>
  <c r="H141" i="22" s="1"/>
  <c r="L140" i="22" l="1"/>
  <c r="Z139" i="22"/>
  <c r="Z140" i="22"/>
  <c r="H181" i="21" l="1"/>
  <c r="H172" i="21"/>
  <c r="D172" i="21"/>
  <c r="H164" i="21"/>
  <c r="D164" i="21"/>
  <c r="H134" i="21"/>
  <c r="L21" i="151" s="1"/>
  <c r="D134" i="21"/>
  <c r="M21" i="150" s="1"/>
  <c r="H126" i="21"/>
  <c r="L20" i="151" s="1"/>
  <c r="D126" i="21"/>
  <c r="M20" i="150" s="1"/>
  <c r="H120" i="21"/>
  <c r="L19" i="151" s="1"/>
  <c r="D120" i="21"/>
  <c r="M19" i="150" s="1"/>
  <c r="H111" i="21"/>
  <c r="L18" i="151" s="1"/>
  <c r="D111" i="21"/>
  <c r="M18" i="150" s="1"/>
  <c r="H102" i="21"/>
  <c r="L11" i="151" s="1"/>
  <c r="D102" i="21"/>
  <c r="H76" i="21"/>
  <c r="L9" i="151" s="1"/>
  <c r="D76" i="21"/>
  <c r="M9" i="150" s="1"/>
  <c r="H70" i="21"/>
  <c r="L8" i="151" s="1"/>
  <c r="D70" i="21"/>
  <c r="M8" i="150" s="1"/>
  <c r="J59" i="21"/>
  <c r="F59" i="21"/>
  <c r="H57" i="21"/>
  <c r="L7" i="151" s="1"/>
  <c r="D57" i="21"/>
  <c r="M7" i="150" s="1"/>
  <c r="H37" i="21"/>
  <c r="L6" i="151" s="1"/>
  <c r="D37" i="21"/>
  <c r="M6" i="150" s="1"/>
  <c r="H26" i="21"/>
  <c r="L3" i="151" s="1"/>
  <c r="M11" i="150" l="1"/>
  <c r="I50" i="100"/>
  <c r="J162" i="21"/>
  <c r="J163" i="21"/>
  <c r="F162" i="21"/>
  <c r="F163" i="21"/>
  <c r="D79" i="21"/>
  <c r="H79" i="21"/>
  <c r="D38" i="21"/>
  <c r="D135" i="21"/>
  <c r="H135" i="21"/>
  <c r="H38" i="21"/>
  <c r="J164" i="21" l="1"/>
  <c r="F164" i="21"/>
  <c r="G49" i="100"/>
  <c r="I49" i="100" s="1"/>
  <c r="D80" i="21"/>
  <c r="O2" i="41"/>
  <c r="D143" i="21"/>
  <c r="H80" i="21"/>
  <c r="J81" i="21" s="1"/>
  <c r="H143" i="21"/>
  <c r="F54" i="21" l="1"/>
  <c r="F81" i="21"/>
  <c r="G54" i="100"/>
  <c r="F45" i="21"/>
  <c r="G53" i="100"/>
  <c r="I53" i="100" s="1"/>
  <c r="F16" i="21"/>
  <c r="F34" i="21"/>
  <c r="F14" i="21"/>
  <c r="F17" i="21"/>
  <c r="F53" i="21"/>
  <c r="I54" i="100"/>
  <c r="F13" i="21"/>
  <c r="O18" i="41"/>
  <c r="O17" i="41"/>
  <c r="O16" i="41"/>
  <c r="P16" i="41"/>
  <c r="P18" i="41"/>
  <c r="P17" i="41"/>
  <c r="P10" i="41"/>
  <c r="P3" i="41"/>
  <c r="Q18" i="41"/>
  <c r="Q17" i="41"/>
  <c r="Q16" i="41"/>
  <c r="O10" i="41"/>
  <c r="O3" i="41"/>
  <c r="Q7" i="41"/>
  <c r="P7" i="41"/>
  <c r="O7" i="41"/>
  <c r="Q14" i="41"/>
  <c r="Q13" i="41"/>
  <c r="Q15" i="41"/>
  <c r="Q12" i="41"/>
  <c r="Q11" i="41"/>
  <c r="P15" i="41"/>
  <c r="P11" i="41"/>
  <c r="P12" i="41"/>
  <c r="P14" i="41"/>
  <c r="P13" i="41"/>
  <c r="O12" i="41"/>
  <c r="O15" i="41"/>
  <c r="O11" i="41"/>
  <c r="O13" i="41"/>
  <c r="O14" i="41"/>
  <c r="Q2" i="41"/>
  <c r="P2" i="41"/>
  <c r="P6" i="41"/>
  <c r="P4" i="41"/>
  <c r="P5" i="41"/>
  <c r="F22" i="21"/>
  <c r="F80" i="21"/>
  <c r="D142" i="21"/>
  <c r="F156" i="21" s="1"/>
  <c r="F37" i="21"/>
  <c r="F24" i="21"/>
  <c r="F38" i="21"/>
  <c r="F28" i="21"/>
  <c r="F25" i="21"/>
  <c r="O8" i="41"/>
  <c r="F41" i="21"/>
  <c r="O9" i="41"/>
  <c r="F57" i="21"/>
  <c r="F43" i="21"/>
  <c r="F29" i="21"/>
  <c r="F42" i="21"/>
  <c r="F46" i="21"/>
  <c r="F44" i="21"/>
  <c r="F55" i="21"/>
  <c r="F51" i="21"/>
  <c r="J123" i="21"/>
  <c r="J107" i="21"/>
  <c r="J93" i="21"/>
  <c r="J122" i="21"/>
  <c r="J106" i="21"/>
  <c r="J92" i="21"/>
  <c r="J119" i="21"/>
  <c r="J105" i="21"/>
  <c r="J91" i="21"/>
  <c r="J118" i="21"/>
  <c r="J104" i="21"/>
  <c r="J90" i="21"/>
  <c r="J133" i="21"/>
  <c r="J117" i="21"/>
  <c r="J101" i="21"/>
  <c r="J89" i="21"/>
  <c r="J94" i="21"/>
  <c r="J132" i="21"/>
  <c r="J116" i="21"/>
  <c r="J100" i="21"/>
  <c r="J88" i="21"/>
  <c r="J108" i="21"/>
  <c r="J131" i="21"/>
  <c r="J115" i="21"/>
  <c r="J99" i="21"/>
  <c r="J87" i="21"/>
  <c r="J124" i="21"/>
  <c r="J130" i="21"/>
  <c r="J114" i="21"/>
  <c r="J98" i="21"/>
  <c r="J86" i="21"/>
  <c r="J129" i="21"/>
  <c r="J113" i="21"/>
  <c r="J97" i="21"/>
  <c r="J85" i="21"/>
  <c r="J128" i="21"/>
  <c r="J110" i="21"/>
  <c r="J96" i="21"/>
  <c r="J125" i="21"/>
  <c r="J109" i="21"/>
  <c r="J95" i="21"/>
  <c r="J120" i="21"/>
  <c r="J126" i="21"/>
  <c r="J134" i="21"/>
  <c r="J111" i="21"/>
  <c r="J102" i="21"/>
  <c r="J135" i="21"/>
  <c r="F130" i="21"/>
  <c r="F114" i="21"/>
  <c r="F98" i="21"/>
  <c r="F86" i="21"/>
  <c r="F113" i="21"/>
  <c r="F129" i="21"/>
  <c r="F128" i="21"/>
  <c r="F110" i="21"/>
  <c r="F96" i="21"/>
  <c r="F125" i="21"/>
  <c r="F109" i="21"/>
  <c r="F95" i="21"/>
  <c r="F124" i="21"/>
  <c r="F108" i="21"/>
  <c r="F94" i="21"/>
  <c r="F123" i="21"/>
  <c r="F107" i="21"/>
  <c r="F93" i="21"/>
  <c r="F91" i="21"/>
  <c r="F122" i="21"/>
  <c r="F106" i="21"/>
  <c r="F92" i="21"/>
  <c r="F105" i="21"/>
  <c r="F119" i="21"/>
  <c r="F118" i="21"/>
  <c r="F104" i="21"/>
  <c r="F90" i="21"/>
  <c r="F133" i="21"/>
  <c r="F117" i="21"/>
  <c r="F101" i="21"/>
  <c r="F89" i="21"/>
  <c r="F132" i="21"/>
  <c r="F116" i="21"/>
  <c r="F100" i="21"/>
  <c r="F88" i="21"/>
  <c r="F85" i="21"/>
  <c r="F131" i="21"/>
  <c r="F115" i="21"/>
  <c r="F99" i="21"/>
  <c r="F87" i="21"/>
  <c r="F97" i="21"/>
  <c r="F126" i="21"/>
  <c r="F134" i="21"/>
  <c r="F102" i="21"/>
  <c r="F120" i="21"/>
  <c r="F111" i="21"/>
  <c r="F30" i="21"/>
  <c r="F135" i="21"/>
  <c r="J75" i="21"/>
  <c r="J77" i="21"/>
  <c r="F75" i="21"/>
  <c r="F77" i="21"/>
  <c r="J73" i="21"/>
  <c r="J74" i="21"/>
  <c r="F73" i="21"/>
  <c r="F74" i="21"/>
  <c r="F70" i="21"/>
  <c r="F60" i="21"/>
  <c r="F56" i="21"/>
  <c r="F15" i="21"/>
  <c r="F36" i="21"/>
  <c r="F62" i="21"/>
  <c r="J69" i="21"/>
  <c r="J76" i="21"/>
  <c r="F76" i="21"/>
  <c r="F68" i="21"/>
  <c r="F69" i="21"/>
  <c r="J67" i="21"/>
  <c r="J68" i="21"/>
  <c r="F32" i="21"/>
  <c r="F48" i="21"/>
  <c r="F61" i="21"/>
  <c r="F19" i="21"/>
  <c r="F31" i="21"/>
  <c r="F47" i="21"/>
  <c r="F64" i="21"/>
  <c r="F18" i="21"/>
  <c r="F35" i="21"/>
  <c r="F50" i="21"/>
  <c r="F63" i="21"/>
  <c r="F21" i="21"/>
  <c r="F33" i="21"/>
  <c r="F49" i="21"/>
  <c r="F66" i="21"/>
  <c r="F20" i="21"/>
  <c r="F79" i="21"/>
  <c r="F52" i="21"/>
  <c r="F65" i="21"/>
  <c r="F67" i="21"/>
  <c r="F26" i="21"/>
  <c r="J65" i="21"/>
  <c r="J66" i="21"/>
  <c r="J63" i="21"/>
  <c r="J64" i="21"/>
  <c r="J61" i="21"/>
  <c r="J62" i="21"/>
  <c r="J56" i="21"/>
  <c r="J60" i="21"/>
  <c r="J70" i="21"/>
  <c r="J53" i="21"/>
  <c r="J55" i="21"/>
  <c r="J51" i="21"/>
  <c r="J52" i="21"/>
  <c r="J49" i="21"/>
  <c r="J50" i="21"/>
  <c r="J47" i="21"/>
  <c r="J48" i="21"/>
  <c r="J44" i="21"/>
  <c r="J46" i="21"/>
  <c r="J42" i="21"/>
  <c r="J43" i="21"/>
  <c r="J36" i="21"/>
  <c r="J41" i="21"/>
  <c r="J57" i="21"/>
  <c r="J79" i="21"/>
  <c r="J33" i="21"/>
  <c r="J35" i="21"/>
  <c r="J31" i="21"/>
  <c r="J32" i="21"/>
  <c r="J29" i="21"/>
  <c r="J30" i="21"/>
  <c r="J25" i="21"/>
  <c r="J28" i="21"/>
  <c r="J37" i="21"/>
  <c r="J22" i="21"/>
  <c r="J24" i="21"/>
  <c r="J20" i="21"/>
  <c r="J21" i="21"/>
  <c r="J18" i="21"/>
  <c r="J19" i="21"/>
  <c r="J16" i="21"/>
  <c r="J17" i="21"/>
  <c r="J14" i="21"/>
  <c r="J15" i="21"/>
  <c r="J13" i="21"/>
  <c r="J26" i="21"/>
  <c r="J38" i="21"/>
  <c r="Q9" i="41"/>
  <c r="Q8" i="41"/>
  <c r="Q4" i="41"/>
  <c r="Q6" i="41"/>
  <c r="Q5" i="41"/>
  <c r="O4" i="41"/>
  <c r="O5" i="41"/>
  <c r="O6" i="41"/>
  <c r="H142" i="21"/>
  <c r="J80" i="21"/>
  <c r="F149" i="21" l="1"/>
  <c r="F179" i="21"/>
  <c r="F151" i="21"/>
  <c r="F170" i="21"/>
  <c r="F153" i="21"/>
  <c r="F146" i="21"/>
  <c r="F154" i="21"/>
  <c r="F148" i="21"/>
  <c r="F178" i="21"/>
  <c r="F147" i="21"/>
  <c r="F171" i="21"/>
  <c r="F169" i="21"/>
  <c r="F181" i="21"/>
  <c r="F143" i="21"/>
  <c r="F172" i="21"/>
  <c r="F177" i="21"/>
  <c r="D144" i="21"/>
  <c r="F144" i="21" s="1"/>
  <c r="F142" i="21"/>
  <c r="F180" i="21"/>
  <c r="F145" i="21"/>
  <c r="J148" i="21"/>
  <c r="J147" i="21"/>
  <c r="J171" i="21"/>
  <c r="J146" i="21"/>
  <c r="J149" i="21"/>
  <c r="J170" i="21"/>
  <c r="J145" i="21"/>
  <c r="J169" i="21"/>
  <c r="J156" i="21"/>
  <c r="J177" i="21"/>
  <c r="J180" i="21"/>
  <c r="J154" i="21"/>
  <c r="J179" i="21"/>
  <c r="J153" i="21"/>
  <c r="J178" i="21"/>
  <c r="J151" i="21"/>
  <c r="J181" i="21"/>
  <c r="J172" i="21"/>
  <c r="J143" i="21"/>
  <c r="J142" i="21"/>
  <c r="H144" i="21"/>
  <c r="D150" i="21" l="1"/>
  <c r="H150" i="21"/>
  <c r="L22" i="151" s="1"/>
  <c r="J144" i="21"/>
  <c r="F150" i="21" l="1"/>
  <c r="M22" i="150"/>
  <c r="D152" i="21"/>
  <c r="D157" i="21" s="1"/>
  <c r="J150" i="21"/>
  <c r="H152" i="21"/>
  <c r="D159" i="21" l="1"/>
  <c r="M23" i="150"/>
  <c r="F152" i="21"/>
  <c r="F157" i="21"/>
  <c r="J152" i="21"/>
  <c r="H157" i="21"/>
  <c r="L23" i="151" s="1"/>
  <c r="J157" i="21" l="1"/>
  <c r="H159"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<sst xmlns="http://schemas.openxmlformats.org/spreadsheetml/2006/main" count="15299" uniqueCount="3231">
  <si>
    <t xml:space="preserve">Revenus directs et indirects </t>
  </si>
  <si>
    <t>Fonds de dotation et de réserve</t>
  </si>
  <si>
    <t>Fonds de réserve</t>
  </si>
  <si>
    <t>Fonds de dotation</t>
  </si>
  <si>
    <t>Frais généraux de production</t>
  </si>
  <si>
    <t>Amortissement des frais de création</t>
  </si>
  <si>
    <t>Frais d'achat de spectacles et remise de billetterie aux producteurs</t>
  </si>
  <si>
    <t>Nom de l'organisme :</t>
  </si>
  <si>
    <t>Sous-total Revenus autonomes</t>
  </si>
  <si>
    <t>Autres</t>
  </si>
  <si>
    <t>Total</t>
  </si>
  <si>
    <t>Frais de site internet</t>
  </si>
  <si>
    <t>Coproductions</t>
  </si>
  <si>
    <t>Marché local</t>
  </si>
  <si>
    <t>Nombre de spectateurs payants</t>
  </si>
  <si>
    <t>Nombre total de spectateurs</t>
  </si>
  <si>
    <t>Marché québécois</t>
  </si>
  <si>
    <t>Marché hors Québec</t>
  </si>
  <si>
    <t xml:space="preserve">Sous-total </t>
  </si>
  <si>
    <t>Autres (préciser)</t>
  </si>
  <si>
    <t>Titre de l'œuvre ou du spectacle</t>
  </si>
  <si>
    <t>$</t>
  </si>
  <si>
    <t>%</t>
  </si>
  <si>
    <r>
      <t>REVENUS</t>
    </r>
    <r>
      <rPr>
        <sz val="8"/>
        <rFont val="Arial"/>
        <family val="2"/>
      </rPr>
      <t xml:space="preserve"> (% calculé sur les revenus totaux)</t>
    </r>
  </si>
  <si>
    <t>Revenus autonomes</t>
  </si>
  <si>
    <t>Revenus directs et indirects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</si>
  <si>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</si>
  <si>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</si>
  <si>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</si>
  <si>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</si>
  <si>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</si>
  <si>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</si>
  <si>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</si>
  <si>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</si>
  <si>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</si>
  <si>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</si>
  <si>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</si>
  <si>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</si>
  <si>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</si>
  <si>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</si>
  <si>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</si>
  <si>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</si>
  <si>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</si>
  <si>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</si>
  <si>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</si>
  <si>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</si>
  <si>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</si>
  <si>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</si>
  <si>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</si>
  <si>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</si>
  <si>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</si>
  <si>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</si>
  <si>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</si>
  <si>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</si>
  <si>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</si>
  <si>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</si>
  <si>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</si>
  <si>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</si>
  <si>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</si>
  <si>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</si>
  <si>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</si>
  <si>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</si>
  <si>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</si>
  <si>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</si>
  <si>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</si>
  <si>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</si>
  <si>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</si>
  <si>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</si>
  <si>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Salaires (2)</t>
  </si>
  <si>
    <t>Honoraires professionnels</t>
  </si>
  <si>
    <t>Loyer ou intérêts sur l'hypothèque et frais afférents</t>
  </si>
  <si>
    <t>Autres frais</t>
  </si>
  <si>
    <t>Dépenses totales</t>
  </si>
  <si>
    <t>(2) Excluant les avantages sociaux.</t>
  </si>
  <si>
    <r>
      <t>SOMMAIRE DES RÉSULTATS</t>
    </r>
    <r>
      <rPr>
        <sz val="8"/>
        <rFont val="Arial"/>
        <family val="2"/>
      </rPr>
      <t xml:space="preserve"> (% calculé sur les revenus totaux)</t>
    </r>
  </si>
  <si>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</si>
  <si>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</si>
  <si>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</si>
  <si>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</si>
  <si>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</si>
  <si>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</si>
  <si>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</si>
  <si>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</si>
  <si>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</si>
  <si>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</si>
  <si>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</si>
  <si>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</si>
  <si>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</si>
  <si>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</si>
  <si>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</si>
  <si>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</si>
  <si>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Catalogue (arts visuels), programme (arts de la scène)</t>
  </si>
  <si>
    <t xml:space="preserve">Adhésion (abonnements, cotisations, inscriptions annuelles, etc.) </t>
  </si>
  <si>
    <t>Vente et/ou location de biens et de services</t>
  </si>
  <si>
    <t>Location de salles, d'ateliers, etc.</t>
  </si>
  <si>
    <t>Autres (spécifier)</t>
  </si>
  <si>
    <t xml:space="preserve"> </t>
  </si>
  <si>
    <t>Frais de création, de production et de programmation</t>
  </si>
  <si>
    <t>Autres  (catalogues, inscriptions, préciser)</t>
  </si>
  <si>
    <t xml:space="preserve">    Fonctionnement</t>
  </si>
  <si>
    <t xml:space="preserve">    Projet</t>
  </si>
  <si>
    <t>Amortissements des équipements</t>
  </si>
  <si>
    <t>Vente à l'unité - Marché local (billets, exemplaires, etc.)</t>
  </si>
  <si>
    <t>Activités de développement de publics (incluant la campagne d'abonnement)</t>
  </si>
  <si>
    <t>Frais de déplacement et de séjour liés à la programmation</t>
  </si>
  <si>
    <t>Déplacements, accueil et hébergement</t>
  </si>
  <si>
    <t>Vente de produits dérivés</t>
  </si>
  <si>
    <t>Section 14c : Sommaire des revenus et dépenses - Événement annuel</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</si>
  <si>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</si>
  <si>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</si>
  <si>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</si>
  <si>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</si>
  <si>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</si>
  <si>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</si>
  <si>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</si>
  <si>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</si>
  <si>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Droits de captation (radio et télévision)</t>
  </si>
  <si>
    <t>Activités hors festival</t>
  </si>
  <si>
    <t>Sous-total financement public</t>
  </si>
  <si>
    <t>Arts numériques</t>
  </si>
  <si>
    <t>Date ou période</t>
  </si>
  <si>
    <t>Surplus (déficit) accumulé aux livres à la fin de l'exercice,
solde des fonds ou actif net total</t>
  </si>
  <si>
    <t>Nombre de représentations</t>
  </si>
  <si>
    <t>Frais d'activités</t>
  </si>
  <si>
    <t xml:space="preserve">Frais variables liés à la production et à la présentation des œuvres et des artistes  </t>
  </si>
  <si>
    <t>Remise de billetterie 
à la compagnie</t>
  </si>
  <si>
    <t>Contributions de l'employeur et avantages sociaux  (3)</t>
  </si>
  <si>
    <t xml:space="preserve"> majoré des actifs nets des autres fonds liés à l'exploitation courante de l'organisme et des actifs nets.</t>
  </si>
  <si>
    <t>Nature 
de la 
production</t>
  </si>
  <si>
    <t>Individus</t>
  </si>
  <si>
    <t>Organismes</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</si>
  <si>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</si>
  <si>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</si>
  <si>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</si>
  <si>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</si>
  <si>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</si>
  <si>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</si>
  <si>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</si>
  <si>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</si>
  <si>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(3) Inscrire l'ensemble des contributions de l'employeur.</t>
  </si>
  <si>
    <t>Musique</t>
  </si>
  <si>
    <t>Arts visuels, métiers d'art et recherche architecturale</t>
  </si>
  <si>
    <t>Nom de l’artiste ou des artistes principaux</t>
  </si>
  <si>
    <t>Nombre de présentations</t>
  </si>
  <si>
    <t>Liste des cachets et droits versés (par individu et par activité)</t>
  </si>
  <si>
    <t>Cachet de commissaire</t>
  </si>
  <si>
    <t>par feuillet *</t>
  </si>
  <si>
    <t>Cachet de résidence</t>
  </si>
  <si>
    <t>Cachet de performance / art action :</t>
  </si>
  <si>
    <t>Solo</t>
  </si>
  <si>
    <t>Groupe</t>
  </si>
  <si>
    <t>Autres cachets (préciser) :</t>
  </si>
  <si>
    <t>Droits de présentation :</t>
  </si>
  <si>
    <t>Film et vidéo</t>
  </si>
  <si>
    <t>Droits de reproduction</t>
  </si>
  <si>
    <t>Droits d’exposition :</t>
  </si>
  <si>
    <t>Deux artistes</t>
  </si>
  <si>
    <t>Trois à quatre artistes</t>
  </si>
  <si>
    <t>Plus de cinq artistes</t>
  </si>
  <si>
    <t>Autres droits d’auteur et droits de suite (préciser) :</t>
  </si>
  <si>
    <r>
      <t>*</t>
    </r>
    <r>
      <rPr>
        <sz val="8"/>
        <rFont val="Arial"/>
        <family val="2"/>
      </rPr>
      <t xml:space="preserve"> Un feuillet équivaut à 25 lignes et 60 caractères par ligne.</t>
    </r>
  </si>
  <si>
    <t>Littérature et conte</t>
  </si>
  <si>
    <t>Métiers d'art</t>
  </si>
  <si>
    <t>Recherche architecturale</t>
  </si>
  <si>
    <t>Arts visuels</t>
  </si>
  <si>
    <t>Pluridisciplinaire</t>
  </si>
  <si>
    <t>Total des fonds de dotation et de réserve</t>
  </si>
  <si>
    <t>Le surplus ou déficit d'exploitation accumulé peut être défini comme l'actif net non affecté (ou le solde du fonds d'administration générale)</t>
  </si>
  <si>
    <t>Section 14D : Sommaire des revenus et dépenses - Événement biennal</t>
  </si>
  <si>
    <t>Frais de publication - catalogue et feuillet (arts visuels, cinéma-vidéo et arts numériques)</t>
  </si>
  <si>
    <t>Frais de documentation  (arts visuels, cinéma-vidéo et arts numériques)</t>
  </si>
  <si>
    <t>Conseil des arts municipal / Bureau des arts de Québec</t>
  </si>
  <si>
    <t>Nom, prénom</t>
  </si>
  <si>
    <t>Lieu de résidence
(ville + province)</t>
  </si>
  <si>
    <t>Transport et déplacement</t>
  </si>
  <si>
    <t>Hébergement et indemnités quotidiennes</t>
  </si>
  <si>
    <t>Location (instruments, partitions)</t>
  </si>
  <si>
    <t xml:space="preserve">Autres </t>
  </si>
  <si>
    <t>Regroupements nationaux</t>
  </si>
  <si>
    <t>Organismes de services</t>
  </si>
  <si>
    <t>Frais de publication - catalogue et feuillet (arts visuels, arts numériques et cinéma-vidéo)</t>
  </si>
  <si>
    <t>Frais de documentation (arts visuels, arts numériques et cinéma-vidéo)</t>
  </si>
  <si>
    <t>Équipe de scène</t>
  </si>
  <si>
    <t>Droits d'auteurs et de suite</t>
  </si>
  <si>
    <t>Location de studio, de salle et d'équipements</t>
  </si>
  <si>
    <t>Décor, accessoires et costumes</t>
  </si>
  <si>
    <t>Contribution de l'employeur</t>
  </si>
  <si>
    <t>nom organisme</t>
  </si>
  <si>
    <t>type de soutien (mission et PS)</t>
  </si>
  <si>
    <t>NEQ</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</si>
  <si>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</si>
  <si>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</si>
  <si>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</si>
  <si>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</si>
  <si>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</si>
  <si>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</si>
  <si>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</si>
  <si>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</si>
  <si>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</si>
  <si>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</si>
  <si>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</si>
  <si>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</si>
  <si>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</si>
  <si>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</si>
  <si>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</si>
  <si>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</si>
  <si>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</si>
  <si>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</si>
  <si>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</si>
  <si>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</si>
  <si>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</si>
  <si>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</si>
  <si>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</si>
  <si>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</si>
  <si>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</si>
  <si>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</si>
  <si>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</si>
  <si>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</si>
  <si>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</si>
  <si>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</si>
  <si>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</si>
  <si>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</si>
  <si>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</si>
  <si>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</si>
  <si>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</si>
  <si>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</si>
  <si>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</si>
  <si>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</si>
  <si>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</si>
  <si>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</si>
  <si>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</si>
  <si>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</si>
  <si>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</si>
  <si>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</si>
  <si>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</si>
  <si>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</si>
  <si>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</si>
  <si>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</si>
  <si>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</si>
  <si>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</si>
  <si>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</si>
  <si>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</si>
  <si>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</si>
  <si>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</si>
  <si>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</si>
  <si>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</si>
  <si>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</si>
  <si>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</si>
  <si>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</si>
  <si>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</si>
  <si>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</si>
  <si>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</si>
  <si>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</si>
  <si>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Cirque</t>
  </si>
  <si>
    <t>Humour</t>
  </si>
  <si>
    <t>Chanson</t>
  </si>
  <si>
    <t>Arts multi</t>
  </si>
  <si>
    <t>Discipline section 10</t>
  </si>
  <si>
    <t>Actif total à la fin de l'exercice</t>
  </si>
  <si>
    <t>Conseil des arts du Canada</t>
  </si>
  <si>
    <t>Frais de production et de diffusion directement associés à la production d’un périodique imprimé</t>
  </si>
  <si>
    <t>Subvention à la mission</t>
  </si>
  <si>
    <r>
      <t>DÉPENSES</t>
    </r>
    <r>
      <rPr>
        <sz val="8"/>
        <rFont val="Arial"/>
        <family val="2"/>
      </rPr>
      <t xml:space="preserve">  (% calculé sur les revenus totaux)</t>
    </r>
  </si>
  <si>
    <t xml:space="preserve">Actifs NETS totaux à la fin de l'exercice </t>
  </si>
  <si>
    <t>Le surplus ou déficit d'exploitation accumulé peut être défini comme l'actif net non affecté (ou le solde du fonds d'administration générale) majoré des actifs nets des autres fonds liés à l'exploitation courante de l'organisme et des actifs nets.</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</si>
  <si>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</si>
  <si>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</si>
  <si>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</si>
  <si>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</si>
  <si>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</si>
  <si>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</si>
  <si>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</si>
  <si>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</si>
  <si>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</si>
  <si>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</si>
  <si>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</si>
  <si>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</si>
  <si>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</si>
  <si>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</si>
  <si>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</si>
  <si>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</si>
  <si>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</si>
  <si>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</si>
  <si>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</si>
  <si>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</si>
  <si>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</si>
  <si>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</si>
  <si>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</si>
  <si>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</si>
  <si>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</si>
  <si>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</si>
  <si>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</si>
  <si>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</si>
  <si>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</si>
  <si>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</si>
  <si>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</si>
  <si>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</si>
  <si>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</si>
  <si>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</si>
  <si>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</si>
  <si>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</si>
  <si>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</si>
  <si>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</si>
  <si>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</si>
  <si>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</si>
  <si>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</si>
  <si>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</si>
  <si>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</si>
  <si>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</si>
  <si>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</si>
  <si>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</si>
  <si>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</si>
  <si>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</si>
  <si>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</si>
  <si>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</si>
  <si>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  Un(e) artiste ayant 5 ans et moins de pratique artistique et/ou moins de 35 ans.</t>
  </si>
  <si>
    <t>*** Toute personne ayant une déficience entraînant une incapacité significative et persistante et qui est sujette à rencontrer des obstacles dans l'accomplissement d'activités courantes.</t>
  </si>
  <si>
    <t>Diversité culturelle</t>
  </si>
  <si>
    <t>Type de production</t>
  </si>
  <si>
    <t xml:space="preserve">Total </t>
  </si>
  <si>
    <t>Relève</t>
  </si>
  <si>
    <t>Retour en haut de la page</t>
  </si>
  <si>
    <r>
      <t xml:space="preserve">Clientèle
</t>
    </r>
    <r>
      <rPr>
        <sz val="8"/>
        <rFont val="Arial"/>
        <family val="2"/>
      </rPr>
      <t>(préscolaire, primaire,
secondaire,
familiale, adulte, tout public)</t>
    </r>
  </si>
  <si>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</si>
  <si>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</si>
  <si>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</si>
  <si>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</si>
  <si>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</si>
  <si>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Source : Plan d'action pour la diversité culturelle (409 Ko) du Conseil.</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</si>
  <si>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 Québécois des communautés culturelles »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</si>
  <si>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Année 1 : </t>
  </si>
  <si>
    <t>Année 2 :</t>
  </si>
  <si>
    <t>Total
Année 1 + année 2</t>
  </si>
  <si>
    <t>Actif net total à la fin de l'exercice</t>
  </si>
  <si>
    <t xml:space="preserve">Actifs NETs totaux à la fin de l'exercice </t>
  </si>
  <si>
    <t>(1)  Cocher s'il y a une aide financière de la province ou du pays d'origine</t>
  </si>
  <si>
    <t>(2)  Le total des revenus de billetterie doit correspondre aux revenus de billetterie présentés dans le sommaire des revenus et dépenses (lignes 15 et 16 ).</t>
  </si>
  <si>
    <t>Conte/arts de la parole</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</si>
  <si>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</si>
  <si>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</si>
  <si>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</si>
  <si>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</si>
  <si>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</si>
  <si>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</si>
  <si>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</si>
  <si>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</si>
  <si>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</si>
  <si>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</si>
  <si>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</si>
  <si>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</si>
  <si>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</si>
  <si>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</si>
  <si>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</si>
  <si>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</si>
  <si>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</si>
  <si>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</si>
  <si>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</si>
  <si>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</si>
  <si>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</si>
  <si>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</si>
  <si>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</si>
  <si>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</si>
  <si>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</si>
  <si>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</si>
  <si>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</si>
  <si>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</si>
  <si>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</si>
  <si>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</si>
  <si>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</si>
  <si>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</si>
  <si>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</si>
  <si>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</si>
  <si>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</si>
  <si>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</si>
  <si>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</si>
  <si>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</si>
  <si>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</si>
  <si>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</si>
  <si>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</si>
  <si>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</si>
  <si>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</si>
  <si>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</si>
  <si>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</si>
  <si>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</si>
  <si>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</si>
  <si>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</si>
  <si>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</si>
  <si>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</si>
  <si>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</si>
  <si>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</si>
  <si>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</si>
  <si>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</si>
  <si>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</si>
  <si>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</si>
  <si>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</si>
  <si>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</si>
  <si>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</si>
  <si>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</si>
  <si>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</si>
  <si>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</si>
  <si>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</si>
  <si>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</si>
  <si>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</si>
  <si>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</si>
  <si>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</si>
  <si>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</si>
  <si>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</si>
  <si>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</si>
  <si>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</si>
  <si>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</si>
  <si>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</si>
  <si>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</si>
  <si>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</si>
  <si>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</si>
  <si>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</si>
  <si>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</si>
  <si>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</si>
  <si>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</si>
  <si>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</si>
  <si>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</si>
  <si>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</si>
  <si>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</si>
  <si>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</si>
  <si>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</si>
  <si>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</si>
  <si>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</si>
  <si>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</si>
  <si>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</si>
  <si>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</si>
  <si>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</si>
  <si>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</si>
  <si>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</si>
  <si>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</si>
  <si>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</si>
  <si>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</si>
  <si>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</si>
  <si>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</si>
  <si>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</si>
  <si>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</si>
  <si>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</si>
  <si>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</si>
  <si>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</si>
  <si>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</si>
  <si>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</si>
  <si>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</si>
  <si>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</si>
  <si>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</si>
  <si>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</si>
  <si>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</si>
  <si>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</si>
  <si>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</si>
  <si>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</si>
  <si>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</si>
  <si>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</si>
  <si>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</si>
  <si>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</si>
  <si>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</si>
  <si>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</si>
  <si>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</si>
  <si>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</si>
  <si>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</si>
  <si>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</si>
  <si>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</si>
  <si>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</si>
  <si>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</si>
  <si>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</si>
  <si>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</si>
  <si>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</si>
  <si>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</si>
  <si>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</si>
  <si>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</si>
  <si>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</si>
  <si>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</si>
  <si>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</si>
  <si>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</si>
  <si>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</si>
  <si>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</si>
  <si>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</si>
  <si>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</si>
  <si>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</si>
  <si>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</si>
  <si>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</si>
  <si>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</si>
  <si>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</si>
  <si>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</si>
  <si>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</si>
  <si>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</si>
  <si>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</si>
  <si>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</si>
  <si>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</si>
  <si>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</si>
  <si>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</si>
  <si>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</si>
  <si>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</si>
  <si>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</si>
  <si>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</si>
  <si>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</si>
  <si>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</si>
  <si>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</si>
  <si>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</si>
  <si>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</si>
  <si>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</si>
  <si>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</si>
  <si>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</si>
  <si>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</si>
  <si>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</si>
  <si>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</si>
  <si>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</si>
  <si>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</si>
  <si>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</si>
  <si>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</si>
  <si>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</si>
  <si>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</si>
  <si>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</si>
  <si>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</si>
  <si>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</si>
  <si>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</si>
  <si>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</si>
  <si>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</si>
  <si>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</si>
  <si>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</si>
  <si>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</si>
  <si>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</si>
  <si>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</si>
  <si>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</si>
  <si>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</si>
  <si>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</si>
  <si>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</si>
  <si>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</si>
  <si>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</si>
  <si>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</si>
  <si>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</si>
  <si>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</si>
  <si>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</si>
  <si>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</si>
  <si>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</si>
  <si>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</si>
  <si>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</si>
  <si>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</si>
  <si>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</si>
  <si>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</si>
  <si>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</si>
  <si>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</si>
  <si>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</si>
  <si>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</si>
  <si>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</si>
  <si>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</si>
  <si>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</si>
  <si>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</si>
  <si>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</si>
  <si>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</si>
  <si>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</si>
  <si>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</si>
  <si>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</si>
  <si>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</si>
  <si>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</si>
  <si>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</si>
  <si>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</si>
  <si>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</si>
  <si>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</si>
  <si>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</si>
  <si>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</si>
  <si>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</si>
  <si>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</si>
  <si>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</si>
  <si>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</si>
  <si>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</si>
  <si>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</si>
  <si>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</si>
  <si>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</si>
  <si>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</si>
  <si>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</si>
  <si>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</si>
  <si>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</si>
  <si>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</si>
  <si>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</si>
  <si>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</si>
  <si>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</si>
  <si>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</si>
  <si>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</si>
  <si>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</si>
  <si>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</si>
  <si>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</si>
  <si>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</si>
  <si>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</si>
  <si>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</si>
  <si>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</si>
  <si>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</si>
  <si>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</si>
  <si>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</si>
  <si>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</si>
  <si>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</si>
  <si>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</si>
  <si>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</si>
  <si>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</si>
  <si>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</si>
  <si>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</si>
  <si>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</si>
  <si>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</si>
  <si>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</si>
  <si>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</si>
  <si>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</si>
  <si>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</si>
  <si>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</si>
  <si>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</si>
  <si>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</si>
  <si>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</si>
  <si>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</si>
  <si>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</si>
  <si>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</si>
  <si>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</si>
  <si>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</si>
  <si>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</si>
  <si>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</si>
  <si>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</si>
  <si>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</si>
  <si>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</si>
  <si>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</si>
  <si>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</si>
  <si>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</si>
  <si>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</si>
  <si>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</si>
  <si>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</si>
  <si>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</si>
  <si>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</si>
  <si>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</si>
  <si>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</si>
  <si>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</si>
  <si>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</si>
  <si>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</si>
  <si>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</si>
  <si>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</si>
  <si>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</si>
  <si>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</si>
  <si>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</si>
  <si>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</si>
  <si>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</si>
  <si>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</si>
  <si>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</si>
  <si>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</si>
  <si>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</si>
  <si>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</si>
  <si>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</si>
  <si>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</si>
  <si>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</si>
  <si>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</si>
  <si>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</si>
  <si>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</si>
  <si>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</si>
  <si>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</si>
  <si>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</si>
  <si>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</si>
  <si>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</si>
  <si>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</si>
  <si>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</si>
  <si>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</si>
  <si>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</si>
  <si>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</si>
  <si>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</si>
  <si>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</si>
  <si>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</si>
  <si>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</si>
  <si>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</si>
  <si>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</si>
  <si>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</si>
  <si>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</si>
  <si>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</si>
  <si>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</si>
  <si>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</si>
  <si>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</si>
  <si>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</si>
  <si>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</si>
  <si>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</si>
  <si>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</si>
  <si>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</si>
  <si>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</si>
  <si>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</si>
  <si>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</si>
  <si>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</si>
  <si>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</si>
  <si>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</si>
  <si>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</si>
  <si>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</si>
  <si>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</si>
  <si>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</si>
  <si>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</si>
  <si>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</si>
  <si>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</si>
  <si>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</si>
  <si>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</si>
  <si>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</si>
  <si>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</si>
  <si>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</si>
  <si>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</si>
  <si>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</si>
  <si>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</si>
  <si>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</si>
  <si>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</si>
  <si>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</si>
  <si>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</si>
  <si>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</si>
  <si>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</si>
  <si>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</si>
  <si>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</si>
  <si>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</si>
  <si>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</si>
  <si>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</si>
  <si>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</si>
  <si>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</si>
  <si>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</si>
  <si>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</si>
  <si>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</si>
  <si>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</si>
  <si>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</si>
  <si>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</si>
  <si>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</si>
  <si>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</si>
  <si>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</si>
  <si>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</si>
  <si>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</si>
  <si>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</si>
  <si>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</si>
  <si>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</si>
  <si>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</si>
  <si>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</si>
  <si>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</si>
  <si>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</si>
  <si>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</si>
  <si>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</si>
  <si>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</si>
  <si>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</si>
  <si>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</si>
  <si>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</si>
  <si>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</si>
  <si>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</si>
  <si>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</si>
  <si>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</si>
  <si>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</si>
  <si>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</si>
  <si>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</si>
  <si>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</si>
  <si>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</si>
  <si>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</si>
  <si>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</si>
  <si>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</si>
  <si>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</si>
  <si>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</si>
  <si>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</si>
  <si>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</si>
  <si>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</si>
  <si>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</si>
  <si>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</si>
  <si>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</si>
  <si>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</si>
  <si>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</si>
  <si>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</si>
  <si>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</si>
  <si>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</si>
  <si>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</si>
  <si>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</si>
  <si>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</si>
  <si>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</si>
  <si>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</si>
  <si>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</si>
  <si>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</si>
  <si>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</si>
  <si>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</si>
  <si>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</si>
  <si>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</si>
  <si>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</si>
  <si>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</si>
  <si>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</si>
  <si>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</si>
  <si>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</si>
  <si>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</si>
  <si>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</si>
  <si>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</si>
  <si>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</si>
  <si>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</si>
  <si>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</si>
  <si>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</si>
  <si>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</si>
  <si>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</si>
  <si>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</si>
  <si>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</si>
  <si>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</si>
  <si>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</si>
  <si>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</si>
  <si>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</si>
  <si>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</si>
  <si>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</si>
  <si>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</si>
  <si>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</si>
  <si>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</si>
  <si>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</si>
  <si>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</si>
  <si>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</si>
  <si>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</si>
  <si>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</si>
  <si>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</si>
  <si>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</si>
  <si>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</si>
  <si>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</si>
  <si>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</si>
  <si>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</si>
  <si>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</si>
  <si>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</si>
  <si>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</si>
  <si>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</si>
  <si>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</si>
  <si>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</si>
  <si>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</si>
  <si>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</si>
  <si>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</si>
  <si>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</si>
  <si>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</si>
  <si>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</si>
  <si>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</si>
  <si>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</si>
  <si>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</si>
  <si>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</si>
  <si>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</si>
  <si>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</si>
  <si>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</si>
  <si>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</si>
  <si>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</si>
  <si>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</si>
  <si>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</si>
  <si>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</si>
  <si>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</si>
  <si>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</si>
  <si>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</si>
  <si>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</si>
  <si>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</si>
  <si>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</si>
  <si>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</si>
  <si>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</si>
  <si>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</si>
  <si>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</si>
  <si>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</si>
  <si>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</si>
  <si>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</si>
  <si>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</si>
  <si>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</si>
  <si>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</si>
  <si>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</si>
  <si>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</si>
  <si>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</si>
  <si>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</si>
  <si>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</si>
  <si>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</si>
  <si>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</si>
  <si>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</si>
  <si>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</si>
  <si>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</si>
  <si>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</si>
  <si>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</si>
  <si>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</si>
  <si>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</si>
  <si>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</si>
  <si>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</si>
  <si>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</si>
  <si>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</si>
  <si>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</si>
  <si>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</si>
  <si>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</si>
  <si>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</si>
  <si>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</si>
  <si>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</si>
  <si>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</si>
  <si>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</si>
  <si>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</si>
  <si>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</si>
  <si>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</si>
  <si>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</si>
  <si>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</si>
  <si>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</si>
  <si>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</si>
  <si>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</si>
  <si>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</si>
  <si>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</si>
  <si>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</si>
  <si>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</si>
  <si>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</si>
  <si>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</si>
  <si>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</si>
  <si>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</si>
  <si>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</si>
  <si>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</si>
  <si>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</si>
  <si>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</si>
  <si>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</si>
  <si>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</si>
  <si>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</si>
  <si>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</si>
  <si>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</si>
  <si>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</si>
  <si>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</si>
  <si>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</si>
  <si>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</si>
  <si>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</si>
  <si>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</si>
  <si>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</si>
  <si>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</si>
  <si>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</si>
  <si>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</si>
  <si>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</si>
  <si>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</si>
  <si>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</si>
  <si>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</si>
  <si>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</si>
  <si>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</si>
  <si>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</si>
  <si>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</si>
  <si>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</si>
  <si>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</si>
  <si>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</si>
  <si>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</si>
  <si>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</si>
  <si>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</si>
  <si>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</si>
  <si>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</si>
  <si>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</si>
  <si>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</si>
  <si>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</si>
  <si>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</si>
  <si>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</si>
  <si>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</si>
  <si>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</si>
  <si>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</si>
  <si>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</si>
  <si>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</si>
  <si>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</si>
  <si>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</si>
  <si>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</si>
  <si>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</si>
  <si>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</si>
  <si>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</si>
  <si>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</si>
  <si>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</si>
  <si>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</si>
  <si>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</si>
  <si>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</si>
  <si>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</si>
  <si>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</si>
  <si>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</si>
  <si>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</si>
  <si>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</si>
  <si>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</si>
  <si>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</si>
  <si>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</si>
  <si>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</si>
  <si>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</si>
  <si>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</si>
  <si>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</si>
  <si>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</si>
  <si>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</si>
  <si>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</si>
  <si>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</si>
  <si>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</si>
  <si>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</si>
  <si>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</si>
  <si>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</si>
  <si>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</si>
  <si>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</si>
  <si>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</si>
  <si>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</si>
  <si>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</si>
  <si>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</si>
  <si>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</si>
  <si>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</si>
  <si>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</si>
  <si>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</si>
  <si>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</si>
  <si>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</si>
  <si>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</si>
  <si>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</si>
  <si>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</si>
  <si>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</si>
  <si>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</si>
  <si>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</si>
  <si>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</si>
  <si>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</si>
  <si>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</si>
  <si>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</si>
  <si>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</si>
  <si>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</si>
  <si>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</si>
  <si>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</si>
  <si>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</si>
  <si>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</si>
  <si>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</si>
  <si>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</si>
  <si>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</si>
  <si>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</si>
  <si>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</si>
  <si>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</si>
  <si>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</si>
  <si>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</si>
  <si>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</si>
  <si>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</si>
  <si>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</si>
  <si>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</si>
  <si>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</si>
  <si>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</si>
  <si>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r>
      <t xml:space="preserve">Apport financier étranger
</t>
    </r>
    <r>
      <rPr>
        <u/>
        <sz val="8"/>
        <color theme="10"/>
        <rFont val="Arial"/>
        <family val="2"/>
      </rPr>
      <t xml:space="preserve">(voir note 1) </t>
    </r>
  </si>
  <si>
    <r>
      <rPr>
        <b/>
        <u/>
        <sz val="8"/>
        <color theme="10"/>
        <rFont val="Arial"/>
        <family val="2"/>
      </rPr>
      <t>Revenus de billetterie</t>
    </r>
    <r>
      <rPr>
        <u/>
        <sz val="8"/>
        <color theme="10"/>
        <rFont val="Arial"/>
        <family val="2"/>
      </rPr>
      <t xml:space="preserve"> (avant cachets ou remise) 
(voir note 2)</t>
    </r>
  </si>
  <si>
    <t xml:space="preserve">Type d'activité  </t>
  </si>
  <si>
    <t>Nombre total d'artistes</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</si>
  <si>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</si>
  <si>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</si>
  <si>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</si>
  <si>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</si>
  <si>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</si>
  <si>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</si>
  <si>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</si>
  <si>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</si>
  <si>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</si>
  <si>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</si>
  <si>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</si>
  <si>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</si>
  <si>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</si>
  <si>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</si>
  <si>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</si>
  <si>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</si>
  <si>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</si>
  <si>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</si>
  <si>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</si>
  <si>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</si>
  <si>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</si>
  <si>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</si>
  <si>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</si>
  <si>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</si>
  <si>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</si>
  <si>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</si>
  <si>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</si>
  <si>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</si>
  <si>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</si>
  <si>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</si>
  <si>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</si>
  <si>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</si>
  <si>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</si>
  <si>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</si>
  <si>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</si>
  <si>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</si>
  <si>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</si>
  <si>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</si>
  <si>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</si>
  <si>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</si>
  <si>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</si>
  <si>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</si>
  <si>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</si>
  <si>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</si>
  <si>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</si>
  <si>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</si>
  <si>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</si>
  <si>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</si>
  <si>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</si>
  <si>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Dernier événement (1)</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</si>
  <si>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</si>
  <si>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</si>
  <si>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</si>
  <si>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</si>
  <si>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</si>
  <si>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</si>
  <si>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</si>
  <si>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</si>
  <si>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</si>
  <si>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</si>
  <si>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</si>
  <si>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</si>
  <si>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</si>
  <si>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</si>
  <si>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</si>
  <si>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</si>
  <si>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</si>
  <si>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</si>
  <si>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Centres d’exposition</t>
  </si>
  <si>
    <t>Arts action</t>
  </si>
  <si>
    <t>Arts audio</t>
  </si>
  <si>
    <t>Cinéma-vidéo</t>
  </si>
  <si>
    <t>Installation vidéo</t>
  </si>
  <si>
    <t>Installation sonore</t>
  </si>
  <si>
    <t>Programmation film/vidéo</t>
  </si>
  <si>
    <t>ONGLET : 11b activité</t>
  </si>
  <si>
    <t>littérature et conte, arts numériques et cinéma-vidéo</t>
  </si>
  <si>
    <t>Section 16a : Bilan de diffusion du dernier événement</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</si>
  <si>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</si>
  <si>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</si>
  <si>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</si>
  <si>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</si>
  <si>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</si>
  <si>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</si>
  <si>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</si>
  <si>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</si>
  <si>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</si>
  <si>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</si>
  <si>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</si>
  <si>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</si>
  <si>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</si>
  <si>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</si>
  <si>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</si>
  <si>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</si>
  <si>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</si>
  <si>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</si>
  <si>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</si>
  <si>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</si>
  <si>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</si>
  <si>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</si>
  <si>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</si>
  <si>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</si>
  <si>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</si>
  <si>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</si>
  <si>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</si>
  <si>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</si>
  <si>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</si>
  <si>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</si>
  <si>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</si>
  <si>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</si>
  <si>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</si>
  <si>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</si>
  <si>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</si>
  <si>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</si>
  <si>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</si>
  <si>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</si>
  <si>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</si>
  <si>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</si>
  <si>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</si>
  <si>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</si>
  <si>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</si>
  <si>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</si>
  <si>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</si>
  <si>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</si>
  <si>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</si>
  <si>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</si>
  <si>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</si>
  <si>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</si>
  <si>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</si>
  <si>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</si>
  <si>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</si>
  <si>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</si>
  <si>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</si>
  <si>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</si>
  <si>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</si>
  <si>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</si>
  <si>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</si>
  <si>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</si>
  <si>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</si>
  <si>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</si>
  <si>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</si>
  <si>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</si>
  <si>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</si>
  <si>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</si>
  <si>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</si>
  <si>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</si>
  <si>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</si>
  <si>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</si>
  <si>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</si>
  <si>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</si>
  <si>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</si>
  <si>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</si>
  <si>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</si>
  <si>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</si>
  <si>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</si>
  <si>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</si>
  <si>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</si>
  <si>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</si>
  <si>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</si>
  <si>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</si>
  <si>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</si>
  <si>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</si>
  <si>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</si>
  <si>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</si>
  <si>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</si>
  <si>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</si>
  <si>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</si>
  <si>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</si>
  <si>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</si>
  <si>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</si>
  <si>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</si>
  <si>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</si>
  <si>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</si>
  <si>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</si>
  <si>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</si>
  <si>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</si>
  <si>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</si>
  <si>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</si>
  <si>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</si>
  <si>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</si>
  <si>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</si>
  <si>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</si>
  <si>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</si>
  <si>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</si>
  <si>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</si>
  <si>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</si>
  <si>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</si>
  <si>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</si>
  <si>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</si>
  <si>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</si>
  <si>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</si>
  <si>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</si>
  <si>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</si>
  <si>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</si>
  <si>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</si>
  <si>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</si>
  <si>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</si>
  <si>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</si>
  <si>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</si>
  <si>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</si>
  <si>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</si>
  <si>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</si>
  <si>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</si>
  <si>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</si>
  <si>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</si>
  <si>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</si>
  <si>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</si>
  <si>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</si>
  <si>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</si>
  <si>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</si>
  <si>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</si>
  <si>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</si>
  <si>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</si>
  <si>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</si>
  <si>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</si>
  <si>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</si>
  <si>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</si>
  <si>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</si>
  <si>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</si>
  <si>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</si>
  <si>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</si>
  <si>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</si>
  <si>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</si>
  <si>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</si>
  <si>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</si>
  <si>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</si>
  <si>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</si>
  <si>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</si>
  <si>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</si>
  <si>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</si>
  <si>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</si>
  <si>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</si>
  <si>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</si>
  <si>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</si>
  <si>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</si>
  <si>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</si>
  <si>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</si>
  <si>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</si>
  <si>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</si>
  <si>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</si>
  <si>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</si>
  <si>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</si>
  <si>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</si>
  <si>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</si>
  <si>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</si>
  <si>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</si>
  <si>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</si>
  <si>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</si>
  <si>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</si>
  <si>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</si>
  <si>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</si>
  <si>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</si>
  <si>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</si>
  <si>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</si>
  <si>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</si>
  <si>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</si>
  <si>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</si>
  <si>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</si>
  <si>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</si>
  <si>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</si>
  <si>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</si>
  <si>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</si>
  <si>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</si>
  <si>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</si>
  <si>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</si>
  <si>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</si>
  <si>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</si>
  <si>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</si>
  <si>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</si>
  <si>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</si>
  <si>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</si>
  <si>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</si>
  <si>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</si>
  <si>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</si>
  <si>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</si>
  <si>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</si>
  <si>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</si>
  <si>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</si>
  <si>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</si>
  <si>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</si>
  <si>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</si>
  <si>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</si>
  <si>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</si>
  <si>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</si>
  <si>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</si>
  <si>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</si>
  <si>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</si>
  <si>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</si>
  <si>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</si>
  <si>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</si>
  <si>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</si>
  <si>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</si>
  <si>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</si>
  <si>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</si>
  <si>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</si>
  <si>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</si>
  <si>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</si>
  <si>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</si>
  <si>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</si>
  <si>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</si>
  <si>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</si>
  <si>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</si>
  <si>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</si>
  <si>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</si>
  <si>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</si>
  <si>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</si>
  <si>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</si>
  <si>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</si>
  <si>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</si>
  <si>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</si>
  <si>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</si>
  <si>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</si>
  <si>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</si>
  <si>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</si>
  <si>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</si>
  <si>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</si>
  <si>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</si>
  <si>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</si>
  <si>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</si>
  <si>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</si>
  <si>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</si>
  <si>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</si>
  <si>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</si>
  <si>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</si>
  <si>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</si>
  <si>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</si>
  <si>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</si>
  <si>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</si>
  <si>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</si>
  <si>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</si>
  <si>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</si>
  <si>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</si>
  <si>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</si>
  <si>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</si>
  <si>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</si>
  <si>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</si>
  <si>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</si>
  <si>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</si>
  <si>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</si>
  <si>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</si>
  <si>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</si>
  <si>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</si>
  <si>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</si>
  <si>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</si>
  <si>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</si>
  <si>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</si>
  <si>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</si>
  <si>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</si>
  <si>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</si>
  <si>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</si>
  <si>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</si>
  <si>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</si>
  <si>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</si>
  <si>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</si>
  <si>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</si>
  <si>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</si>
  <si>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</si>
  <si>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</si>
  <si>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</si>
  <si>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</si>
  <si>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</si>
  <si>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</si>
  <si>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</si>
  <si>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</si>
  <si>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</si>
  <si>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</si>
  <si>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</si>
  <si>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</si>
  <si>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</si>
  <si>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</si>
  <si>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</si>
  <si>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</si>
  <si>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</si>
  <si>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</si>
  <si>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</si>
  <si>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</si>
  <si>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</si>
  <si>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</si>
  <si>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</si>
  <si>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</si>
  <si>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</si>
  <si>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</si>
  <si>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</si>
  <si>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</si>
  <si>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</si>
  <si>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</si>
  <si>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</si>
  <si>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</si>
  <si>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</si>
  <si>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</si>
  <si>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</si>
  <si>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</si>
  <si>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</si>
  <si>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</si>
  <si>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</si>
  <si>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</si>
  <si>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</si>
  <si>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</si>
  <si>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</si>
  <si>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</si>
  <si>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</si>
  <si>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</si>
  <si>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</si>
  <si>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</si>
  <si>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</si>
  <si>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</si>
  <si>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</si>
  <si>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</si>
  <si>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</si>
  <si>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</si>
  <si>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</si>
  <si>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</si>
  <si>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</si>
  <si>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</si>
  <si>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</si>
  <si>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</si>
  <si>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</si>
  <si>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</si>
  <si>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</si>
  <si>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</si>
  <si>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</si>
  <si>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</si>
  <si>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</si>
  <si>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</si>
  <si>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</si>
  <si>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</si>
  <si>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</si>
  <si>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</si>
  <si>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</si>
  <si>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</si>
  <si>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</si>
  <si>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</si>
  <si>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</si>
  <si>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</si>
  <si>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</si>
  <si>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</si>
  <si>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</si>
  <si>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</si>
  <si>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</si>
  <si>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</si>
  <si>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</si>
  <si>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</si>
  <si>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</si>
  <si>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</si>
  <si>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</si>
  <si>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</si>
  <si>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</si>
  <si>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</si>
  <si>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</si>
  <si>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</si>
  <si>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</si>
  <si>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</si>
  <si>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</si>
  <si>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</si>
  <si>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</si>
  <si>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</si>
  <si>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</si>
  <si>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</si>
  <si>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</si>
  <si>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</si>
  <si>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</si>
  <si>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</si>
  <si>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</si>
  <si>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</si>
  <si>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</si>
  <si>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</si>
  <si>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</si>
  <si>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</si>
  <si>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</si>
  <si>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</si>
  <si>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</si>
  <si>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</si>
  <si>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</si>
  <si>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</si>
  <si>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</si>
  <si>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</si>
  <si>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</si>
  <si>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</si>
  <si>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</si>
  <si>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</si>
  <si>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</si>
  <si>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</si>
  <si>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</si>
  <si>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</si>
  <si>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</si>
  <si>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</si>
  <si>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</si>
  <si>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</si>
  <si>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</si>
  <si>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</si>
  <si>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</si>
  <si>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</si>
  <si>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</si>
  <si>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</si>
  <si>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</si>
  <si>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</si>
  <si>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</si>
  <si>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</si>
  <si>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</si>
  <si>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</si>
  <si>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</si>
  <si>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</si>
  <si>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</si>
  <si>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</si>
  <si>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</si>
  <si>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</si>
  <si>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</si>
  <si>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</si>
  <si>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</si>
  <si>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</si>
  <si>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</si>
  <si>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</si>
  <si>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</si>
  <si>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</si>
  <si>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</si>
  <si>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</si>
  <si>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</si>
  <si>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</si>
  <si>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</si>
  <si>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</si>
  <si>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</si>
  <si>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</si>
  <si>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</si>
  <si>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</si>
  <si>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</si>
  <si>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</si>
  <si>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</si>
  <si>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</si>
  <si>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</si>
  <si>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</si>
  <si>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</si>
  <si>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</si>
  <si>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</si>
  <si>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</si>
  <si>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</si>
  <si>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</si>
  <si>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</si>
  <si>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</si>
  <si>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</si>
  <si>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</si>
  <si>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</si>
  <si>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</si>
  <si>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</si>
  <si>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</si>
  <si>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</si>
  <si>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</si>
  <si>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</si>
  <si>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</si>
  <si>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</si>
  <si>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</si>
  <si>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</si>
  <si>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</si>
  <si>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</si>
  <si>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</si>
  <si>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</si>
  <si>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</si>
  <si>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</si>
  <si>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</si>
  <si>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</si>
  <si>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</si>
  <si>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</si>
  <si>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</si>
  <si>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</si>
  <si>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</si>
  <si>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</si>
  <si>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</si>
  <si>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</si>
  <si>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</si>
  <si>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</si>
  <si>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</si>
  <si>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</si>
  <si>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</si>
  <si>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</si>
  <si>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</si>
  <si>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</si>
  <si>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</si>
  <si>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</si>
  <si>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</si>
  <si>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</si>
  <si>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</si>
  <si>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</si>
  <si>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</si>
  <si>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</si>
  <si>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</si>
  <si>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</si>
  <si>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</si>
  <si>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</si>
  <si>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</si>
  <si>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</si>
  <si>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</si>
  <si>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</si>
  <si>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</si>
  <si>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</si>
  <si>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</si>
  <si>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</si>
  <si>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</si>
  <si>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</si>
  <si>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</si>
  <si>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</si>
  <si>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</si>
  <si>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</si>
  <si>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</si>
  <si>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</si>
  <si>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</si>
  <si>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</si>
  <si>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</si>
  <si>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</si>
  <si>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</si>
  <si>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</si>
  <si>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</si>
  <si>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</si>
  <si>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</si>
  <si>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</si>
  <si>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</si>
  <si>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</si>
  <si>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</si>
  <si>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</si>
  <si>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</si>
  <si>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</si>
  <si>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</si>
  <si>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</si>
  <si>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</si>
  <si>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</si>
  <si>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</si>
  <si>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</si>
  <si>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</si>
  <si>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</si>
  <si>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</si>
  <si>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</si>
  <si>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</si>
  <si>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</si>
  <si>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</si>
  <si>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</si>
  <si>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</si>
  <si>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</si>
  <si>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</si>
  <si>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</si>
  <si>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</si>
  <si>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</si>
  <si>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</si>
  <si>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</si>
  <si>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</si>
  <si>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</si>
  <si>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</si>
  <si>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</si>
  <si>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</si>
  <si>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</si>
  <si>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</si>
  <si>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</si>
  <si>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</si>
  <si>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</si>
  <si>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</si>
  <si>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</si>
  <si>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</si>
  <si>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</si>
  <si>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</si>
  <si>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</si>
  <si>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</si>
  <si>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</si>
  <si>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</si>
  <si>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</si>
  <si>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</si>
  <si>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</si>
  <si>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</si>
  <si>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</si>
  <si>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</si>
  <si>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</si>
  <si>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</si>
  <si>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</si>
  <si>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</si>
  <si>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</si>
  <si>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</si>
  <si>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</si>
  <si>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</si>
  <si>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</si>
  <si>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</si>
  <si>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</si>
  <si>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</si>
  <si>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</si>
  <si>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</si>
  <si>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</si>
  <si>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</si>
  <si>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</si>
  <si>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</si>
  <si>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</si>
  <si>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</si>
  <si>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</si>
  <si>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</si>
  <si>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</si>
  <si>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</si>
  <si>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</si>
  <si>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</si>
  <si>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</si>
  <si>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</si>
  <si>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</si>
  <si>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</si>
  <si>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</si>
  <si>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</si>
  <si>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</si>
  <si>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</si>
  <si>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</si>
  <si>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</si>
  <si>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</si>
  <si>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</si>
  <si>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</si>
  <si>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</si>
  <si>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</si>
  <si>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</si>
  <si>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</si>
  <si>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</si>
  <si>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</si>
  <si>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</si>
  <si>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</si>
  <si>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</si>
  <si>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</si>
  <si>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</si>
  <si>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</si>
  <si>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</si>
  <si>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</si>
  <si>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</si>
  <si>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</si>
  <si>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</si>
  <si>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</si>
  <si>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</si>
  <si>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</si>
  <si>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</si>
  <si>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</si>
  <si>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</si>
  <si>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</si>
  <si>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</si>
  <si>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</si>
  <si>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</si>
  <si>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</si>
  <si>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</si>
  <si>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</si>
  <si>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</si>
  <si>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</si>
  <si>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</si>
  <si>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</si>
  <si>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</si>
  <si>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</si>
  <si>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</si>
  <si>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</si>
  <si>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</si>
  <si>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</si>
  <si>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</si>
  <si>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</si>
  <si>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</si>
  <si>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</si>
  <si>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</si>
  <si>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</si>
  <si>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</si>
  <si>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</si>
  <si>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</si>
  <si>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</si>
  <si>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</si>
  <si>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</si>
  <si>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</si>
  <si>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</si>
  <si>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</si>
  <si>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</si>
  <si>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</si>
  <si>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</si>
  <si>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</si>
  <si>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</si>
  <si>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</si>
  <si>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</si>
  <si>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</si>
  <si>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</si>
  <si>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</si>
  <si>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</si>
  <si>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</si>
  <si>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</si>
  <si>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</si>
  <si>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</si>
  <si>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</si>
  <si>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</si>
  <si>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</si>
  <si>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</si>
  <si>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</si>
  <si>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</si>
  <si>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</si>
  <si>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</si>
  <si>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</si>
  <si>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</si>
  <si>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</si>
  <si>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</si>
  <si>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</si>
  <si>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</si>
  <si>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</si>
  <si>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</si>
  <si>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</si>
  <si>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</si>
  <si>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</si>
  <si>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</si>
  <si>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</si>
  <si>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</si>
  <si>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</si>
  <si>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</si>
  <si>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</si>
  <si>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</si>
  <si>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</si>
  <si>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</si>
  <si>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</si>
  <si>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</si>
  <si>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</si>
  <si>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</si>
  <si>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</si>
  <si>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</si>
  <si>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</si>
  <si>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</si>
  <si>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</si>
  <si>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</si>
  <si>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</si>
  <si>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</si>
  <si>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</si>
  <si>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</si>
  <si>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</si>
  <si>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</si>
  <si>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</si>
  <si>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</si>
  <si>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</si>
  <si>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</si>
  <si>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</si>
  <si>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</si>
  <si>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</si>
  <si>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</si>
  <si>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</si>
  <si>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</si>
  <si>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</si>
  <si>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</si>
  <si>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</si>
  <si>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</si>
  <si>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</si>
  <si>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</si>
  <si>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</si>
  <si>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</si>
  <si>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</si>
  <si>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</si>
  <si>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</si>
  <si>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</si>
  <si>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</si>
  <si>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</si>
  <si>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</si>
  <si>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</si>
  <si>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</si>
  <si>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</si>
  <si>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</si>
  <si>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</si>
  <si>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</si>
  <si>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</si>
  <si>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</si>
  <si>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</si>
  <si>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</si>
  <si>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</si>
  <si>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</si>
  <si>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</si>
  <si>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</si>
  <si>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</si>
  <si>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</si>
  <si>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Secondaire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</si>
  <si>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</si>
  <si>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</si>
  <si>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</si>
  <si>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</si>
  <si>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Revenus</t>
  </si>
  <si>
    <t>Dépenses</t>
  </si>
  <si>
    <t>Section 13 - Barèmes des cachets et droits versés aux artistes</t>
  </si>
  <si>
    <t>Droits versés</t>
  </si>
  <si>
    <t>Tout public</t>
  </si>
  <si>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</si>
  <si>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</si>
  <si>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</si>
  <si>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</si>
  <si>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Si votre situation financière affiche un déficit accumulé (Fonds d'administration générale ou Actifs nets non affectés) supérieur à 10 % de vos revenus, énumérez les mesures correctrices et les actions entreprises pour rectifier la situation.</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</si>
  <si>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</si>
  <si>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</si>
  <si>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</si>
  <si>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</si>
  <si>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</si>
  <si>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</si>
  <si>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</si>
  <si>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Section 14c - Sommaire des revenus et dépenses - Événement ANNUEL</t>
  </si>
  <si>
    <t>Préparation</t>
  </si>
  <si>
    <t>Réalisation</t>
  </si>
  <si>
    <t>Section 14d - Sommaire des revenus et dépenses - Événement BIENNAL</t>
  </si>
  <si>
    <t>Section 16a - Bilan de diffusion</t>
  </si>
  <si>
    <t>EVEN</t>
  </si>
  <si>
    <t>Type de coproduction</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</si>
  <si>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</si>
  <si>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</si>
  <si>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</si>
  <si>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</si>
  <si>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</si>
  <si>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</si>
  <si>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</si>
  <si>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</si>
  <si>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</si>
  <si>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</si>
  <si>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</si>
  <si>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</si>
  <si>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</si>
  <si>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</si>
  <si>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</si>
  <si>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</si>
  <si>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</si>
  <si>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</si>
  <si>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</si>
  <si>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</si>
  <si>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</si>
  <si>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</si>
  <si>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</si>
  <si>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</si>
  <si>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</si>
  <si>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</si>
  <si>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</si>
  <si>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</si>
  <si>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</si>
  <si>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</si>
  <si>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</si>
  <si>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</si>
  <si>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</si>
  <si>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</si>
  <si>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</si>
  <si>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</si>
  <si>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</si>
  <si>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</si>
  <si>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</si>
  <si>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</si>
  <si>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</si>
  <si>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</si>
  <si>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</si>
  <si>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</si>
  <si>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</si>
  <si>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</si>
  <si>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</si>
  <si>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</si>
  <si>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</si>
  <si>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</si>
  <si>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</si>
  <si>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</si>
  <si>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</si>
  <si>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</si>
  <si>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</si>
  <si>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</si>
  <si>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</si>
  <si>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</si>
  <si>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</si>
  <si>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</si>
  <si>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</si>
  <si>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</si>
  <si>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</si>
  <si>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</si>
  <si>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</si>
  <si>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</si>
  <si>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</si>
  <si>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</si>
  <si>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</si>
  <si>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</si>
  <si>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</si>
  <si>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</si>
  <si>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</si>
  <si>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</si>
  <si>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</si>
  <si>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</si>
  <si>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</si>
  <si>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</si>
  <si>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</si>
  <si>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</si>
  <si>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</si>
  <si>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</si>
  <si>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</si>
  <si>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</si>
  <si>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</si>
  <si>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</si>
  <si>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</si>
  <si>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</si>
  <si>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</si>
  <si>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</si>
  <si>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</si>
  <si>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</si>
  <si>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</si>
  <si>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</si>
  <si>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</si>
  <si>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</si>
  <si>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</si>
  <si>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</si>
  <si>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</si>
  <si>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</si>
  <si>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</si>
  <si>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</si>
  <si>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</si>
  <si>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</si>
  <si>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</si>
  <si>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</si>
  <si>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</si>
  <si>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</si>
  <si>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</si>
  <si>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</si>
  <si>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</si>
  <si>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</si>
  <si>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</si>
  <si>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</si>
  <si>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</si>
  <si>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</si>
  <si>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</si>
  <si>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</si>
  <si>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</si>
  <si>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</si>
  <si>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</si>
  <si>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</si>
  <si>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</si>
  <si>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</si>
  <si>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</si>
  <si>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</si>
  <si>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</si>
  <si>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</si>
  <si>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</si>
  <si>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</si>
  <si>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</si>
  <si>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</si>
  <si>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</si>
  <si>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</si>
  <si>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</si>
  <si>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</si>
  <si>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</si>
  <si>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</si>
  <si>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</si>
  <si>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</si>
  <si>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</si>
  <si>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</si>
  <si>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</si>
  <si>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</si>
  <si>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</si>
  <si>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</si>
  <si>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</si>
  <si>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</si>
  <si>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</si>
  <si>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</si>
  <si>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</si>
  <si>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</si>
  <si>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</si>
  <si>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</si>
  <si>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</si>
  <si>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</si>
  <si>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</si>
  <si>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</si>
  <si>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</si>
  <si>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</si>
  <si>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</si>
  <si>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</si>
  <si>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</si>
  <si>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</si>
  <si>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</si>
  <si>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</si>
  <si>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</si>
  <si>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</si>
  <si>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</si>
  <si>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</si>
  <si>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</si>
  <si>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</si>
  <si>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</si>
  <si>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</si>
  <si>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</si>
  <si>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</si>
  <si>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</si>
  <si>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</si>
  <si>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</si>
  <si>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</si>
  <si>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</si>
  <si>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</si>
  <si>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</si>
  <si>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</si>
  <si>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</si>
  <si>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</si>
  <si>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</si>
  <si>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</si>
  <si>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</si>
  <si>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</si>
  <si>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</si>
  <si>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</si>
  <si>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</si>
  <si>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</si>
  <si>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</si>
  <si>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</si>
  <si>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</si>
  <si>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</si>
  <si>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</si>
  <si>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</si>
  <si>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</si>
  <si>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</si>
  <si>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</si>
  <si>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</si>
  <si>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</si>
  <si>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</si>
  <si>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</si>
  <si>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</si>
  <si>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</si>
  <si>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</si>
  <si>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</si>
  <si>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</si>
  <si>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</si>
  <si>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</si>
  <si>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</si>
  <si>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</si>
  <si>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</si>
  <si>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</si>
  <si>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</si>
  <si>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</si>
  <si>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</si>
  <si>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</si>
  <si>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</si>
  <si>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</si>
  <si>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</si>
  <si>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</si>
  <si>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</si>
  <si>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</si>
  <si>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</si>
  <si>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</si>
  <si>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</si>
  <si>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</si>
  <si>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</si>
  <si>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</si>
  <si>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</si>
  <si>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</si>
  <si>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</si>
  <si>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</si>
  <si>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</si>
  <si>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</si>
  <si>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</si>
  <si>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</si>
  <si>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</si>
  <si>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</si>
  <si>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</si>
  <si>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</si>
  <si>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</si>
  <si>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</si>
  <si>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</si>
  <si>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</si>
  <si>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</si>
  <si>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</si>
  <si>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</si>
  <si>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</si>
  <si>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</si>
  <si>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</si>
  <si>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</si>
  <si>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</si>
  <si>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</si>
  <si>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</si>
  <si>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</si>
  <si>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</si>
  <si>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</si>
  <si>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</si>
  <si>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</si>
  <si>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</si>
  <si>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</si>
  <si>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</si>
  <si>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</si>
  <si>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</si>
  <si>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</si>
  <si>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</si>
  <si>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</si>
  <si>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</si>
  <si>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</si>
  <si>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</si>
  <si>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</si>
  <si>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</si>
  <si>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</si>
  <si>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</si>
  <si>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</si>
  <si>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</si>
  <si>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</si>
  <si>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</si>
  <si>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</si>
  <si>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</si>
  <si>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</si>
  <si>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</si>
  <si>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</si>
  <si>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</si>
  <si>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</si>
  <si>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</si>
  <si>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</si>
  <si>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</si>
  <si>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</si>
  <si>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</si>
  <si>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</si>
  <si>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</si>
  <si>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</si>
  <si>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</si>
  <si>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</si>
  <si>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</si>
  <si>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</si>
  <si>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</si>
  <si>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</si>
  <si>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</si>
  <si>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</si>
  <si>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</si>
  <si>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</si>
  <si>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</si>
  <si>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</si>
  <si>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</si>
  <si>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</si>
  <si>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</si>
  <si>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</si>
  <si>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</si>
  <si>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</si>
  <si>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</si>
  <si>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</si>
  <si>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</si>
  <si>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</si>
  <si>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</si>
  <si>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</si>
  <si>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</si>
  <si>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</si>
  <si>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</si>
  <si>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</si>
  <si>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</si>
  <si>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</si>
  <si>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</si>
  <si>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</si>
  <si>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</si>
  <si>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</si>
  <si>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</si>
  <si>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</si>
  <si>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</si>
  <si>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</si>
  <si>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</si>
  <si>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</si>
  <si>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</si>
  <si>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</si>
  <si>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</si>
  <si>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</si>
  <si>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</si>
  <si>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</si>
  <si>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</si>
  <si>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</si>
  <si>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</si>
  <si>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</si>
  <si>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</si>
  <si>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</si>
  <si>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</si>
  <si>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</si>
  <si>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</si>
  <si>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</si>
  <si>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</si>
  <si>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</si>
  <si>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</si>
  <si>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</si>
  <si>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</si>
  <si>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</si>
  <si>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</si>
  <si>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</si>
  <si>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</si>
  <si>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</si>
  <si>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</si>
  <si>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</si>
  <si>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</si>
  <si>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</si>
  <si>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</si>
  <si>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</si>
  <si>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</si>
  <si>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</si>
  <si>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</si>
  <si>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</si>
  <si>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</si>
  <si>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</si>
  <si>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</si>
  <si>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</si>
  <si>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</si>
  <si>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</si>
  <si>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</si>
  <si>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</si>
  <si>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</si>
  <si>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</si>
  <si>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</si>
  <si>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</si>
  <si>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</si>
  <si>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</si>
  <si>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</si>
  <si>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</si>
  <si>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</si>
  <si>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</si>
  <si>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</si>
  <si>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</si>
  <si>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</si>
  <si>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</si>
  <si>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</si>
  <si>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</si>
  <si>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</si>
  <si>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</si>
  <si>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</si>
  <si>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</si>
  <si>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</si>
  <si>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</si>
  <si>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</si>
  <si>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</si>
  <si>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</si>
  <si>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</si>
  <si>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</si>
  <si>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</si>
  <si>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</si>
  <si>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</si>
  <si>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</si>
  <si>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</si>
  <si>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</si>
  <si>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</si>
  <si>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</si>
  <si>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</si>
  <si>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</si>
  <si>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</si>
  <si>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</si>
  <si>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</si>
  <si>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</si>
  <si>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</si>
  <si>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</si>
  <si>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</si>
  <si>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</si>
  <si>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</si>
  <si>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</si>
  <si>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</si>
  <si>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</si>
  <si>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</si>
  <si>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</si>
  <si>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</si>
  <si>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</si>
  <si>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</si>
  <si>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</si>
  <si>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</si>
  <si>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</si>
  <si>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</si>
  <si>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</si>
  <si>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</si>
  <si>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</si>
  <si>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</si>
  <si>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</si>
  <si>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</si>
  <si>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</si>
  <si>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</si>
  <si>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</si>
  <si>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</si>
  <si>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</si>
  <si>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</si>
  <si>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</si>
  <si>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</si>
  <si>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</si>
  <si>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</si>
  <si>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</si>
  <si>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</si>
  <si>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</si>
  <si>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</si>
  <si>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</si>
  <si>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</si>
  <si>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</si>
  <si>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</si>
  <si>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</si>
  <si>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</si>
  <si>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</si>
  <si>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</si>
  <si>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</si>
  <si>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</si>
  <si>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</si>
  <si>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</si>
  <si>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</si>
  <si>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</si>
  <si>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</si>
  <si>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</si>
  <si>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</si>
  <si>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</si>
  <si>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</si>
  <si>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</si>
  <si>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</si>
  <si>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</si>
  <si>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</si>
  <si>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</si>
  <si>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</si>
  <si>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</si>
  <si>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</si>
  <si>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</si>
  <si>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</si>
  <si>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</si>
  <si>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</si>
  <si>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</si>
  <si>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</si>
  <si>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</si>
  <si>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</si>
  <si>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</si>
  <si>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</si>
  <si>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</si>
  <si>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</si>
  <si>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</si>
  <si>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</si>
  <si>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</si>
  <si>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</si>
  <si>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</si>
  <si>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</si>
  <si>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</si>
  <si>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</si>
  <si>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</si>
  <si>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</si>
  <si>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</si>
  <si>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</si>
  <si>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</si>
  <si>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</si>
  <si>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</si>
  <si>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</si>
  <si>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</si>
  <si>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</si>
  <si>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</si>
  <si>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</si>
  <si>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</si>
  <si>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</si>
  <si>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</si>
  <si>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</si>
  <si>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</si>
  <si>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</si>
  <si>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</si>
  <si>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</si>
  <si>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</si>
  <si>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</si>
  <si>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</si>
  <si>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</si>
  <si>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</si>
  <si>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</si>
  <si>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</si>
  <si>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</si>
  <si>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</si>
  <si>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</si>
  <si>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</si>
  <si>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</si>
  <si>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</si>
  <si>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</si>
  <si>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</si>
  <si>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</si>
  <si>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</si>
  <si>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</si>
  <si>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</si>
  <si>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</si>
  <si>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</si>
  <si>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</si>
  <si>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</si>
  <si>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</si>
  <si>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</si>
  <si>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</si>
  <si>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</si>
  <si>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</si>
  <si>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</si>
  <si>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</si>
  <si>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</si>
  <si>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</si>
  <si>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</si>
  <si>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</si>
  <si>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</si>
  <si>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</si>
  <si>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</si>
  <si>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</si>
  <si>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</si>
  <si>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</si>
  <si>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</si>
  <si>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</si>
  <si>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</si>
  <si>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</si>
  <si>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</si>
  <si>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</si>
  <si>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</si>
  <si>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</si>
  <si>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</si>
  <si>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</si>
  <si>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</si>
  <si>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</si>
  <si>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</si>
  <si>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</si>
  <si>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</si>
  <si>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</si>
  <si>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</si>
  <si>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</si>
  <si>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</si>
  <si>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</si>
  <si>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</si>
  <si>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</si>
  <si>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</si>
  <si>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</si>
  <si>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</si>
  <si>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</si>
  <si>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</si>
  <si>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</si>
  <si>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</si>
  <si>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</si>
  <si>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</si>
  <si>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</si>
  <si>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</si>
  <si>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</si>
  <si>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</si>
  <si>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</si>
  <si>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</si>
  <si>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</si>
  <si>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</si>
  <si>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</si>
  <si>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</si>
  <si>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</si>
  <si>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</si>
  <si>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</si>
  <si>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</si>
  <si>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</si>
  <si>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</si>
  <si>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</si>
  <si>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</si>
  <si>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</si>
  <si>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</si>
  <si>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</si>
  <si>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</si>
  <si>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</si>
  <si>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</si>
  <si>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</si>
  <si>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</si>
  <si>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</si>
  <si>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</si>
  <si>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</si>
  <si>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</si>
  <si>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</si>
  <si>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</si>
  <si>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</si>
  <si>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</si>
  <si>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</si>
  <si>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</si>
  <si>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</si>
  <si>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</si>
  <si>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</si>
  <si>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</si>
  <si>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</si>
  <si>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</si>
  <si>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</si>
  <si>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</si>
  <si>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</si>
  <si>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</si>
  <si>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</si>
  <si>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</si>
  <si>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</si>
  <si>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</si>
  <si>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</si>
  <si>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</si>
  <si>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</si>
  <si>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</si>
  <si>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</si>
  <si>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</si>
  <si>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</si>
  <si>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</si>
  <si>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</si>
  <si>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</si>
  <si>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</si>
  <si>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</si>
  <si>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</si>
  <si>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</si>
  <si>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</si>
  <si>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</si>
  <si>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</si>
  <si>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</si>
  <si>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</si>
  <si>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</si>
  <si>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</si>
  <si>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</si>
  <si>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</si>
  <si>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</si>
  <si>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</si>
  <si>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</si>
  <si>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</si>
  <si>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</si>
  <si>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</si>
  <si>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</si>
  <si>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</si>
  <si>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</si>
  <si>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</si>
  <si>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</si>
  <si>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</si>
  <si>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</si>
  <si>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</si>
  <si>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</si>
  <si>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</si>
  <si>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</si>
  <si>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</si>
  <si>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</si>
  <si>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</si>
  <si>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</si>
  <si>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</si>
  <si>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</si>
  <si>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</si>
  <si>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</si>
  <si>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</si>
  <si>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</si>
  <si>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</si>
  <si>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</si>
  <si>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</si>
  <si>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</si>
  <si>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</si>
  <si>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</si>
  <si>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</si>
  <si>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</si>
  <si>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</si>
  <si>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</si>
  <si>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</si>
  <si>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</si>
  <si>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</si>
  <si>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</si>
  <si>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</si>
  <si>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</si>
  <si>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</si>
  <si>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</si>
  <si>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</si>
  <si>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</si>
  <si>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</si>
  <si>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</si>
  <si>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</si>
  <si>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</si>
  <si>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</si>
  <si>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</si>
  <si>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</si>
  <si>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</si>
  <si>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</si>
  <si>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</si>
  <si>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</si>
  <si>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</si>
  <si>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</si>
  <si>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</si>
  <si>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</si>
  <si>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</si>
  <si>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</si>
  <si>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</si>
  <si>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</si>
  <si>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</si>
  <si>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</si>
  <si>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</si>
  <si>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</si>
  <si>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</si>
  <si>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</si>
  <si>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</si>
  <si>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</si>
  <si>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</si>
  <si>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</si>
  <si>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</si>
  <si>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</si>
  <si>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</si>
  <si>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</si>
  <si>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</si>
  <si>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</si>
  <si>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</si>
  <si>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</si>
  <si>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</si>
  <si>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</si>
  <si>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</si>
  <si>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</si>
  <si>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</si>
  <si>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</si>
  <si>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</si>
  <si>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</si>
  <si>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</si>
  <si>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</si>
  <si>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</si>
  <si>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</si>
  <si>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</si>
  <si>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</si>
  <si>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</si>
  <si>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</si>
  <si>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</si>
  <si>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</si>
  <si>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</si>
  <si>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</si>
  <si>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</si>
  <si>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</si>
  <si>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</si>
  <si>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</si>
  <si>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</si>
  <si>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</si>
  <si>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</si>
  <si>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</si>
  <si>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</si>
  <si>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</si>
  <si>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</si>
  <si>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</si>
  <si>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</si>
  <si>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</si>
  <si>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</si>
  <si>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</si>
  <si>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</si>
  <si>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</si>
  <si>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</si>
  <si>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</si>
  <si>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</si>
  <si>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</si>
  <si>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</si>
  <si>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</si>
  <si>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</si>
  <si>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</si>
  <si>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</si>
  <si>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</si>
  <si>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</si>
  <si>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</si>
  <si>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</si>
  <si>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</si>
  <si>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</si>
  <si>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</si>
  <si>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</si>
  <si>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</si>
  <si>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</si>
  <si>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</si>
  <si>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</si>
  <si>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</si>
  <si>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</si>
  <si>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</si>
  <si>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</si>
  <si>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</si>
  <si>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</si>
  <si>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</si>
  <si>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</si>
  <si>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</si>
  <si>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</si>
  <si>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</si>
  <si>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</si>
  <si>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</si>
  <si>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</si>
  <si>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</si>
  <si>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</si>
  <si>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</si>
  <si>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</si>
  <si>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</si>
  <si>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</si>
  <si>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</si>
  <si>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</si>
  <si>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</si>
  <si>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</si>
  <si>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</si>
  <si>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</si>
  <si>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</si>
  <si>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</si>
  <si>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</si>
  <si>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</si>
  <si>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</si>
  <si>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</si>
  <si>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</si>
  <si>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</si>
  <si>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</si>
  <si>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</si>
  <si>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</si>
  <si>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</si>
  <si>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</si>
  <si>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</si>
  <si>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</si>
  <si>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</si>
  <si>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</si>
  <si>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</si>
  <si>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</si>
  <si>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</si>
  <si>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</si>
  <si>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</si>
  <si>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</si>
  <si>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</si>
  <si>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</si>
  <si>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</si>
  <si>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</si>
  <si>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</si>
  <si>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</si>
  <si>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</si>
  <si>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</si>
  <si>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</si>
  <si>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</si>
  <si>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</si>
  <si>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</si>
  <si>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</si>
  <si>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</si>
  <si>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</si>
  <si>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</si>
  <si>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</si>
  <si>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</si>
  <si>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</si>
  <si>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</si>
  <si>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</si>
  <si>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</si>
  <si>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</si>
  <si>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</si>
  <si>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</si>
  <si>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</si>
  <si>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</si>
  <si>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</si>
  <si>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</si>
  <si>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</si>
  <si>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</si>
  <si>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</si>
  <si>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</si>
  <si>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</si>
  <si>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</si>
  <si>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</si>
  <si>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</si>
  <si>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</si>
  <si>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</si>
  <si>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</si>
  <si>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</si>
  <si>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</si>
  <si>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</si>
  <si>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</si>
  <si>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</si>
  <si>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</si>
  <si>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</si>
  <si>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</si>
  <si>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</si>
  <si>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</si>
  <si>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</si>
  <si>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</si>
  <si>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</si>
  <si>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</si>
  <si>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</si>
  <si>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</si>
  <si>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</si>
  <si>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</si>
  <si>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</si>
  <si>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</si>
  <si>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</si>
  <si>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</si>
  <si>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</si>
  <si>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</si>
  <si>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</si>
  <si>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</si>
  <si>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</si>
  <si>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</si>
  <si>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</si>
  <si>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</si>
  <si>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</si>
  <si>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</si>
  <si>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</si>
  <si>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</si>
  <si>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</si>
  <si>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</si>
  <si>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</si>
  <si>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</si>
  <si>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</si>
  <si>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</si>
  <si>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</si>
  <si>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</si>
  <si>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</si>
  <si>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</si>
  <si>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</si>
  <si>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</si>
  <si>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</si>
  <si>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</si>
  <si>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</si>
  <si>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</si>
  <si>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</si>
  <si>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</si>
  <si>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</si>
  <si>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</si>
  <si>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</si>
  <si>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</si>
  <si>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</si>
  <si>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</si>
  <si>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</si>
  <si>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</si>
  <si>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</si>
  <si>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</si>
  <si>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</si>
  <si>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</si>
  <si>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</si>
  <si>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</si>
  <si>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</si>
  <si>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</si>
  <si>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</si>
  <si>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</si>
  <si>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</si>
  <si>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</si>
  <si>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</si>
  <si>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</si>
  <si>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</si>
  <si>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</si>
  <si>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</si>
  <si>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</si>
  <si>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</si>
  <si>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COMMUNICATION</t>
  </si>
  <si>
    <t xml:space="preserve">Date : </t>
  </si>
  <si>
    <t>Date de réponse :</t>
  </si>
  <si>
    <t>*Obligatoire</t>
  </si>
  <si>
    <t>Personnel artistique ou de production</t>
  </si>
  <si>
    <t>Section 16a - Plan de diffusion</t>
  </si>
  <si>
    <t>Préscolaire et primaire</t>
  </si>
  <si>
    <t>Familiale</t>
  </si>
  <si>
    <t>Adulte</t>
  </si>
  <si>
    <t>Total :</t>
  </si>
  <si>
    <t>Activité avant la représentation</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</si>
  <si>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</si>
  <si>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</si>
  <si>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</si>
  <si>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Artistes des Premières Nations et inuits</t>
  </si>
  <si>
    <t>En situation de handicap</t>
  </si>
  <si>
    <t>Nombre de productions</t>
  </si>
  <si>
    <t>Activité après la représentation</t>
  </si>
  <si>
    <t>Activités avant et après la représentation</t>
  </si>
  <si>
    <t>au</t>
  </si>
  <si>
    <t>Dates de l’événement (aaaa-mm-jj) - Du :</t>
  </si>
  <si>
    <t>Section 16a : Plan de diffusion du dernier événement</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</si>
  <si>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</si>
  <si>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</si>
  <si>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</si>
  <si>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</si>
  <si>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</si>
  <si>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</si>
  <si>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</si>
  <si>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</si>
  <si>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</si>
  <si>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</si>
  <si>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</si>
  <si>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</si>
  <si>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</si>
  <si>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</si>
  <si>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</si>
  <si>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</si>
  <si>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</si>
  <si>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</si>
  <si>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</si>
  <si>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</si>
  <si>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</si>
  <si>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</si>
  <si>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</si>
  <si>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</si>
  <si>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</si>
  <si>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</si>
  <si>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</si>
  <si>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</si>
  <si>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</si>
  <si>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</si>
  <si>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</si>
  <si>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</si>
  <si>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</si>
  <si>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</si>
  <si>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</si>
  <si>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</si>
  <si>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</si>
  <si>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</si>
  <si>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</si>
  <si>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</si>
  <si>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</si>
  <si>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</si>
  <si>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</si>
  <si>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</si>
  <si>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</si>
  <si>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</si>
  <si>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</si>
  <si>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</si>
  <si>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</si>
  <si>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</si>
  <si>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</si>
  <si>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</si>
  <si>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</si>
  <si>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</si>
  <si>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</si>
  <si>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Autres (Précisez)</t>
  </si>
  <si>
    <t>Bilan - Projets spéciaux ayant fait l'objet d'une subvention additionnelle pour le cycle pluriannuel</t>
  </si>
  <si>
    <t>Indiquer le type d'aide spéciale obtenue  :</t>
  </si>
  <si>
    <t>3. Budget du projet</t>
  </si>
  <si>
    <t>Événement faisant l'objet du rapport</t>
  </si>
  <si>
    <t>Indiquer à la ligne 10 l'année faisant l'objet du rapport</t>
  </si>
  <si>
    <t>Indiquer l'année</t>
  </si>
  <si>
    <t>Employé permanent à temps plein</t>
  </si>
  <si>
    <t>Employé permanent à temps partiel</t>
  </si>
  <si>
    <t>Source : Lexique du CALQ</t>
  </si>
  <si>
    <t>Légende</t>
  </si>
  <si>
    <t>S'il y a lieu, références Web (matériel lié au projet)</t>
  </si>
  <si>
    <t>Médiation culturelle s'il y a lieu</t>
  </si>
  <si>
    <t>Nombre d'activités de médiation par type</t>
  </si>
  <si>
    <t>En aucun cas, il ne faut modifier le formulaire. 
La suppression d’onglets ou de lignes risque d’altérer les formules, de compromettre les données et de retarder le traitement de votre rapport.</t>
  </si>
  <si>
    <t>Onglet 10a - discipline</t>
  </si>
  <si>
    <t>Budget</t>
  </si>
  <si>
    <r>
      <t>Détailler les revenus du projet</t>
    </r>
    <r>
      <rPr>
        <sz val="11"/>
        <rFont val="Arial"/>
        <family val="2"/>
      </rPr>
      <t xml:space="preserve"> </t>
    </r>
    <r>
      <rPr>
        <sz val="8"/>
        <rFont val="Arial"/>
        <family val="2"/>
      </rPr>
      <t>(% calcul sur les revenus totaux)</t>
    </r>
  </si>
  <si>
    <r>
      <t xml:space="preserve">Détailler les dépenses du projet </t>
    </r>
    <r>
      <rPr>
        <sz val="8"/>
        <rFont val="Arial"/>
        <family val="2"/>
      </rPr>
      <t>(% calcul sur les revenus totaux)</t>
    </r>
  </si>
  <si>
    <t>Retour vers le haut de la page</t>
  </si>
  <si>
    <t>Bilan et retombées des activités réalisées</t>
  </si>
  <si>
    <t>Pour les organismes ayant obtenu une aide spéciale pour leur initiative structurante en circulation d'oeuvres ou pour la poursuite de leur projet structurant jeune public</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</si>
  <si>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</si>
  <si>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</si>
  <si>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Source : Lexique du CALQ</t>
  </si>
  <si>
    <t>Section 16 - Bilan et plan de diffusion pour les événements</t>
  </si>
  <si>
    <t>Affaires mondiales Canada</t>
  </si>
  <si>
    <t>Projets spéciaux s'il y a lieu</t>
  </si>
  <si>
    <t>Si votre situation financière affiche un surplus accumulé (Fonds d'administration générale ou Actifs nets non affectés) supérieur à 35 % de vos revenus, précisez vos intentions ou vos objectifs à cet égard.</t>
  </si>
  <si>
    <t>Cachet de conférencier(ière)</t>
  </si>
  <si>
    <t xml:space="preserve">Cachet d’auteur ou d'écrivain(e) </t>
  </si>
  <si>
    <t>Je, soussigné(e),</t>
  </si>
  <si>
    <t>Nombre de représentations par clientèle</t>
  </si>
  <si>
    <t>Nom des artistes, écrivain(e)s, conteur(se)s  principaux(ales)</t>
  </si>
  <si>
    <t>Provenance des artistes, écrivain(e)s, conteur(se)s principaux(ales)</t>
  </si>
  <si>
    <t>Nombre de présentations par clientèle</t>
  </si>
  <si>
    <t>Noms des artistes et/ou des intervenant(e)s</t>
  </si>
  <si>
    <t>Cachets versés à l'artiste, l'écrivain(e) ou l'organisme</t>
  </si>
  <si>
    <t>Remise de billetterie 
à l'artiste, l'écrivain(e) ou l'organisme</t>
  </si>
  <si>
    <t>Note : Ajouter les lignes et ajuster les formules au besoin.</t>
  </si>
  <si>
    <t xml:space="preserve">Nom des artistes, écrivain(e)s et collaborateur(trice)s </t>
  </si>
  <si>
    <t>2. Décrire brièvement les retombées des activités réalisées.</t>
  </si>
  <si>
    <t>1. Dresser un bilan des activités réalisées.</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</si>
  <si>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</si>
  <si>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</si>
  <si>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</si>
  <si>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</si>
  <si>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</si>
  <si>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</si>
  <si>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</si>
  <si>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</si>
  <si>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</si>
  <si>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</si>
  <si>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</si>
  <si>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</si>
  <si>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</si>
  <si>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</si>
  <si>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</si>
  <si>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</si>
  <si>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</si>
  <si>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</si>
  <si>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</si>
  <si>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S’il ne vous est pas possible d’utiliser ce mode de transmission, exceptionnellement, le CALQ reçoit le dossier de candidature par WeTransfer (voir instructions ci-dessous).</t>
  </si>
  <si>
    <t>NEQ :</t>
  </si>
  <si>
    <t>Si l'organisme s’est doté d'un plan d’action en matière de développement durable au cours de l'année qui se termine.</t>
  </si>
  <si>
    <t>Veuillez indiquer le nombre d'administrateur(trice)s  :</t>
  </si>
  <si>
    <t>(Conseil pratique : Préparez votre texte dans un fichier Word et copiez-le (CTRL+C). Pour coller le texte, double-cliquez dans la cellule et faites un coller (CTLR+V) dans la case. Vous pouvez agrandir la case au besoin).</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</si>
  <si>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</si>
  <si>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</si>
  <si>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</si>
  <si>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</si>
  <si>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</si>
  <si>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</si>
  <si>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</si>
  <si>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</si>
  <si>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</si>
  <si>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t>Nombre de visiteurs 
ou de participants</t>
  </si>
  <si>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</si>
  <si>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</si>
  <si>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</si>
  <si>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</si>
  <si>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</si>
  <si>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Nombre de productions différentes présentées : </t>
  </si>
  <si>
    <t xml:space="preserve">Dernier exercice terminé </t>
  </si>
  <si>
    <t>(année-mois-jour)</t>
  </si>
  <si>
    <t>SECTION DU CALQ</t>
  </si>
  <si>
    <t>Profil</t>
  </si>
  <si>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</si>
  <si>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</si>
  <si>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</si>
  <si>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</si>
  <si>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</si>
  <si>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</si>
  <si>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</si>
  <si>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</si>
  <si>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</si>
  <si>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</si>
  <si>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</si>
  <si>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</si>
  <si>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</si>
  <si>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</si>
  <si>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Lecture publique</t>
  </si>
  <si>
    <t>Formation / Classe de maître</t>
  </si>
  <si>
    <t>Type d'activité</t>
  </si>
  <si>
    <t>Nom des artistes ou des intervenants</t>
  </si>
  <si>
    <t>Nombre de spectateurs ou de participants</t>
  </si>
  <si>
    <t>Ces frais incluent-il la part des coproducteurs ?</t>
  </si>
  <si>
    <t>Indiquez 0 si non applicable</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</si>
  <si>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</si>
  <si>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</si>
  <si>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</si>
  <si>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</si>
  <si>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</si>
  <si>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</si>
  <si>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</si>
  <si>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Artistes de la diversité culturelle*</t>
  </si>
  <si>
    <t>Préciser la durée de la résidence</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</si>
  <si>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</si>
  <si>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</si>
  <si>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</si>
  <si>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</si>
  <si>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</si>
  <si>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</si>
  <si>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</si>
  <si>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</si>
  <si>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</si>
  <si>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</si>
  <si>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</si>
  <si>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</si>
  <si>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</si>
  <si>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t>La répartition des employés selon le genre (toutes catégories confondues)
Mettez 0 s'il n'y en a pas</t>
  </si>
  <si>
    <t>Nombre de bénévoles</t>
  </si>
  <si>
    <t>Onglet mediation CREA-PROD</t>
  </si>
  <si>
    <r>
      <t xml:space="preserve">Lieu de la tenue de l'activité 
</t>
    </r>
    <r>
      <rPr>
        <sz val="9"/>
        <rFont val="Arial"/>
        <family val="2"/>
      </rPr>
      <t>Si l'activité a été réalisée en ligne, indiquez : Webdiffusion</t>
    </r>
  </si>
  <si>
    <t>Artiste de la diversité culturelle*</t>
  </si>
  <si>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</si>
  <si>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</si>
  <si>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</si>
  <si>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</si>
  <si>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</si>
  <si>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</si>
  <si>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</si>
  <si>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</si>
  <si>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</si>
  <si>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</si>
  <si>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</si>
  <si>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</si>
  <si>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</si>
  <si>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</si>
  <si>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</si>
  <si>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</si>
  <si>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</si>
  <si>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</si>
  <si>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</si>
  <si>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</si>
  <si>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</si>
  <si>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</si>
  <si>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</si>
  <si>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</si>
  <si>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</si>
  <si>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</si>
  <si>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</si>
  <si>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</si>
  <si>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</si>
  <si>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</si>
  <si>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</si>
  <si>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</si>
  <si>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</si>
  <si>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</si>
  <si>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</si>
  <si>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</si>
  <si>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</si>
  <si>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</si>
  <si>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</si>
  <si>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</si>
  <si>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</si>
  <si>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</si>
  <si>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</si>
  <si>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</si>
  <si>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</si>
  <si>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</si>
  <si>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</si>
  <si>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</si>
  <si>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</si>
  <si>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</si>
  <si>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</si>
  <si>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</si>
  <si>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COLONNE</t>
  </si>
  <si>
    <t>Colonne NBR</t>
  </si>
  <si>
    <t>Revenus en argent provenant du coproducteur</t>
  </si>
  <si>
    <t>Revenus de webdiffusion</t>
  </si>
  <si>
    <t>Nombre d’artistes</t>
  </si>
  <si>
    <t xml:space="preserve">Lieu de la tenue de l'activité </t>
  </si>
  <si>
    <t>Provenance des artistes</t>
  </si>
  <si>
    <t>Type de diffusion</t>
  </si>
  <si>
    <t>Diffusion à domicile</t>
  </si>
  <si>
    <t>Diffusion en circulation à l’extérieur du Québec</t>
  </si>
  <si>
    <t>Diffusion en circulation au Québec</t>
  </si>
  <si>
    <t>:  Total  :</t>
  </si>
  <si>
    <t>:  Selon  les filtres appliqués  :</t>
  </si>
  <si>
    <t>Budget 14a</t>
  </si>
  <si>
    <t>Onglet : Coûts de création et production</t>
  </si>
  <si>
    <t>Onglet : Bilan Médiation 9b</t>
  </si>
  <si>
    <t>Onglet : Bilan de diffusion 9a</t>
  </si>
  <si>
    <t>Onglet : Budget 14a</t>
  </si>
  <si>
    <t>Onglet : Bilan diffusion 10a</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</si>
  <si>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</si>
  <si>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</si>
  <si>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</si>
  <si>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</si>
  <si>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</si>
  <si>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</si>
  <si>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</si>
  <si>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</si>
  <si>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</si>
  <si>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</si>
  <si>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</si>
  <si>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Inscrire un "X" dès qu'il y a présence d'artistes dans les catégories ci-dessous</t>
  </si>
  <si>
    <t>Arts multidisciplinaires/interdisciplinaires</t>
  </si>
  <si>
    <t>Art relationnel</t>
  </si>
  <si>
    <t>Balado</t>
  </si>
  <si>
    <t>Vidéo, exposition</t>
  </si>
  <si>
    <t>Webdiffusion - Préciser</t>
  </si>
  <si>
    <t>Onglet : 16a Bilan</t>
  </si>
  <si>
    <t xml:space="preserve">Revenus de billetterie </t>
  </si>
  <si>
    <t xml:space="preserve">Apport financier étranger </t>
  </si>
  <si>
    <t>Médiation nombre d'activités</t>
  </si>
  <si>
    <t>Nombre d'activités de médiation ou de 
développement de public qui ne sont pas
en lien avec une présentation spécifique :</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</si>
  <si>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</si>
  <si>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</si>
  <si>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</si>
  <si>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</si>
  <si>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</si>
  <si>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</si>
  <si>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</si>
  <si>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</si>
  <si>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</si>
  <si>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</si>
  <si>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</si>
  <si>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</si>
  <si>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</si>
  <si>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</si>
  <si>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</si>
  <si>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</si>
  <si>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</si>
  <si>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</si>
  <si>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</si>
  <si>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</si>
  <si>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</si>
  <si>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</si>
  <si>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</si>
  <si>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</si>
  <si>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</si>
  <si>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</si>
  <si>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</si>
  <si>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</si>
  <si>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</si>
  <si>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</si>
  <si>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An</t>
  </si>
  <si>
    <t>2 du cycle :</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</si>
  <si>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</si>
  <si>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</si>
  <si>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</si>
  <si>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</si>
  <si>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</si>
  <si>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</si>
  <si>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</si>
  <si>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</si>
  <si>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</si>
  <si>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Choisir</t>
  </si>
  <si>
    <t>Type de médiation</t>
  </si>
  <si>
    <t>Événements nationaux et internationaux - Arts visuels, Métiers d'art, Recherche architecturale, Arts numériques, Cinéma-vidéo &amp; Littérature</t>
  </si>
  <si>
    <t>Veuillez indiquer la composition de votre CA à la fin de l'exercice de l'an 2 du cycle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</si>
</sst>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5" formatCode="#,##0\ &quot;$&quot;_);\(#,##0\ &quot;$&quot;\)"/>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6" formatCode="d/mmm/yy"/>
    <numFmt numFmtId="167" formatCode="0%;\(0%\)"/>
    <numFmt numFmtId="168" formatCode="_ * #,##0.00_)\ [$$-C0C]_ ;_ * \(#,##0.00\)\ [$$-C0C]_ ;_ * &quot;-&quot;??_)\ [$$-C0C]_ ;_ @_ "/>
    <numFmt numFmtId="169" formatCode="yyyy/mm/dd;@"/>
    <numFmt numFmtId="170" formatCode="#,##0\ _$"/>
    <numFmt numFmtId="171" formatCode="_(&quot;$&quot;* #,##0.00_);_(&quot;$&quot;* \(#,##0.00\);_(&quot;$&quot;* &quot;-&quot;??_);_(@_)"/>
    <numFmt numFmtId="172" formatCode="#,##0.00\ &quot;$&quot;"/>
  </numFmts>
  <fonts count="1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name val="Arial"/>
      <family val="2"/>
    </font>
    <font>
      <b/>
      <sz val="8"/>
      <color indexed="10"/>
      <name val="Arial"/>
      <family val="2"/>
    </font>
    <font>
      <sz val="8"/>
      <name val="Arial"/>
      <family val="2"/>
    </font>
    <font>
      <b/>
      <sz val="8"/>
      <name val="Arial"/>
      <family val="2"/>
    </font>
    <font>
      <b/>
      <sz val="14"/>
      <color indexed="18"/>
      <name val="Arial"/>
      <family val="2"/>
    </font>
    <font>
      <sz val="9"/>
      <color indexed="18"/>
      <name val="Arial"/>
      <family val="2"/>
    </font>
    <font>
      <b/>
      <sz val="10"/>
      <color indexed="18"/>
      <name val="Arial"/>
      <family val="2"/>
    </font>
    <font>
      <sz val="7"/>
      <name val="Arial"/>
      <family val="2"/>
    </font>
    <font>
      <i/>
      <sz val="10"/>
      <name val="Arial"/>
      <family val="2"/>
    </font>
    <font>
      <b/>
      <sz val="7"/>
      <name val="Arial"/>
      <family val="2"/>
    </font>
    <font>
      <i/>
      <sz val="8"/>
      <name val="Arial"/>
      <family val="2"/>
    </font>
    <font>
      <i/>
      <sz val="7"/>
      <name val="Arial"/>
      <family val="2"/>
    </font>
    <font>
      <b/>
      <i/>
      <sz val="7"/>
      <name val="Arial"/>
      <family val="2"/>
    </font>
    <font>
      <b/>
      <sz val="9"/>
      <color indexed="18"/>
      <name val="Arial"/>
      <family val="2"/>
    </font>
    <font>
      <sz val="5"/>
      <name val="Arial"/>
      <family val="2"/>
    </font>
    <font>
      <b/>
      <sz val="8"/>
      <color indexed="18"/>
      <name val="Arial"/>
      <family val="2"/>
    </font>
    <font>
      <sz val="10"/>
      <color indexed="18"/>
      <name val="Arial"/>
      <family val="2"/>
    </font>
    <font>
      <sz val="8"/>
      <color indexed="18"/>
      <name val="Arial"/>
      <family val="2"/>
    </font>
    <font>
      <sz val="10"/>
      <name val="Geneva"/>
    </font>
    <font>
      <i/>
      <sz val="7"/>
      <color indexed="18"/>
      <name val="Arial"/>
      <family val="2"/>
    </font>
    <font>
      <sz val="7"/>
      <color indexed="18"/>
      <name val="Arial"/>
      <family val="2"/>
    </font>
    <font>
      <sz val="11"/>
      <name val="Arial"/>
      <family val="2"/>
    </font>
    <font>
      <b/>
      <sz val="11"/>
      <name val="Arial"/>
      <family val="2"/>
    </font>
    <font>
      <b/>
      <i/>
      <sz val="7"/>
      <name val="Arial"/>
      <family val="2"/>
    </font>
    <font>
      <sz val="7"/>
      <name val="Arial"/>
      <family val="2"/>
    </font>
    <font>
      <sz val="9"/>
      <name val="Arial"/>
      <family val="2"/>
    </font>
    <font>
      <b/>
      <sz val="9"/>
      <name val="Arial"/>
      <family val="2"/>
    </font>
    <font>
      <b/>
      <i/>
      <sz val="9"/>
      <name val="Arial"/>
      <family val="2"/>
    </font>
    <font>
      <b/>
      <strike/>
      <sz val="8"/>
      <color indexed="18"/>
      <name val="Arial"/>
      <family val="2"/>
    </font>
    <font>
      <b/>
      <sz val="14"/>
      <name val="Arial"/>
      <family val="2"/>
    </font>
    <font>
      <sz val="9"/>
      <name val="Arial"/>
      <family val="2"/>
    </font>
    <font>
      <b/>
      <i/>
      <sz val="10"/>
      <name val="Arial"/>
      <family val="2"/>
    </font>
    <font>
      <sz val="8"/>
      <color indexed="10"/>
      <name val="Arial"/>
      <family val="2"/>
    </font>
    <font>
      <sz val="8"/>
      <color rgb="FF000000"/>
      <name val="Tahoma"/>
      <family val="2"/>
    </font>
    <font>
      <sz val="10"/>
      <color rgb="FFFF0000"/>
      <name val="Arial"/>
      <family val="2"/>
    </font>
    <font>
      <sz val="10"/>
      <color rgb="FF000000"/>
      <name val="Arial"/>
      <family val="2"/>
    </font>
    <font>
      <sz val="12"/>
      <name val="Arial"/>
      <family val="2"/>
    </font>
    <font>
      <sz val="11"/>
      <color theme="1"/>
      <name val="Calibri"/>
      <family val="2"/>
      <scheme val="minor"/>
    </font>
    <font>
      <b/>
      <sz val="10"/>
      <color theme="0"/>
      <name val="Arial"/>
      <family val="2"/>
    </font>
    <font>
      <sz val="11"/>
      <color theme="0"/>
      <name val="Arial"/>
      <family val="2"/>
    </font>
    <font>
      <b/>
      <sz val="9"/>
      <color rgb="FF00206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sz val="11"/>
      <name val="Calibri"/>
      <family val="2"/>
    </font>
    <font>
      <b/>
      <u/>
      <sz val="8"/>
      <name val="Arial"/>
      <family val="2"/>
    </font>
    <font>
      <i/>
      <sz val="10"/>
      <color rgb="FF000000"/>
      <name val="Arial"/>
      <family val="2"/>
    </font>
    <font>
      <b/>
      <sz val="11"/>
      <color theme="1"/>
      <name val="Arial"/>
      <family val="2"/>
    </font>
    <font>
      <u/>
      <sz val="9"/>
      <color theme="10"/>
      <name val="Calibri"/>
      <family val="2"/>
      <scheme val="minor"/>
    </font>
    <font>
      <b/>
      <sz val="10"/>
      <color rgb="FF002060"/>
      <name val="Arial"/>
      <family val="2"/>
    </font>
    <font>
      <u/>
      <sz val="11"/>
      <color rgb="FF002060"/>
      <name val="Calibri"/>
      <family val="2"/>
      <scheme val="minor"/>
    </font>
    <font>
      <sz val="6"/>
      <name val="Arial"/>
      <family val="2"/>
    </font>
    <font>
      <b/>
      <sz val="16"/>
      <color theme="1"/>
      <name val="Calibri"/>
      <family val="2"/>
      <scheme val="minor"/>
    </font>
    <font>
      <u/>
      <sz val="8"/>
      <color theme="10"/>
      <name val="Arial"/>
      <family val="2"/>
    </font>
    <font>
      <sz val="8"/>
      <color rgb="FF002060"/>
      <name val="Arial"/>
      <family val="2"/>
    </font>
    <font>
      <b/>
      <sz val="8"/>
      <color rgb="FF002060"/>
      <name val="Arial"/>
      <family val="2"/>
    </font>
    <font>
      <b/>
      <u/>
      <sz val="8"/>
      <color theme="10"/>
      <name val="Arial"/>
      <family val="2"/>
    </font>
    <font>
      <b/>
      <sz val="11"/>
      <color rgb="FF002060"/>
      <name val="Arial"/>
      <family val="2"/>
    </font>
    <font>
      <sz val="10"/>
      <color theme="0"/>
      <name val="Arial"/>
      <family val="2"/>
    </font>
    <font>
      <sz val="8"/>
      <color theme="0"/>
      <name val="Arial"/>
      <family val="2"/>
    </font>
    <font>
      <sz val="7"/>
      <color theme="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sz val="13"/>
      <name val="Arial"/>
      <family val="2"/>
    </font>
    <font>
      <b/>
      <u/>
      <sz val="12"/>
      <color theme="1"/>
      <name val="Arial"/>
      <family val="2"/>
    </font>
    <font>
      <b/>
      <sz val="14"/>
      <color rgb="FFFF0000"/>
      <name val="Arial"/>
      <family val="2"/>
    </font>
    <font>
      <sz val="11"/>
      <color indexed="8"/>
      <name val="Calibri"/>
      <family val="2"/>
      <scheme val="minor"/>
    </font>
    <font>
      <sz val="11"/>
      <color rgb="FF002060"/>
      <name val="Arial"/>
      <family val="2"/>
    </font>
    <font>
      <sz val="7"/>
      <color rgb="FFFF0000"/>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b/>
      <u/>
      <sz val="11"/>
      <name val="Calibri"/>
      <family val="2"/>
      <scheme val="minor"/>
    </font>
    <font>
      <b/>
      <sz val="10"/>
      <color theme="3"/>
      <name val="Arial"/>
      <family val="2"/>
    </font>
    <font>
      <i/>
      <u/>
      <sz val="10"/>
      <color rgb="FF002060"/>
      <name val="Arial"/>
      <family val="2"/>
    </font>
    <font>
      <b/>
      <sz val="10"/>
      <color theme="9" tint="-0.249977111117893"/>
      <name val="Arial"/>
      <family val="2"/>
    </font>
    <font>
      <sz val="14"/>
      <color theme="0"/>
      <name val="Arial"/>
      <family val="2"/>
    </font>
    <font>
      <sz val="14"/>
      <name val="Arial"/>
      <family val="2"/>
    </font>
    <font>
      <u/>
      <sz val="11"/>
      <name val="Arial"/>
      <family val="2"/>
    </font>
    <font>
      <b/>
      <u/>
      <sz val="11"/>
      <name val="Arial"/>
      <family val="2"/>
    </font>
    <font>
      <u/>
      <sz val="11"/>
      <color theme="10"/>
      <name val="Arial"/>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s>
  <fills count="2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249977111117893"/>
        <bgColor indexed="64"/>
      </patternFill>
    </fill>
    <fill>
      <patternFill patternType="solid">
        <fgColor rgb="FF0070C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89">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style="thin">
        <color indexed="64"/>
      </right>
      <top/>
      <bottom/>
      <diagonal/>
    </border>
    <border>
      <left style="medium">
        <color indexed="64"/>
      </left>
      <right/>
      <top style="medium">
        <color indexed="64"/>
      </top>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style="thin">
        <color indexed="64"/>
      </bottom>
      <diagonal/>
    </border>
    <border>
      <left/>
      <right style="medium">
        <color auto="1"/>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auto="1"/>
      </top>
      <bottom style="thin">
        <color auto="1"/>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41">
    <xf numFmtId="0" fontId="0" fillId="0" borderId="0">
      <alignment horizontal="center" vertical="center"/>
    </xf>
    <xf numFmtId="49" fontId="15" fillId="0" borderId="0">
      <alignment horizontal="left" vertical="top"/>
    </xf>
    <xf numFmtId="49" fontId="47" fillId="0" borderId="0">
      <alignment horizontal="left" vertical="top"/>
    </xf>
    <xf numFmtId="44" fontId="10" fillId="0" borderId="0" applyFont="0" applyFill="0" applyBorder="0" applyAlignment="0" applyProtection="0"/>
    <xf numFmtId="42" fontId="11" fillId="0" borderId="0" applyFont="0" applyFill="0" applyBorder="0" applyAlignment="0" applyProtection="0"/>
    <xf numFmtId="0" fontId="17" fillId="0" borderId="0">
      <alignment horizontal="center" vertical="center"/>
    </xf>
    <xf numFmtId="0" fontId="11" fillId="0" borderId="0"/>
    <xf numFmtId="0" fontId="10" fillId="0" borderId="0"/>
    <xf numFmtId="0" fontId="11" fillId="0" borderId="0"/>
    <xf numFmtId="0" fontId="10" fillId="0" borderId="0"/>
    <xf numFmtId="49" fontId="11" fillId="0" borderId="0">
      <alignment horizontal="left" vertical="top" wrapText="1"/>
    </xf>
    <xf numFmtId="49" fontId="48" fillId="0" borderId="0">
      <alignment horizontal="left" vertical="top" wrapText="1"/>
    </xf>
    <xf numFmtId="49" fontId="11" fillId="0" borderId="0">
      <alignment horizontal="left" vertical="top" wrapText="1"/>
    </xf>
    <xf numFmtId="49" fontId="11" fillId="0" borderId="0">
      <alignment horizontal="left" vertical="top" wrapText="1"/>
    </xf>
    <xf numFmtId="9" fontId="10" fillId="0" borderId="0" applyFont="0" applyFill="0" applyBorder="0" applyAlignment="0" applyProtection="0"/>
    <xf numFmtId="49" fontId="14" fillId="0" borderId="0">
      <alignment vertical="top" wrapText="1"/>
    </xf>
    <xf numFmtId="1" fontId="16" fillId="0" borderId="0">
      <alignment wrapText="1"/>
    </xf>
    <xf numFmtId="49" fontId="12" fillId="0" borderId="0">
      <alignment vertical="top" wrapText="1"/>
    </xf>
    <xf numFmtId="49" fontId="12" fillId="0" borderId="0">
      <alignment vertical="top" wrapText="1"/>
    </xf>
    <xf numFmtId="1" fontId="14" fillId="0" borderId="0">
      <alignment horizontal="left" wrapText="1"/>
    </xf>
    <xf numFmtId="49" fontId="13" fillId="0" borderId="0">
      <alignment horizontal="left" vertical="top" wrapText="1"/>
    </xf>
    <xf numFmtId="0" fontId="12" fillId="0" borderId="0"/>
    <xf numFmtId="0" fontId="10" fillId="0" borderId="0">
      <alignment horizontal="center" vertical="center"/>
    </xf>
    <xf numFmtId="49" fontId="12" fillId="0" borderId="0">
      <alignment vertical="top" wrapText="1"/>
    </xf>
    <xf numFmtId="1" fontId="12" fillId="0" borderId="0">
      <alignment horizontal="left" wrapText="1"/>
    </xf>
    <xf numFmtId="49" fontId="12" fillId="0" borderId="0">
      <alignment vertical="top" wrapText="1"/>
    </xf>
    <xf numFmtId="49" fontId="12" fillId="0" borderId="0">
      <alignment vertical="top" wrapText="1"/>
    </xf>
    <xf numFmtId="49" fontId="15" fillId="0" borderId="0">
      <alignment horizontal="left" vertical="top"/>
    </xf>
    <xf numFmtId="0" fontId="10" fillId="0" borderId="0">
      <alignment horizontal="center" vertical="center"/>
    </xf>
    <xf numFmtId="49" fontId="11" fillId="0" borderId="0">
      <alignment horizontal="left" vertical="top" wrapText="1"/>
    </xf>
    <xf numFmtId="0" fontId="10" fillId="0" borderId="0"/>
    <xf numFmtId="44" fontId="10" fillId="0" borderId="0" applyFont="0" applyFill="0" applyBorder="0" applyAlignment="0" applyProtection="0"/>
    <xf numFmtId="164" fontId="10" fillId="0" borderId="0" applyFont="0" applyFill="0" applyBorder="0" applyAlignment="0" applyProtection="0"/>
    <xf numFmtId="42" fontId="10" fillId="0" borderId="0" applyFont="0" applyFill="0" applyBorder="0" applyAlignment="0" applyProtection="0"/>
    <xf numFmtId="165" fontId="36" fillId="0" borderId="0" applyFont="0" applyFill="0" applyBorder="0" applyAlignment="0" applyProtection="0"/>
    <xf numFmtId="44" fontId="10" fillId="0" borderId="0" applyFont="0" applyFill="0" applyBorder="0" applyAlignment="0" applyProtection="0"/>
    <xf numFmtId="0" fontId="11" fillId="0" borderId="0"/>
    <xf numFmtId="0" fontId="55" fillId="0" borderId="0"/>
    <xf numFmtId="9" fontId="10" fillId="0" borderId="0" applyFont="0" applyFill="0" applyBorder="0" applyAlignment="0" applyProtection="0"/>
    <xf numFmtId="9" fontId="10" fillId="0" borderId="0" applyFont="0" applyFill="0" applyBorder="0" applyAlignment="0" applyProtection="0"/>
    <xf numFmtId="3" fontId="12" fillId="0" borderId="0">
      <alignment wrapText="1"/>
    </xf>
    <xf numFmtId="1" fontId="12" fillId="0" borderId="0">
      <alignment horizontal="left" wrapText="1"/>
    </xf>
    <xf numFmtId="0" fontId="9" fillId="0" borderId="0"/>
    <xf numFmtId="0" fontId="11" fillId="0" borderId="0"/>
    <xf numFmtId="0" fontId="8" fillId="0" borderId="0"/>
    <xf numFmtId="0" fontId="8" fillId="0" borderId="0"/>
    <xf numFmtId="0" fontId="7" fillId="0" borderId="0"/>
    <xf numFmtId="42" fontId="10" fillId="0" borderId="0" applyFont="0" applyFill="0" applyBorder="0" applyAlignment="0" applyProtection="0"/>
    <xf numFmtId="0" fontId="10" fillId="0" borderId="0"/>
    <xf numFmtId="1" fontId="12" fillId="0" borderId="0">
      <alignment horizontal="left" wrapText="1"/>
    </xf>
    <xf numFmtId="44" fontId="10" fillId="0" borderId="0" applyFont="0" applyFill="0" applyBorder="0" applyAlignment="0" applyProtection="0"/>
    <xf numFmtId="42" fontId="10" fillId="0" borderId="0" applyFont="0" applyFill="0" applyBorder="0" applyAlignment="0" applyProtection="0"/>
    <xf numFmtId="0" fontId="7" fillId="0" borderId="0"/>
    <xf numFmtId="0" fontId="11" fillId="0" borderId="0"/>
    <xf numFmtId="44" fontId="10" fillId="0" borderId="0" applyFont="0" applyFill="0" applyBorder="0" applyAlignment="0" applyProtection="0"/>
    <xf numFmtId="0" fontId="10" fillId="0" borderId="0">
      <alignment horizontal="center" vertical="center"/>
    </xf>
    <xf numFmtId="0" fontId="8" fillId="0" borderId="0"/>
    <xf numFmtId="0" fontId="8" fillId="0" borderId="0"/>
    <xf numFmtId="0" fontId="8" fillId="0" borderId="0"/>
    <xf numFmtId="0" fontId="70" fillId="0" borderId="0" applyNumberFormat="0" applyFill="0" applyBorder="0" applyAlignment="0" applyProtection="0"/>
    <xf numFmtId="44" fontId="7" fillId="0" borderId="0" applyFont="0" applyFill="0" applyBorder="0" applyAlignment="0" applyProtection="0"/>
    <xf numFmtId="43" fontId="80" fillId="0" borderId="0" applyFont="0" applyFill="0" applyBorder="0" applyAlignment="0" applyProtection="0"/>
    <xf numFmtId="0" fontId="6"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5" fillId="0" borderId="0"/>
    <xf numFmtId="44"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0" fontId="5" fillId="0" borderId="0"/>
    <xf numFmtId="0" fontId="4" fillId="0" borderId="0"/>
    <xf numFmtId="0" fontId="4" fillId="0" borderId="0"/>
    <xf numFmtId="0" fontId="3" fillId="0" borderId="0"/>
    <xf numFmtId="0" fontId="127" fillId="0" borderId="0"/>
    <xf numFmtId="171" fontId="10" fillId="0" borderId="0" applyFont="0" applyFill="0" applyBorder="0" applyAlignment="0" applyProtection="0"/>
    <xf numFmtId="171" fontId="10" fillId="0" borderId="0" applyFont="0" applyFill="0" applyBorder="0" applyAlignment="0" applyProtection="0"/>
    <xf numFmtId="0" fontId="10" fillId="0" borderId="0">
      <alignment horizontal="center" vertical="center"/>
    </xf>
    <xf numFmtId="0" fontId="10" fillId="0" borderId="0">
      <alignment horizontal="center" vertical="center"/>
    </xf>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0" fontId="2" fillId="0" borderId="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4" fontId="1" fillId="0" borderId="0" applyFont="0" applyFill="0" applyBorder="0" applyAlignment="0" applyProtection="0"/>
  </cellStyleXfs>
  <cellXfs count="1660">
    <xf numFmtId="0" fontId="0" fillId="0" borderId="0" xfId="0">
      <alignment horizontal="center" vertical="center"/>
    </xf>
    <xf numFmtId="0" fontId="16" fillId="0" borderId="0" xfId="0" applyFont="1">
      <alignment horizontal="center" vertical="center"/>
    </xf>
    <xf numFmtId="0" fontId="16" fillId="0" borderId="0" xfId="20" applyNumberFormat="1" applyFont="1" applyAlignment="1">
      <alignment horizontal="right"/>
    </xf>
    <xf numFmtId="0" fontId="16" fillId="0" borderId="0" xfId="20" applyNumberFormat="1" applyFont="1" applyAlignment="1">
      <alignment horizontal="left"/>
    </xf>
    <xf numFmtId="0" fontId="16" fillId="0" borderId="0" xfId="20" applyNumberFormat="1" applyFont="1" applyAlignment="1">
      <alignment horizontal="right" wrapText="1"/>
    </xf>
    <xf numFmtId="0" fontId="16" fillId="0" borderId="0" xfId="20" applyNumberFormat="1" applyFont="1" applyAlignment="1">
      <alignment horizontal="left" wrapText="1"/>
    </xf>
    <xf numFmtId="0" fontId="16" fillId="0" borderId="0" xfId="12" applyNumberFormat="1" applyFont="1" applyAlignment="1">
      <alignment horizontal="left"/>
    </xf>
    <xf numFmtId="0" fontId="20" fillId="0" borderId="0" xfId="0" applyFont="1">
      <alignment horizontal="center" vertical="center"/>
    </xf>
    <xf numFmtId="0" fontId="22" fillId="0" borderId="0" xfId="6" applyFont="1" applyAlignment="1">
      <alignment horizontal="left"/>
    </xf>
    <xf numFmtId="0" fontId="11" fillId="0" borderId="0" xfId="0" applyFont="1">
      <alignment horizontal="center" vertical="center"/>
    </xf>
    <xf numFmtId="0" fontId="11" fillId="0" borderId="0" xfId="0" applyFont="1" applyAlignment="1"/>
    <xf numFmtId="0" fontId="16" fillId="0" borderId="0" xfId="4" applyNumberFormat="1" applyFont="1" applyBorder="1" applyAlignment="1" applyProtection="1"/>
    <xf numFmtId="0" fontId="20" fillId="0" borderId="0" xfId="0" applyFont="1" applyAlignment="1">
      <alignment horizontal="left" vertical="center"/>
    </xf>
    <xf numFmtId="0" fontId="16" fillId="0" borderId="0" xfId="0" applyFont="1" applyAlignment="1"/>
    <xf numFmtId="37" fontId="16" fillId="0" borderId="6" xfId="0" applyNumberFormat="1" applyFont="1" applyBorder="1" applyAlignment="1"/>
    <xf numFmtId="0" fontId="16" fillId="0" borderId="0" xfId="1" applyNumberFormat="1" applyFont="1" applyAlignment="1">
      <alignment horizontal="left"/>
    </xf>
    <xf numFmtId="0" fontId="21" fillId="0" borderId="0" xfId="0" applyFont="1" applyAlignment="1">
      <alignment horizontal="left" vertical="center"/>
    </xf>
    <xf numFmtId="0" fontId="16" fillId="0" borderId="0" xfId="12" applyNumberFormat="1" applyFont="1" applyAlignment="1">
      <alignment horizontal="left" wrapText="1"/>
    </xf>
    <xf numFmtId="42" fontId="16" fillId="0" borderId="0" xfId="4" applyFont="1" applyBorder="1" applyAlignment="1" applyProtection="1">
      <alignment vertical="top"/>
    </xf>
    <xf numFmtId="0" fontId="16" fillId="0" borderId="0" xfId="6" applyFont="1" applyAlignment="1">
      <alignment horizontal="left"/>
    </xf>
    <xf numFmtId="9" fontId="28" fillId="0" borderId="0" xfId="14" applyFont="1" applyFill="1" applyBorder="1" applyAlignment="1"/>
    <xf numFmtId="9" fontId="29" fillId="0" borderId="0" xfId="14" applyFont="1" applyBorder="1" applyAlignment="1"/>
    <xf numFmtId="0" fontId="0" fillId="0" borderId="14" xfId="0" applyBorder="1">
      <alignment horizontal="center" vertical="center"/>
    </xf>
    <xf numFmtId="9" fontId="29" fillId="0" borderId="11" xfId="14" applyFont="1" applyBorder="1" applyAlignment="1">
      <alignment horizontal="center" vertical="center" wrapText="1"/>
    </xf>
    <xf numFmtId="9" fontId="29" fillId="0" borderId="0" xfId="14" applyFont="1" applyFill="1" applyBorder="1" applyAlignment="1"/>
    <xf numFmtId="49" fontId="31" fillId="0" borderId="0" xfId="1" applyFont="1" applyAlignment="1">
      <alignment horizontal="left"/>
    </xf>
    <xf numFmtId="0" fontId="25" fillId="0" borderId="0" xfId="0" applyFont="1" applyAlignment="1">
      <alignment horizontal="left" wrapText="1"/>
    </xf>
    <xf numFmtId="167" fontId="25" fillId="0" borderId="0" xfId="14" applyNumberFormat="1" applyFont="1" applyFill="1" applyBorder="1" applyAlignment="1" applyProtection="1">
      <alignment horizontal="left" wrapText="1"/>
    </xf>
    <xf numFmtId="0" fontId="32" fillId="0" borderId="0" xfId="0" applyFont="1" applyAlignment="1">
      <alignment horizontal="center" wrapText="1"/>
    </xf>
    <xf numFmtId="0" fontId="33" fillId="0" borderId="0" xfId="20" applyNumberFormat="1" applyFont="1" applyAlignment="1">
      <alignment horizontal="left"/>
    </xf>
    <xf numFmtId="0" fontId="20" fillId="0" borderId="0" xfId="6" quotePrefix="1" applyFont="1" applyAlignment="1">
      <alignment horizontal="left"/>
    </xf>
    <xf numFmtId="0" fontId="20" fillId="0" borderId="0" xfId="6" quotePrefix="1" applyFont="1" applyAlignment="1">
      <alignment horizontal="left" wrapText="1"/>
    </xf>
    <xf numFmtId="0" fontId="16" fillId="0" borderId="0" xfId="0" applyFont="1" applyAlignment="1">
      <alignment horizontal="right"/>
    </xf>
    <xf numFmtId="49" fontId="31" fillId="0" borderId="0" xfId="1" applyFont="1" applyAlignment="1"/>
    <xf numFmtId="0" fontId="16" fillId="0" borderId="0" xfId="0" applyFont="1" applyAlignment="1">
      <alignment horizontal="left" vertical="center"/>
    </xf>
    <xf numFmtId="0" fontId="22" fillId="0" borderId="0" xfId="8" applyFont="1" applyAlignment="1">
      <alignment horizontal="left"/>
    </xf>
    <xf numFmtId="0" fontId="24" fillId="0" borderId="0" xfId="8" applyFont="1" applyAlignment="1">
      <alignment horizontal="left"/>
    </xf>
    <xf numFmtId="0" fontId="10" fillId="0" borderId="0" xfId="8" applyFont="1"/>
    <xf numFmtId="0" fontId="11" fillId="0" borderId="0" xfId="8"/>
    <xf numFmtId="0" fontId="11" fillId="0" borderId="0" xfId="8" applyAlignment="1">
      <alignment horizontal="left" wrapText="1"/>
    </xf>
    <xf numFmtId="37" fontId="22" fillId="0" borderId="0" xfId="8" applyNumberFormat="1" applyFont="1" applyAlignment="1">
      <alignment horizontal="left"/>
    </xf>
    <xf numFmtId="167" fontId="37" fillId="0" borderId="0" xfId="14" applyNumberFormat="1" applyFont="1" applyFill="1" applyBorder="1" applyAlignment="1"/>
    <xf numFmtId="167" fontId="38" fillId="0" borderId="0" xfId="14" applyNumberFormat="1" applyFont="1" applyFill="1" applyBorder="1" applyAlignment="1"/>
    <xf numFmtId="37" fontId="35" fillId="0" borderId="0" xfId="8" applyNumberFormat="1" applyFont="1"/>
    <xf numFmtId="49" fontId="16" fillId="0" borderId="0" xfId="12" applyFont="1" applyAlignment="1">
      <alignment horizontal="left" wrapText="1"/>
    </xf>
    <xf numFmtId="9" fontId="30" fillId="0" borderId="0" xfId="14" applyFont="1" applyBorder="1" applyAlignment="1" applyProtection="1">
      <alignment horizontal="left" wrapText="1"/>
    </xf>
    <xf numFmtId="9" fontId="30" fillId="0" borderId="0" xfId="14" applyFont="1" applyAlignment="1" applyProtection="1">
      <alignment horizontal="left" wrapText="1"/>
    </xf>
    <xf numFmtId="37" fontId="16" fillId="0" borderId="0" xfId="8" applyNumberFormat="1" applyFont="1" applyAlignment="1">
      <alignment horizontal="left" vertical="top" wrapText="1"/>
    </xf>
    <xf numFmtId="37" fontId="11" fillId="0" borderId="0" xfId="4" applyNumberFormat="1" applyFont="1" applyAlignment="1"/>
    <xf numFmtId="0" fontId="32" fillId="0" borderId="0" xfId="8" applyFont="1" applyAlignment="1">
      <alignment horizontal="center"/>
    </xf>
    <xf numFmtId="49" fontId="16" fillId="0" borderId="0" xfId="10" applyFont="1">
      <alignment horizontal="left" vertical="top" wrapText="1"/>
    </xf>
    <xf numFmtId="0" fontId="16" fillId="0" borderId="0" xfId="8" applyFont="1" applyAlignment="1">
      <alignment horizontal="left" vertical="top" wrapText="1"/>
    </xf>
    <xf numFmtId="0" fontId="32" fillId="0" borderId="0" xfId="10" applyNumberFormat="1" applyFont="1" applyAlignment="1">
      <alignment horizontal="center" vertical="center" wrapText="1"/>
    </xf>
    <xf numFmtId="0" fontId="16" fillId="0" borderId="0" xfId="8" applyFont="1" applyAlignment="1">
      <alignment horizontal="left" vertical="center" wrapText="1"/>
    </xf>
    <xf numFmtId="0" fontId="11" fillId="0" borderId="0" xfId="12" applyNumberFormat="1" applyAlignment="1">
      <alignment horizontal="left"/>
    </xf>
    <xf numFmtId="0" fontId="39" fillId="0" borderId="0" xfId="9" applyFont="1"/>
    <xf numFmtId="0" fontId="42" fillId="0" borderId="0" xfId="0" applyFont="1">
      <alignment horizontal="center" vertical="center"/>
    </xf>
    <xf numFmtId="49" fontId="11" fillId="0" borderId="0" xfId="13" applyAlignment="1">
      <alignment horizontal="left"/>
    </xf>
    <xf numFmtId="0" fontId="20" fillId="0" borderId="0" xfId="0" applyFont="1" applyAlignment="1">
      <alignment horizontal="left"/>
    </xf>
    <xf numFmtId="5" fontId="20" fillId="0" borderId="0" xfId="0" applyNumberFormat="1" applyFont="1" applyAlignment="1">
      <alignment horizontal="right"/>
    </xf>
    <xf numFmtId="0" fontId="10" fillId="0" borderId="0" xfId="0" applyFont="1">
      <alignment horizontal="center" vertical="center"/>
    </xf>
    <xf numFmtId="0" fontId="11" fillId="0" borderId="0" xfId="6" applyAlignment="1">
      <alignment horizontal="left" wrapText="1"/>
    </xf>
    <xf numFmtId="0" fontId="11" fillId="0" borderId="0" xfId="12" applyNumberFormat="1" applyAlignment="1">
      <alignment horizontal="left" wrapText="1"/>
    </xf>
    <xf numFmtId="0" fontId="11" fillId="0" borderId="0" xfId="0" applyFont="1" applyAlignment="1">
      <alignment horizontal="left" wrapText="1"/>
    </xf>
    <xf numFmtId="49" fontId="11" fillId="0" borderId="0" xfId="13" applyAlignment="1">
      <alignment horizontal="left" wrapText="1"/>
    </xf>
    <xf numFmtId="37" fontId="11" fillId="0" borderId="0" xfId="0" applyNumberFormat="1" applyFont="1" applyAlignment="1">
      <alignment horizontal="left" wrapText="1"/>
    </xf>
    <xf numFmtId="0" fontId="24" fillId="0" borderId="0" xfId="0" applyFont="1" applyAlignment="1">
      <alignment horizontal="right"/>
    </xf>
    <xf numFmtId="0" fontId="11" fillId="0" borderId="0" xfId="12" quotePrefix="1" applyNumberFormat="1" applyAlignment="1">
      <alignment horizontal="left" wrapText="1"/>
    </xf>
    <xf numFmtId="0" fontId="31" fillId="0" borderId="0" xfId="1" applyNumberFormat="1" applyFont="1" applyAlignment="1">
      <alignment horizontal="left"/>
    </xf>
    <xf numFmtId="0" fontId="11" fillId="0" borderId="0" xfId="6" applyAlignment="1">
      <alignment horizontal="left"/>
    </xf>
    <xf numFmtId="0" fontId="11" fillId="0" borderId="14" xfId="0" applyFont="1" applyBorder="1">
      <alignment horizontal="center" vertical="center"/>
    </xf>
    <xf numFmtId="0" fontId="11" fillId="0" borderId="0" xfId="13" applyNumberFormat="1" applyAlignment="1">
      <alignment horizontal="left" wrapText="1"/>
    </xf>
    <xf numFmtId="0" fontId="11" fillId="0" borderId="16" xfId="0" applyFont="1" applyBorder="1">
      <alignment horizontal="center" vertical="center"/>
    </xf>
    <xf numFmtId="0" fontId="11" fillId="0" borderId="16" xfId="0" applyFont="1" applyBorder="1" applyAlignment="1"/>
    <xf numFmtId="0" fontId="11" fillId="0" borderId="6" xfId="0" applyFont="1" applyBorder="1">
      <alignment horizontal="center" vertical="center"/>
    </xf>
    <xf numFmtId="37" fontId="11" fillId="0" borderId="6" xfId="0" applyNumberFormat="1" applyFont="1" applyBorder="1" applyAlignment="1"/>
    <xf numFmtId="0" fontId="11" fillId="0" borderId="14" xfId="0" applyFont="1" applyBorder="1" applyAlignment="1">
      <alignment horizontal="left"/>
    </xf>
    <xf numFmtId="49" fontId="11" fillId="0" borderId="14" xfId="13" applyBorder="1" applyAlignment="1">
      <alignment horizontal="left"/>
    </xf>
    <xf numFmtId="0" fontId="11" fillId="0" borderId="0" xfId="0" applyFont="1" applyAlignment="1">
      <alignment horizontal="left"/>
    </xf>
    <xf numFmtId="3" fontId="0" fillId="0" borderId="0" xfId="0" applyNumberFormat="1">
      <alignment horizontal="center" vertical="center"/>
    </xf>
    <xf numFmtId="0" fontId="11" fillId="0" borderId="6" xfId="0" applyFont="1" applyBorder="1" applyAlignment="1"/>
    <xf numFmtId="3" fontId="11" fillId="0" borderId="0" xfId="0" applyNumberFormat="1" applyFont="1">
      <alignment horizontal="center" vertical="center"/>
    </xf>
    <xf numFmtId="49" fontId="11" fillId="0" borderId="0" xfId="10" applyAlignment="1">
      <alignment horizontal="left"/>
    </xf>
    <xf numFmtId="49" fontId="11" fillId="0" borderId="0" xfId="10" applyAlignment="1">
      <alignment horizontal="left" wrapText="1"/>
    </xf>
    <xf numFmtId="0" fontId="16" fillId="0" borderId="0" xfId="0" applyFont="1" applyAlignment="1">
      <alignment horizontal="left"/>
    </xf>
    <xf numFmtId="49" fontId="11" fillId="0" borderId="0" xfId="17" applyFont="1" applyAlignment="1">
      <alignment horizontal="left"/>
    </xf>
    <xf numFmtId="49" fontId="11" fillId="0" borderId="0" xfId="17" applyFont="1" applyAlignment="1">
      <alignment horizontal="right"/>
    </xf>
    <xf numFmtId="0" fontId="16" fillId="0" borderId="0" xfId="17" applyNumberFormat="1" applyFont="1" applyAlignment="1">
      <alignment horizontal="left"/>
    </xf>
    <xf numFmtId="0" fontId="11" fillId="0" borderId="0" xfId="17" applyNumberFormat="1" applyFont="1" applyAlignment="1">
      <alignment horizontal="left"/>
    </xf>
    <xf numFmtId="0" fontId="11" fillId="0" borderId="0" xfId="17" applyNumberFormat="1" applyFont="1" applyAlignment="1">
      <alignment horizontal="left" wrapText="1"/>
    </xf>
    <xf numFmtId="49" fontId="16" fillId="0" borderId="0" xfId="17" applyFont="1" applyAlignment="1">
      <alignment horizontal="right"/>
    </xf>
    <xf numFmtId="49" fontId="11" fillId="0" borderId="0" xfId="18" applyFont="1" applyAlignment="1">
      <alignment wrapText="1"/>
    </xf>
    <xf numFmtId="49" fontId="16" fillId="0" borderId="0" xfId="18" applyFont="1" applyAlignment="1"/>
    <xf numFmtId="49" fontId="16" fillId="0" borderId="0" xfId="18" applyFont="1" applyAlignment="1">
      <alignment wrapText="1"/>
    </xf>
    <xf numFmtId="49" fontId="16" fillId="0" borderId="0" xfId="18" applyFont="1" applyAlignment="1">
      <alignment horizontal="left" wrapText="1"/>
    </xf>
    <xf numFmtId="49" fontId="16" fillId="0" borderId="16" xfId="18" applyFont="1" applyBorder="1" applyAlignment="1">
      <alignment wrapText="1"/>
    </xf>
    <xf numFmtId="49" fontId="16" fillId="0" borderId="12" xfId="18" applyFont="1" applyBorder="1" applyAlignment="1"/>
    <xf numFmtId="49" fontId="16" fillId="0" borderId="6" xfId="18" applyFont="1" applyBorder="1" applyAlignment="1">
      <alignment wrapText="1"/>
    </xf>
    <xf numFmtId="49" fontId="11" fillId="0" borderId="20" xfId="18" applyFont="1" applyBorder="1" applyAlignment="1"/>
    <xf numFmtId="49" fontId="11" fillId="0" borderId="16" xfId="18" applyFont="1" applyBorder="1" applyAlignment="1">
      <alignment wrapText="1"/>
    </xf>
    <xf numFmtId="49" fontId="11" fillId="0" borderId="14" xfId="18" applyFont="1" applyBorder="1" applyAlignment="1"/>
    <xf numFmtId="49" fontId="16" fillId="0" borderId="14" xfId="18" applyFont="1" applyBorder="1" applyAlignment="1"/>
    <xf numFmtId="0" fontId="11" fillId="0" borderId="0" xfId="12" applyNumberFormat="1" applyAlignment="1"/>
    <xf numFmtId="49" fontId="16" fillId="0" borderId="0" xfId="18" applyFont="1" applyAlignment="1">
      <alignment horizontal="left"/>
    </xf>
    <xf numFmtId="0" fontId="11" fillId="0" borderId="0" xfId="12" applyNumberFormat="1" applyAlignment="1">
      <alignment horizontal="left" indent="1"/>
    </xf>
    <xf numFmtId="0" fontId="11" fillId="0" borderId="0" xfId="6" applyAlignment="1">
      <alignment horizontal="left" indent="1"/>
    </xf>
    <xf numFmtId="37" fontId="20" fillId="0" borderId="0" xfId="0" applyNumberFormat="1" applyFont="1" applyAlignment="1">
      <alignment horizontal="left" vertical="top" wrapText="1"/>
    </xf>
    <xf numFmtId="0" fontId="42" fillId="0" borderId="0" xfId="8" applyFont="1"/>
    <xf numFmtId="3" fontId="11" fillId="0" borderId="0" xfId="8" applyNumberFormat="1"/>
    <xf numFmtId="3" fontId="11" fillId="0" borderId="0" xfId="4" applyNumberFormat="1" applyFont="1" applyBorder="1" applyAlignment="1" applyProtection="1">
      <alignment horizontal="center"/>
    </xf>
    <xf numFmtId="9" fontId="42" fillId="0" borderId="0" xfId="0" applyNumberFormat="1" applyFont="1">
      <alignment horizontal="center" vertical="center"/>
    </xf>
    <xf numFmtId="49" fontId="16" fillId="0" borderId="0" xfId="10" applyFont="1" applyAlignment="1">
      <alignment horizontal="center" vertical="center" wrapText="1"/>
    </xf>
    <xf numFmtId="3" fontId="44" fillId="0" borderId="0" xfId="10" applyNumberFormat="1" applyFont="1" applyAlignment="1">
      <alignment horizontal="center" vertical="center" wrapText="1"/>
    </xf>
    <xf numFmtId="37" fontId="16" fillId="0" borderId="0" xfId="10" applyNumberFormat="1" applyFont="1" applyAlignment="1">
      <alignment horizontal="center" vertical="center" wrapText="1"/>
    </xf>
    <xf numFmtId="3" fontId="11" fillId="0" borderId="6" xfId="0" applyNumberFormat="1" applyFont="1" applyBorder="1">
      <alignment horizontal="center" vertical="center"/>
    </xf>
    <xf numFmtId="3" fontId="11" fillId="0" borderId="4" xfId="0" applyNumberFormat="1" applyFont="1" applyBorder="1">
      <alignment horizontal="center" vertical="center"/>
    </xf>
    <xf numFmtId="0" fontId="11" fillId="0" borderId="20" xfId="0" applyFont="1" applyBorder="1">
      <alignment horizontal="center" vertical="center"/>
    </xf>
    <xf numFmtId="0" fontId="11" fillId="0" borderId="12" xfId="0" applyFont="1" applyBorder="1">
      <alignment horizontal="center" vertical="center"/>
    </xf>
    <xf numFmtId="0" fontId="0" fillId="0" borderId="12" xfId="0" applyBorder="1">
      <alignment horizontal="center" vertical="center"/>
    </xf>
    <xf numFmtId="0" fontId="0" fillId="0" borderId="6" xfId="0" applyBorder="1">
      <alignment horizontal="center" vertical="center"/>
    </xf>
    <xf numFmtId="3" fontId="11" fillId="0" borderId="2" xfId="0" applyNumberFormat="1" applyFont="1" applyBorder="1">
      <alignment horizontal="center" vertical="center"/>
    </xf>
    <xf numFmtId="3" fontId="11" fillId="0" borderId="1" xfId="0" applyNumberFormat="1" applyFont="1" applyBorder="1">
      <alignment horizontal="center" vertical="center"/>
    </xf>
    <xf numFmtId="3" fontId="11" fillId="0" borderId="3" xfId="0" applyNumberFormat="1" applyFont="1" applyBorder="1">
      <alignment horizontal="center" vertical="center"/>
    </xf>
    <xf numFmtId="3" fontId="11" fillId="0" borderId="5" xfId="0" applyNumberFormat="1" applyFont="1" applyBorder="1">
      <alignment horizontal="center" vertical="center"/>
    </xf>
    <xf numFmtId="9" fontId="42" fillId="0" borderId="0" xfId="8" applyNumberFormat="1" applyFont="1"/>
    <xf numFmtId="37" fontId="20" fillId="0" borderId="0" xfId="0" applyNumberFormat="1" applyFont="1" applyAlignment="1">
      <alignment horizontal="left" vertical="top"/>
    </xf>
    <xf numFmtId="0" fontId="22" fillId="0" borderId="0" xfId="8" applyFont="1" applyAlignment="1">
      <alignment horizontal="right"/>
    </xf>
    <xf numFmtId="0" fontId="22" fillId="0" borderId="0" xfId="6" applyFont="1" applyAlignment="1">
      <alignment horizontal="right"/>
    </xf>
    <xf numFmtId="0" fontId="31" fillId="0" borderId="0" xfId="1" applyNumberFormat="1" applyFont="1" applyAlignment="1">
      <alignment horizontal="right"/>
    </xf>
    <xf numFmtId="0" fontId="46" fillId="0" borderId="0" xfId="20" applyNumberFormat="1" applyFont="1" applyAlignment="1">
      <alignment horizontal="right"/>
    </xf>
    <xf numFmtId="49" fontId="16" fillId="0" borderId="0" xfId="10" applyFont="1" applyAlignment="1">
      <alignment horizontal="right" vertical="center" wrapText="1"/>
    </xf>
    <xf numFmtId="0" fontId="16" fillId="0" borderId="0" xfId="6" applyFont="1" applyAlignment="1">
      <alignment horizontal="right"/>
    </xf>
    <xf numFmtId="0" fontId="11" fillId="0" borderId="0" xfId="6" applyAlignment="1">
      <alignment horizontal="right" wrapText="1"/>
    </xf>
    <xf numFmtId="0" fontId="11" fillId="0" borderId="0" xfId="12" quotePrefix="1" applyNumberFormat="1" applyAlignment="1">
      <alignment horizontal="right" wrapText="1"/>
    </xf>
    <xf numFmtId="0" fontId="16" fillId="0" borderId="0" xfId="17" applyNumberFormat="1" applyFont="1" applyAlignment="1">
      <alignment horizontal="right"/>
    </xf>
    <xf numFmtId="0" fontId="11" fillId="0" borderId="0" xfId="17" applyNumberFormat="1" applyFont="1" applyAlignment="1">
      <alignment horizontal="right" wrapText="1"/>
    </xf>
    <xf numFmtId="0" fontId="11" fillId="0" borderId="0" xfId="12" applyNumberFormat="1" applyAlignment="1">
      <alignment horizontal="right" wrapText="1"/>
    </xf>
    <xf numFmtId="0" fontId="16" fillId="0" borderId="0" xfId="1" applyNumberFormat="1" applyFont="1" applyAlignment="1">
      <alignment horizontal="right"/>
    </xf>
    <xf numFmtId="0" fontId="11" fillId="0" borderId="0" xfId="17" applyNumberFormat="1" applyFont="1" applyAlignment="1">
      <alignment horizontal="right"/>
    </xf>
    <xf numFmtId="0" fontId="16" fillId="0" borderId="0" xfId="12" applyNumberFormat="1" applyFont="1" applyAlignment="1">
      <alignment horizontal="right" wrapText="1"/>
    </xf>
    <xf numFmtId="0" fontId="16" fillId="0" borderId="0" xfId="12" applyNumberFormat="1" applyFont="1" applyAlignment="1">
      <alignment horizontal="right"/>
    </xf>
    <xf numFmtId="0" fontId="20" fillId="0" borderId="0" xfId="6" quotePrefix="1" applyFont="1" applyAlignment="1">
      <alignment horizontal="right"/>
    </xf>
    <xf numFmtId="0" fontId="20" fillId="0" borderId="0" xfId="6" quotePrefix="1" applyFont="1" applyAlignment="1">
      <alignment horizontal="right" wrapText="1"/>
    </xf>
    <xf numFmtId="0" fontId="11" fillId="0" borderId="0" xfId="13" applyNumberFormat="1" applyAlignment="1">
      <alignment horizontal="right" wrapText="1"/>
    </xf>
    <xf numFmtId="49" fontId="11" fillId="0" borderId="0" xfId="13" applyAlignment="1">
      <alignment horizontal="right" wrapText="1"/>
    </xf>
    <xf numFmtId="49" fontId="16" fillId="0" borderId="0" xfId="18" applyFont="1" applyAlignment="1">
      <alignment horizontal="right" wrapText="1"/>
    </xf>
    <xf numFmtId="0" fontId="16" fillId="0" borderId="0" xfId="4" applyNumberFormat="1" applyFont="1" applyBorder="1" applyAlignment="1" applyProtection="1">
      <alignment horizontal="right"/>
    </xf>
    <xf numFmtId="49" fontId="11" fillId="0" borderId="0" xfId="18" applyFont="1" applyAlignment="1">
      <alignment horizontal="right" wrapText="1"/>
    </xf>
    <xf numFmtId="42" fontId="16" fillId="0" borderId="0" xfId="4" applyFont="1" applyBorder="1" applyAlignment="1" applyProtection="1">
      <alignment horizontal="right" vertical="top"/>
    </xf>
    <xf numFmtId="0" fontId="11" fillId="0" borderId="0" xfId="0" applyFont="1" applyAlignment="1">
      <alignment horizontal="right" wrapText="1"/>
    </xf>
    <xf numFmtId="0" fontId="20" fillId="0" borderId="0" xfId="0" applyFont="1" applyAlignment="1">
      <alignment horizontal="right" vertical="top" wrapText="1"/>
    </xf>
    <xf numFmtId="0" fontId="11" fillId="0" borderId="0" xfId="0" applyFont="1" applyAlignment="1">
      <alignment horizontal="right"/>
    </xf>
    <xf numFmtId="0" fontId="31" fillId="0" borderId="0" xfId="1" applyNumberFormat="1" applyFont="1" applyAlignment="1"/>
    <xf numFmtId="0" fontId="10" fillId="0" borderId="0" xfId="8" applyFont="1" applyAlignment="1">
      <alignment wrapText="1"/>
    </xf>
    <xf numFmtId="0" fontId="22" fillId="0" borderId="0" xfId="6" applyFont="1" applyAlignment="1">
      <alignment horizontal="left" wrapText="1"/>
    </xf>
    <xf numFmtId="166" fontId="43" fillId="0" borderId="0" xfId="10" applyNumberFormat="1" applyFont="1" applyAlignment="1">
      <alignment horizontal="center" vertical="center" wrapText="1"/>
    </xf>
    <xf numFmtId="0" fontId="16" fillId="0" borderId="0" xfId="6" applyFont="1" applyAlignment="1">
      <alignment horizontal="left" wrapText="1"/>
    </xf>
    <xf numFmtId="49" fontId="11" fillId="0" borderId="0" xfId="17" applyFont="1" applyAlignment="1">
      <alignment horizontal="left" wrapText="1"/>
    </xf>
    <xf numFmtId="0" fontId="11" fillId="0" borderId="0" xfId="17" applyNumberFormat="1" applyFont="1" applyAlignment="1">
      <alignment wrapText="1"/>
    </xf>
    <xf numFmtId="0" fontId="11" fillId="0" borderId="0" xfId="0" applyFont="1" applyAlignment="1">
      <alignment horizontal="center" vertical="center" wrapText="1"/>
    </xf>
    <xf numFmtId="49" fontId="45" fillId="0" borderId="0" xfId="17" applyFont="1" applyAlignment="1">
      <alignment horizontal="left" wrapText="1"/>
    </xf>
    <xf numFmtId="0" fontId="16" fillId="0" borderId="0" xfId="17" applyNumberFormat="1" applyFont="1" applyAlignment="1">
      <alignment horizontal="left" wrapText="1"/>
    </xf>
    <xf numFmtId="49" fontId="16" fillId="0" borderId="0" xfId="17" applyFont="1" applyAlignment="1">
      <alignment horizontal="left" wrapText="1"/>
    </xf>
    <xf numFmtId="0" fontId="16" fillId="0" borderId="0" xfId="1" applyNumberFormat="1" applyFont="1" applyAlignment="1">
      <alignment horizontal="left" wrapText="1"/>
    </xf>
    <xf numFmtId="0" fontId="45" fillId="0" borderId="0" xfId="17" applyNumberFormat="1" applyFont="1" applyAlignment="1">
      <alignment horizontal="left" wrapText="1"/>
    </xf>
    <xf numFmtId="0" fontId="16" fillId="0" borderId="0" xfId="0" applyFont="1" applyAlignment="1">
      <alignment horizontal="left" vertical="center" wrapText="1"/>
    </xf>
    <xf numFmtId="0" fontId="11" fillId="0" borderId="0" xfId="12" applyNumberFormat="1" applyAlignment="1">
      <alignment wrapText="1"/>
    </xf>
    <xf numFmtId="42" fontId="16" fillId="0" borderId="0" xfId="4" applyFont="1" applyBorder="1" applyAlignment="1" applyProtection="1">
      <alignment vertical="top" wrapText="1"/>
    </xf>
    <xf numFmtId="0" fontId="16" fillId="0" borderId="0" xfId="4" applyNumberFormat="1" applyFont="1" applyBorder="1" applyAlignment="1" applyProtection="1">
      <alignment horizontal="center"/>
    </xf>
    <xf numFmtId="3" fontId="11" fillId="0" borderId="16" xfId="0" applyNumberFormat="1" applyFont="1" applyBorder="1">
      <alignment horizontal="center" vertical="center"/>
    </xf>
    <xf numFmtId="0" fontId="11" fillId="0" borderId="18" xfId="0" applyFont="1" applyBorder="1" applyAlignment="1"/>
    <xf numFmtId="0" fontId="11" fillId="0" borderId="15" xfId="0" applyFont="1" applyBorder="1" applyAlignment="1"/>
    <xf numFmtId="0" fontId="16" fillId="0" borderId="15" xfId="0" applyFont="1" applyBorder="1" applyAlignment="1"/>
    <xf numFmtId="0" fontId="11" fillId="0" borderId="11" xfId="0" applyFont="1" applyBorder="1" applyAlignment="1"/>
    <xf numFmtId="0" fontId="11" fillId="0" borderId="15" xfId="0" applyFont="1" applyBorder="1" applyAlignment="1">
      <alignment horizontal="left" wrapText="1"/>
    </xf>
    <xf numFmtId="0" fontId="11" fillId="0" borderId="15" xfId="0" applyFont="1" applyBorder="1">
      <alignment horizontal="center" vertical="center"/>
    </xf>
    <xf numFmtId="0" fontId="11" fillId="0" borderId="11" xfId="0" applyFont="1" applyBorder="1">
      <alignment horizontal="center" vertical="center"/>
    </xf>
    <xf numFmtId="0" fontId="11" fillId="0" borderId="18" xfId="0" applyFont="1" applyBorder="1">
      <alignment horizontal="center" vertical="center"/>
    </xf>
    <xf numFmtId="0" fontId="11" fillId="0" borderId="0" xfId="8" applyAlignment="1">
      <alignment horizontal="right"/>
    </xf>
    <xf numFmtId="0" fontId="0" fillId="0" borderId="0" xfId="0" applyAlignment="1">
      <alignment horizontal="right" wrapText="1"/>
    </xf>
    <xf numFmtId="49" fontId="11" fillId="0" borderId="0" xfId="10" applyAlignment="1">
      <alignment horizontal="right" wrapText="1"/>
    </xf>
    <xf numFmtId="0" fontId="10" fillId="0" borderId="0" xfId="9"/>
    <xf numFmtId="37" fontId="0" fillId="0" borderId="0" xfId="0" applyNumberFormat="1">
      <alignment horizontal="center" vertical="center"/>
    </xf>
    <xf numFmtId="9" fontId="28" fillId="0" borderId="0" xfId="14" applyFont="1" applyFill="1" applyBorder="1"/>
    <xf numFmtId="49" fontId="11" fillId="0" borderId="16" xfId="18" applyFont="1" applyBorder="1" applyAlignment="1">
      <alignment horizontal="right" wrapText="1"/>
    </xf>
    <xf numFmtId="0" fontId="25" fillId="0" borderId="0" xfId="0" applyFont="1">
      <alignment horizontal="center" vertical="center"/>
    </xf>
    <xf numFmtId="0" fontId="22" fillId="2" borderId="0" xfId="0" applyFont="1" applyFill="1" applyAlignment="1">
      <alignment horizontal="left" vertical="center"/>
    </xf>
    <xf numFmtId="0" fontId="10" fillId="2" borderId="0" xfId="0" applyFont="1" applyFill="1">
      <alignment horizontal="center" vertical="center"/>
    </xf>
    <xf numFmtId="0" fontId="12" fillId="2" borderId="0" xfId="0" applyFont="1" applyFill="1" applyAlignment="1">
      <alignment horizontal="left" vertical="center"/>
    </xf>
    <xf numFmtId="5" fontId="11" fillId="0" borderId="0" xfId="0" applyNumberFormat="1" applyFont="1" applyAlignment="1">
      <alignment horizontal="right"/>
    </xf>
    <xf numFmtId="0" fontId="11" fillId="0" borderId="0" xfId="0" applyFont="1" applyAlignment="1">
      <alignment horizontal="left" vertical="center"/>
    </xf>
    <xf numFmtId="0" fontId="11" fillId="2" borderId="0" xfId="0" applyFont="1" applyFill="1" applyAlignment="1">
      <alignment horizontal="left" vertical="center"/>
    </xf>
    <xf numFmtId="0" fontId="20" fillId="2" borderId="0" xfId="0" applyFont="1" applyFill="1" applyAlignment="1">
      <alignment horizontal="left" vertical="center"/>
    </xf>
    <xf numFmtId="0" fontId="40" fillId="0" borderId="0" xfId="9" applyFont="1"/>
    <xf numFmtId="0" fontId="40" fillId="0" borderId="0" xfId="9" applyFont="1" applyAlignment="1">
      <alignment horizontal="left"/>
    </xf>
    <xf numFmtId="0" fontId="11" fillId="0" borderId="0" xfId="22" applyFont="1">
      <alignment horizontal="center" vertical="center"/>
    </xf>
    <xf numFmtId="0" fontId="10" fillId="0" borderId="0" xfId="22">
      <alignment horizontal="center" vertical="center"/>
    </xf>
    <xf numFmtId="0" fontId="11" fillId="0" borderId="0" xfId="22" applyFont="1" applyAlignment="1"/>
    <xf numFmtId="0" fontId="16" fillId="0" borderId="0" xfId="22" applyFont="1" applyAlignment="1">
      <alignment horizontal="center"/>
    </xf>
    <xf numFmtId="0" fontId="11" fillId="0" borderId="0" xfId="22" applyFont="1" applyAlignment="1">
      <alignment horizontal="center"/>
    </xf>
    <xf numFmtId="0" fontId="11" fillId="0" borderId="12" xfId="22" applyFont="1" applyBorder="1" applyAlignment="1">
      <alignment horizontal="center"/>
    </xf>
    <xf numFmtId="0" fontId="11" fillId="0" borderId="6" xfId="22" applyFont="1" applyBorder="1" applyAlignment="1">
      <alignment horizontal="center"/>
    </xf>
    <xf numFmtId="49" fontId="11" fillId="0" borderId="0" xfId="25" applyFont="1" applyAlignment="1">
      <alignment horizontal="left"/>
    </xf>
    <xf numFmtId="49" fontId="11" fillId="0" borderId="0" xfId="25" applyFont="1" applyAlignment="1">
      <alignment horizontal="right"/>
    </xf>
    <xf numFmtId="0" fontId="16" fillId="0" borderId="0" xfId="25" applyNumberFormat="1" applyFont="1" applyAlignment="1">
      <alignment horizontal="left"/>
    </xf>
    <xf numFmtId="0" fontId="11" fillId="0" borderId="0" xfId="25" applyNumberFormat="1" applyFont="1" applyAlignment="1">
      <alignment horizontal="left"/>
    </xf>
    <xf numFmtId="0" fontId="11" fillId="0" borderId="0" xfId="25" applyNumberFormat="1" applyFont="1" applyAlignment="1">
      <alignment horizontal="left" wrapText="1"/>
    </xf>
    <xf numFmtId="0" fontId="16" fillId="0" borderId="0" xfId="22" applyFont="1" applyAlignment="1">
      <alignment horizontal="left" vertical="center"/>
    </xf>
    <xf numFmtId="49" fontId="11" fillId="0" borderId="0" xfId="26" applyFont="1" applyAlignment="1"/>
    <xf numFmtId="49" fontId="16" fillId="0" borderId="0" xfId="26" applyFont="1" applyAlignment="1"/>
    <xf numFmtId="0" fontId="16" fillId="0" borderId="14" xfId="0" applyFont="1" applyBorder="1" applyAlignment="1">
      <alignment horizontal="left" vertical="center"/>
    </xf>
    <xf numFmtId="0" fontId="10" fillId="0" borderId="0" xfId="22" applyAlignment="1"/>
    <xf numFmtId="0" fontId="16" fillId="0" borderId="0" xfId="22" applyFont="1" applyAlignment="1">
      <alignment horizontal="left"/>
    </xf>
    <xf numFmtId="0" fontId="11" fillId="0" borderId="22" xfId="22" applyFont="1" applyBorder="1">
      <alignment horizontal="center" vertical="center"/>
    </xf>
    <xf numFmtId="0" fontId="21" fillId="0" borderId="0" xfId="22" applyFont="1">
      <alignment horizontal="center" vertical="center"/>
    </xf>
    <xf numFmtId="0" fontId="16" fillId="0" borderId="0" xfId="22" applyFont="1" applyAlignment="1">
      <alignment horizontal="left" wrapText="1"/>
    </xf>
    <xf numFmtId="0" fontId="20" fillId="0" borderId="0" xfId="0" applyFont="1" applyAlignment="1">
      <alignment horizontal="left" vertical="top" wrapText="1"/>
    </xf>
    <xf numFmtId="0" fontId="20" fillId="0" borderId="0" xfId="22" applyFont="1" applyAlignment="1">
      <alignment horizontal="center"/>
    </xf>
    <xf numFmtId="0" fontId="10" fillId="0" borderId="0" xfId="22" applyAlignment="1">
      <alignment horizontal="center"/>
    </xf>
    <xf numFmtId="0" fontId="10" fillId="0" borderId="0" xfId="30"/>
    <xf numFmtId="0" fontId="12" fillId="0" borderId="0" xfId="30" applyFont="1"/>
    <xf numFmtId="0" fontId="12" fillId="0" borderId="0" xfId="30" applyFont="1" applyAlignment="1">
      <alignment horizontal="left"/>
    </xf>
    <xf numFmtId="0" fontId="10" fillId="0" borderId="0" xfId="9" applyAlignment="1">
      <alignment horizontal="left" indent="2"/>
    </xf>
    <xf numFmtId="0" fontId="31" fillId="3" borderId="6" xfId="1" applyNumberFormat="1" applyFont="1" applyFill="1" applyBorder="1" applyAlignment="1">
      <alignment horizontal="left"/>
    </xf>
    <xf numFmtId="0" fontId="0" fillId="3" borderId="6" xfId="0" applyFill="1" applyBorder="1">
      <alignment horizontal="center" vertical="center"/>
    </xf>
    <xf numFmtId="0" fontId="42" fillId="3" borderId="6" xfId="0" applyFont="1" applyFill="1" applyBorder="1">
      <alignment horizontal="center" vertical="center"/>
    </xf>
    <xf numFmtId="3" fontId="11" fillId="3" borderId="6" xfId="0" applyNumberFormat="1" applyFont="1" applyFill="1" applyBorder="1">
      <alignment horizontal="center" vertical="center"/>
    </xf>
    <xf numFmtId="0" fontId="11" fillId="3" borderId="6" xfId="6" applyFill="1" applyBorder="1" applyAlignment="1">
      <alignment horizontal="left" wrapText="1"/>
    </xf>
    <xf numFmtId="0" fontId="11" fillId="0" borderId="0" xfId="22" applyFont="1" applyAlignment="1">
      <alignment horizontal="left" vertical="center"/>
    </xf>
    <xf numFmtId="0" fontId="11" fillId="0" borderId="0" xfId="22" applyFont="1" applyAlignment="1">
      <alignment vertical="top"/>
    </xf>
    <xf numFmtId="0" fontId="11" fillId="0" borderId="0" xfId="22" applyFont="1" applyAlignment="1">
      <alignment horizontal="center" vertical="center" wrapText="1"/>
    </xf>
    <xf numFmtId="9" fontId="21" fillId="0" borderId="6" xfId="14" applyFont="1" applyBorder="1" applyAlignment="1"/>
    <xf numFmtId="9" fontId="21" fillId="0" borderId="0" xfId="14" applyFont="1" applyBorder="1" applyAlignment="1"/>
    <xf numFmtId="37" fontId="29" fillId="0" borderId="0" xfId="14" applyNumberFormat="1" applyFont="1" applyBorder="1" applyAlignment="1"/>
    <xf numFmtId="37" fontId="11" fillId="0" borderId="0" xfId="0" applyNumberFormat="1" applyFont="1">
      <alignment horizontal="center" vertical="center"/>
    </xf>
    <xf numFmtId="37" fontId="20" fillId="0" borderId="0" xfId="0" applyNumberFormat="1" applyFont="1">
      <alignment horizontal="center" vertical="center"/>
    </xf>
    <xf numFmtId="37" fontId="20" fillId="0" borderId="0" xfId="14" applyNumberFormat="1" applyFont="1" applyBorder="1" applyAlignment="1">
      <alignment horizontal="center" vertical="center" wrapText="1"/>
    </xf>
    <xf numFmtId="37" fontId="20" fillId="0" borderId="0" xfId="14" applyNumberFormat="1" applyFont="1" applyBorder="1" applyAlignment="1"/>
    <xf numFmtId="37" fontId="10" fillId="0" borderId="0" xfId="22" applyNumberFormat="1">
      <alignment horizontal="center" vertical="center"/>
    </xf>
    <xf numFmtId="0" fontId="15" fillId="0" borderId="0" xfId="9" applyFont="1" applyAlignment="1">
      <alignment horizontal="left" vertical="top" wrapText="1"/>
    </xf>
    <xf numFmtId="0" fontId="64" fillId="0" borderId="0" xfId="30" applyFont="1"/>
    <xf numFmtId="0" fontId="15" fillId="0" borderId="0" xfId="7" applyFont="1" applyAlignment="1">
      <alignment horizontal="right" vertical="top" wrapText="1" indent="1"/>
    </xf>
    <xf numFmtId="0" fontId="15" fillId="0" borderId="0" xfId="28" applyFont="1" applyAlignment="1">
      <alignment horizontal="left" vertical="top" wrapText="1"/>
    </xf>
    <xf numFmtId="0" fontId="54" fillId="0" borderId="0" xfId="9" applyFont="1"/>
    <xf numFmtId="0" fontId="63" fillId="0" borderId="0" xfId="30" applyFont="1" applyAlignment="1">
      <alignment vertical="center" wrapText="1"/>
    </xf>
    <xf numFmtId="0" fontId="65" fillId="0" borderId="16" xfId="30" applyFont="1" applyBorder="1" applyAlignment="1">
      <alignment vertical="center" wrapText="1"/>
    </xf>
    <xf numFmtId="0" fontId="65" fillId="0" borderId="0" xfId="30" applyFont="1" applyAlignment="1">
      <alignment vertical="center" wrapText="1"/>
    </xf>
    <xf numFmtId="0" fontId="40" fillId="0" borderId="0" xfId="9" applyFont="1" applyAlignment="1">
      <alignment horizontal="left" wrapText="1"/>
    </xf>
    <xf numFmtId="0" fontId="40" fillId="5" borderId="6" xfId="9" applyFont="1" applyFill="1" applyBorder="1" applyAlignment="1">
      <alignment vertical="center"/>
    </xf>
    <xf numFmtId="0" fontId="39" fillId="0" borderId="0" xfId="9" applyFont="1" applyAlignment="1">
      <alignment horizontal="left"/>
    </xf>
    <xf numFmtId="0" fontId="40" fillId="0" borderId="0" xfId="9" applyFont="1" applyAlignment="1">
      <alignment vertical="center"/>
    </xf>
    <xf numFmtId="0" fontId="13" fillId="7" borderId="0" xfId="30" applyFont="1" applyFill="1" applyAlignment="1">
      <alignment vertical="center"/>
    </xf>
    <xf numFmtId="0" fontId="10" fillId="7" borderId="0" xfId="9" applyFill="1" applyAlignment="1">
      <alignment horizontal="left" indent="2"/>
    </xf>
    <xf numFmtId="0" fontId="10" fillId="7" borderId="0" xfId="9" applyFill="1"/>
    <xf numFmtId="0" fontId="39" fillId="7" borderId="0" xfId="9" applyFont="1" applyFill="1"/>
    <xf numFmtId="0" fontId="70" fillId="0" borderId="0" xfId="59"/>
    <xf numFmtId="0" fontId="70" fillId="0" borderId="0" xfId="59" applyAlignment="1">
      <alignment horizontal="left" indent="1"/>
    </xf>
    <xf numFmtId="0" fontId="70" fillId="0" borderId="0" xfId="59" applyAlignment="1">
      <alignment horizontal="left" vertical="center" indent="1"/>
    </xf>
    <xf numFmtId="0" fontId="71" fillId="0" borderId="0" xfId="59" applyFont="1" applyAlignment="1">
      <alignment horizontal="left" vertical="center" indent="1"/>
    </xf>
    <xf numFmtId="0" fontId="39" fillId="0" borderId="0" xfId="9" applyFont="1" applyProtection="1">
      <protection hidden="1"/>
    </xf>
    <xf numFmtId="0" fontId="39" fillId="0" borderId="0" xfId="9" applyFont="1" applyAlignment="1" applyProtection="1">
      <alignment vertical="top"/>
      <protection hidden="1"/>
    </xf>
    <xf numFmtId="0" fontId="10" fillId="0" borderId="0" xfId="0" applyFont="1" applyAlignment="1" applyProtection="1">
      <protection hidden="1"/>
    </xf>
    <xf numFmtId="9" fontId="21" fillId="0" borderId="0" xfId="14" applyFont="1" applyAlignment="1">
      <alignment horizontal="center" vertical="center"/>
    </xf>
    <xf numFmtId="9" fontId="21" fillId="0" borderId="2" xfId="14" applyFont="1" applyBorder="1" applyAlignment="1"/>
    <xf numFmtId="9" fontId="21" fillId="0" borderId="5" xfId="14" applyFont="1" applyBorder="1" applyAlignment="1"/>
    <xf numFmtId="9" fontId="21" fillId="0" borderId="1" xfId="14" applyFont="1" applyBorder="1" applyAlignment="1"/>
    <xf numFmtId="9" fontId="21" fillId="0" borderId="4" xfId="14" applyFont="1" applyBorder="1" applyAlignment="1"/>
    <xf numFmtId="9" fontId="21" fillId="0" borderId="16" xfId="14" applyFont="1" applyBorder="1" applyAlignment="1"/>
    <xf numFmtId="9" fontId="21" fillId="0" borderId="17" xfId="14" applyFont="1" applyBorder="1" applyAlignment="1"/>
    <xf numFmtId="9" fontId="21" fillId="0" borderId="1" xfId="14" applyFont="1" applyFill="1" applyBorder="1" applyAlignment="1"/>
    <xf numFmtId="49" fontId="11" fillId="0" borderId="0" xfId="18" applyFont="1" applyAlignment="1">
      <alignment horizontal="right"/>
    </xf>
    <xf numFmtId="9" fontId="41" fillId="0" borderId="0" xfId="14" applyFont="1" applyFill="1" applyAlignment="1" applyProtection="1">
      <alignment horizontal="left" wrapText="1"/>
    </xf>
    <xf numFmtId="42" fontId="11" fillId="0" borderId="0" xfId="4" applyFont="1" applyFill="1" applyBorder="1" applyAlignment="1"/>
    <xf numFmtId="3" fontId="11" fillId="0" borderId="0" xfId="4" applyNumberFormat="1" applyFont="1" applyFill="1" applyAlignment="1"/>
    <xf numFmtId="9" fontId="44" fillId="0" borderId="0" xfId="10" applyNumberFormat="1" applyFont="1" applyAlignment="1">
      <alignment horizontal="center" vertical="center" wrapText="1"/>
    </xf>
    <xf numFmtId="0" fontId="10" fillId="0" borderId="0" xfId="0" applyFont="1" applyProtection="1">
      <alignment horizontal="center" vertical="center"/>
      <protection hidden="1"/>
    </xf>
    <xf numFmtId="3" fontId="16" fillId="0" borderId="0" xfId="0" applyNumberFormat="1" applyFont="1">
      <alignment horizontal="center" vertical="center"/>
    </xf>
    <xf numFmtId="0" fontId="10" fillId="0" borderId="0" xfId="30" applyAlignment="1">
      <alignment vertical="center"/>
    </xf>
    <xf numFmtId="0" fontId="10" fillId="0" borderId="0" xfId="22" applyAlignment="1">
      <alignment horizontal="center" vertical="center" wrapText="1"/>
    </xf>
    <xf numFmtId="0" fontId="10" fillId="0" borderId="0" xfId="9" applyAlignment="1">
      <alignment horizontal="left"/>
    </xf>
    <xf numFmtId="0" fontId="10" fillId="0" borderId="0" xfId="9" applyAlignment="1" applyProtection="1">
      <alignment horizontal="left"/>
      <protection locked="0"/>
    </xf>
    <xf numFmtId="0" fontId="87" fillId="0" borderId="0" xfId="59" applyFont="1"/>
    <xf numFmtId="0" fontId="12" fillId="0" borderId="0" xfId="22" applyFont="1">
      <alignment horizontal="center" vertical="center"/>
    </xf>
    <xf numFmtId="0" fontId="21" fillId="0" borderId="0" xfId="22" applyFont="1" applyAlignment="1">
      <alignment horizontal="center"/>
    </xf>
    <xf numFmtId="44" fontId="11" fillId="0" borderId="0" xfId="3" applyFont="1" applyAlignment="1">
      <alignment horizontal="center" vertical="center"/>
    </xf>
    <xf numFmtId="0" fontId="11" fillId="0" borderId="31" xfId="22" applyFont="1" applyBorder="1">
      <alignment horizontal="center" vertical="center"/>
    </xf>
    <xf numFmtId="0" fontId="11" fillId="0" borderId="10" xfId="22" applyFont="1" applyBorder="1" applyAlignment="1">
      <alignment horizontal="center"/>
    </xf>
    <xf numFmtId="0" fontId="70" fillId="6" borderId="0" xfId="59" applyFill="1" applyAlignment="1">
      <alignment vertical="top"/>
    </xf>
    <xf numFmtId="0" fontId="88" fillId="0" borderId="0" xfId="22" applyFont="1">
      <alignment horizontal="center" vertical="center"/>
    </xf>
    <xf numFmtId="49" fontId="16" fillId="0" borderId="0" xfId="10" applyFont="1" applyAlignment="1">
      <alignment horizontal="center" vertical="top" wrapText="1"/>
    </xf>
    <xf numFmtId="9" fontId="25" fillId="0" borderId="0" xfId="0" applyNumberFormat="1" applyFont="1">
      <alignment horizontal="center" vertical="center"/>
    </xf>
    <xf numFmtId="9" fontId="25" fillId="0" borderId="2" xfId="0" applyNumberFormat="1" applyFont="1" applyBorder="1">
      <alignment horizontal="center" vertical="center"/>
    </xf>
    <xf numFmtId="9" fontId="25" fillId="0" borderId="1" xfId="0" applyNumberFormat="1" applyFont="1" applyBorder="1">
      <alignment horizontal="center" vertical="center"/>
    </xf>
    <xf numFmtId="9" fontId="25" fillId="0" borderId="3" xfId="0" applyNumberFormat="1" applyFont="1" applyBorder="1">
      <alignment horizontal="center" vertical="center"/>
    </xf>
    <xf numFmtId="9" fontId="25" fillId="0" borderId="5" xfId="0" applyNumberFormat="1" applyFont="1" applyBorder="1">
      <alignment horizontal="center" vertical="center"/>
    </xf>
    <xf numFmtId="9" fontId="25" fillId="0" borderId="6" xfId="0" applyNumberFormat="1" applyFont="1" applyBorder="1">
      <alignment horizontal="center" vertical="center"/>
    </xf>
    <xf numFmtId="9" fontId="25" fillId="0" borderId="4" xfId="0" applyNumberFormat="1" applyFont="1" applyBorder="1">
      <alignment horizontal="center" vertical="center"/>
    </xf>
    <xf numFmtId="9" fontId="25" fillId="0" borderId="16" xfId="0" applyNumberFormat="1" applyFont="1" applyBorder="1">
      <alignment horizontal="center" vertical="center"/>
    </xf>
    <xf numFmtId="9" fontId="27" fillId="0" borderId="0" xfId="0" applyNumberFormat="1" applyFont="1">
      <alignment horizontal="center" vertical="center"/>
    </xf>
    <xf numFmtId="9" fontId="27" fillId="0" borderId="1" xfId="0" applyNumberFormat="1" applyFont="1" applyBorder="1">
      <alignment horizontal="center" vertical="center"/>
    </xf>
    <xf numFmtId="9" fontId="25" fillId="0" borderId="17" xfId="0" applyNumberFormat="1" applyFont="1" applyBorder="1">
      <alignment horizontal="center" vertical="center"/>
    </xf>
    <xf numFmtId="3" fontId="20" fillId="0" borderId="0" xfId="0" applyNumberFormat="1" applyFont="1" applyAlignment="1">
      <alignment vertical="center"/>
    </xf>
    <xf numFmtId="3" fontId="11" fillId="10" borderId="3" xfId="0" applyNumberFormat="1" applyFont="1" applyFill="1" applyBorder="1">
      <alignment horizontal="center" vertical="center"/>
    </xf>
    <xf numFmtId="9" fontId="25" fillId="10" borderId="3" xfId="0" applyNumberFormat="1" applyFont="1" applyFill="1" applyBorder="1">
      <alignment horizontal="center" vertical="center"/>
    </xf>
    <xf numFmtId="3" fontId="16" fillId="7" borderId="3" xfId="0" applyNumberFormat="1" applyFont="1" applyFill="1" applyBorder="1">
      <alignment horizontal="center" vertical="center"/>
    </xf>
    <xf numFmtId="9" fontId="25" fillId="7" borderId="3" xfId="0" applyNumberFormat="1" applyFont="1" applyFill="1" applyBorder="1">
      <alignment horizontal="center" vertical="center"/>
    </xf>
    <xf numFmtId="37" fontId="77" fillId="0" borderId="0" xfId="4" applyNumberFormat="1" applyFont="1"/>
    <xf numFmtId="9" fontId="25" fillId="0" borderId="0" xfId="14" applyFont="1" applyBorder="1" applyAlignment="1" applyProtection="1">
      <alignment horizontal="center"/>
    </xf>
    <xf numFmtId="0" fontId="20" fillId="0" borderId="0" xfId="22" applyFont="1" applyAlignment="1">
      <alignment horizontal="left" vertical="top" wrapText="1"/>
    </xf>
    <xf numFmtId="0" fontId="11" fillId="0" borderId="0" xfId="0" applyFont="1" applyAlignment="1">
      <alignment vertical="center"/>
    </xf>
    <xf numFmtId="0" fontId="10" fillId="0" borderId="0" xfId="28">
      <alignment horizontal="center" vertical="center"/>
    </xf>
    <xf numFmtId="0" fontId="20" fillId="0" borderId="0" xfId="28" applyFont="1" applyAlignment="1">
      <alignment horizontal="center"/>
    </xf>
    <xf numFmtId="0" fontId="70" fillId="0" borderId="0" xfId="59" applyFill="1" applyAlignment="1" applyProtection="1">
      <alignment horizontal="left" vertical="center"/>
    </xf>
    <xf numFmtId="0" fontId="20" fillId="0" borderId="7" xfId="28" applyFont="1" applyBorder="1" applyAlignment="1" applyProtection="1">
      <alignment vertical="center" wrapText="1"/>
      <protection locked="0"/>
    </xf>
    <xf numFmtId="0" fontId="11" fillId="0" borderId="0" xfId="8" applyAlignment="1">
      <alignment horizontal="center" vertical="center"/>
    </xf>
    <xf numFmtId="0" fontId="16" fillId="0" borderId="0" xfId="8" applyFont="1" applyAlignment="1">
      <alignment horizontal="center" vertical="center" wrapText="1"/>
    </xf>
    <xf numFmtId="0" fontId="20" fillId="0" borderId="0" xfId="8" applyFont="1"/>
    <xf numFmtId="0" fontId="20" fillId="0" borderId="0" xfId="28" applyFont="1">
      <alignment horizontal="center" vertical="center"/>
    </xf>
    <xf numFmtId="0" fontId="10" fillId="0" borderId="0" xfId="0" applyFont="1" applyProtection="1">
      <alignment horizontal="center" vertical="center"/>
      <protection locked="0"/>
    </xf>
    <xf numFmtId="5" fontId="20" fillId="0" borderId="2" xfId="0" applyNumberFormat="1" applyFont="1" applyBorder="1" applyAlignment="1" applyProtection="1">
      <alignment horizontal="right"/>
      <protection locked="0"/>
    </xf>
    <xf numFmtId="0" fontId="11" fillId="0" borderId="0" xfId="0" applyFont="1" applyAlignment="1">
      <alignment horizontal="center"/>
    </xf>
    <xf numFmtId="37" fontId="11" fillId="0" borderId="0" xfId="0" applyNumberFormat="1" applyFont="1" applyAlignment="1"/>
    <xf numFmtId="9" fontId="29" fillId="0" borderId="0" xfId="14" applyFont="1" applyBorder="1" applyAlignment="1" applyProtection="1"/>
    <xf numFmtId="37" fontId="11" fillId="0" borderId="0" xfId="0" applyNumberFormat="1" applyFont="1" applyAlignment="1" applyProtection="1">
      <protection locked="0"/>
    </xf>
    <xf numFmtId="5" fontId="11" fillId="0" borderId="0" xfId="0" applyNumberFormat="1" applyFont="1" applyAlignment="1" applyProtection="1">
      <alignment horizontal="right"/>
      <protection locked="0"/>
    </xf>
    <xf numFmtId="5" fontId="20" fillId="0" borderId="1" xfId="0" applyNumberFormat="1" applyFont="1" applyBorder="1" applyAlignment="1" applyProtection="1">
      <alignment horizontal="right"/>
      <protection locked="0"/>
    </xf>
    <xf numFmtId="5" fontId="20" fillId="0" borderId="0" xfId="0" applyNumberFormat="1" applyFont="1" applyAlignment="1" applyProtection="1">
      <alignment horizontal="right"/>
      <protection locked="0"/>
    </xf>
    <xf numFmtId="0" fontId="39" fillId="0" borderId="2" xfId="0" applyFont="1" applyBorder="1" applyAlignment="1" applyProtection="1">
      <alignment horizontal="left"/>
      <protection locked="0"/>
    </xf>
    <xf numFmtId="0" fontId="20" fillId="0" borderId="0" xfId="0" applyFont="1" applyAlignment="1" applyProtection="1">
      <alignment horizontal="right"/>
      <protection locked="0"/>
    </xf>
    <xf numFmtId="0" fontId="11" fillId="0" borderId="0" xfId="22" applyFont="1" applyProtection="1">
      <alignment horizontal="center" vertical="center"/>
      <protection locked="0"/>
    </xf>
    <xf numFmtId="0" fontId="10" fillId="0" borderId="0" xfId="22" applyProtection="1">
      <alignment horizontal="center" vertical="center"/>
      <protection locked="0"/>
    </xf>
    <xf numFmtId="9" fontId="27" fillId="0" borderId="0" xfId="14" applyFont="1" applyBorder="1" applyAlignment="1" applyProtection="1"/>
    <xf numFmtId="14" fontId="33" fillId="8" borderId="6" xfId="20" applyNumberFormat="1" applyFont="1" applyFill="1" applyBorder="1" applyAlignment="1" applyProtection="1">
      <alignment horizontal="left"/>
      <protection locked="0"/>
    </xf>
    <xf numFmtId="37" fontId="20" fillId="0" borderId="2" xfId="0" applyNumberFormat="1" applyFont="1" applyBorder="1" applyAlignment="1" applyProtection="1">
      <protection locked="0"/>
    </xf>
    <xf numFmtId="37" fontId="20" fillId="0" borderId="0" xfId="14" applyNumberFormat="1" applyFont="1" applyBorder="1" applyAlignment="1" applyProtection="1">
      <protection locked="0"/>
    </xf>
    <xf numFmtId="37" fontId="20" fillId="0" borderId="16" xfId="14" applyNumberFormat="1" applyFont="1" applyBorder="1" applyAlignment="1" applyProtection="1">
      <protection locked="0"/>
    </xf>
    <xf numFmtId="37" fontId="20" fillId="0" borderId="17" xfId="0" applyNumberFormat="1" applyFont="1" applyBorder="1" applyAlignment="1" applyProtection="1">
      <protection locked="0"/>
    </xf>
    <xf numFmtId="37" fontId="20" fillId="0" borderId="2" xfId="14" applyNumberFormat="1" applyFont="1" applyBorder="1" applyAlignment="1" applyProtection="1">
      <protection locked="0"/>
    </xf>
    <xf numFmtId="37" fontId="20" fillId="0" borderId="1" xfId="14" applyNumberFormat="1" applyFont="1" applyFill="1" applyBorder="1" applyAlignment="1" applyProtection="1">
      <protection locked="0"/>
    </xf>
    <xf numFmtId="37" fontId="20" fillId="0" borderId="1" xfId="14" applyNumberFormat="1" applyFont="1" applyBorder="1" applyAlignment="1" applyProtection="1">
      <protection locked="0"/>
    </xf>
    <xf numFmtId="37" fontId="20" fillId="0" borderId="5" xfId="14" applyNumberFormat="1" applyFont="1" applyBorder="1" applyAlignment="1" applyProtection="1">
      <protection locked="0"/>
    </xf>
    <xf numFmtId="37" fontId="21" fillId="0" borderId="0" xfId="14" applyNumberFormat="1" applyFont="1" applyBorder="1" applyAlignment="1" applyProtection="1">
      <protection locked="0"/>
    </xf>
    <xf numFmtId="37" fontId="20" fillId="0" borderId="17" xfId="14" applyNumberFormat="1" applyFont="1" applyBorder="1" applyAlignment="1" applyProtection="1">
      <protection locked="0"/>
    </xf>
    <xf numFmtId="37" fontId="20" fillId="0" borderId="6" xfId="14" applyNumberFormat="1" applyFont="1" applyBorder="1" applyAlignment="1" applyProtection="1">
      <protection locked="0"/>
    </xf>
    <xf numFmtId="37" fontId="21" fillId="10" borderId="3" xfId="0" applyNumberFormat="1" applyFont="1" applyFill="1" applyBorder="1">
      <alignment horizontal="center" vertical="center"/>
    </xf>
    <xf numFmtId="9" fontId="21" fillId="10" borderId="3" xfId="14" applyFont="1" applyFill="1" applyBorder="1" applyAlignment="1" applyProtection="1"/>
    <xf numFmtId="37" fontId="20" fillId="7" borderId="0" xfId="0" applyNumberFormat="1" applyFont="1" applyFill="1">
      <alignment horizontal="center" vertical="center"/>
    </xf>
    <xf numFmtId="9" fontId="21" fillId="7" borderId="4" xfId="14" applyFont="1" applyFill="1" applyBorder="1" applyAlignment="1" applyProtection="1"/>
    <xf numFmtId="37" fontId="21" fillId="7" borderId="0" xfId="0" applyNumberFormat="1" applyFont="1" applyFill="1">
      <alignment horizontal="center" vertical="center"/>
    </xf>
    <xf numFmtId="37" fontId="20" fillId="0" borderId="2" xfId="14" applyNumberFormat="1" applyFont="1" applyBorder="1" applyAlignment="1" applyProtection="1"/>
    <xf numFmtId="9" fontId="21" fillId="0" borderId="2" xfId="14" applyFont="1" applyBorder="1" applyAlignment="1" applyProtection="1"/>
    <xf numFmtId="37" fontId="20" fillId="0" borderId="1" xfId="14" applyNumberFormat="1" applyFont="1" applyBorder="1" applyAlignment="1" applyProtection="1"/>
    <xf numFmtId="9" fontId="21" fillId="0" borderId="1" xfId="14" applyFont="1" applyBorder="1" applyAlignment="1" applyProtection="1"/>
    <xf numFmtId="37" fontId="21" fillId="0" borderId="3" xfId="14" applyNumberFormat="1" applyFont="1" applyBorder="1" applyAlignment="1" applyProtection="1"/>
    <xf numFmtId="9" fontId="21" fillId="0" borderId="6" xfId="14" applyFont="1" applyBorder="1" applyAlignment="1" applyProtection="1"/>
    <xf numFmtId="37" fontId="21" fillId="0" borderId="6" xfId="14" applyNumberFormat="1" applyFont="1" applyFill="1" applyBorder="1" applyAlignment="1" applyProtection="1"/>
    <xf numFmtId="9" fontId="21" fillId="0" borderId="0" xfId="14" applyFont="1" applyFill="1" applyBorder="1" applyAlignment="1" applyProtection="1"/>
    <xf numFmtId="37" fontId="21" fillId="0" borderId="0" xfId="14" applyNumberFormat="1" applyFont="1" applyBorder="1" applyAlignment="1" applyProtection="1"/>
    <xf numFmtId="9" fontId="21" fillId="0" borderId="0" xfId="14" applyFont="1" applyBorder="1" applyAlignment="1" applyProtection="1"/>
    <xf numFmtId="9" fontId="21" fillId="0" borderId="3" xfId="14" applyFont="1" applyBorder="1" applyAlignment="1" applyProtection="1"/>
    <xf numFmtId="0" fontId="16" fillId="0" borderId="0" xfId="18" applyNumberFormat="1" applyFont="1" applyAlignment="1">
      <alignment wrapText="1"/>
    </xf>
    <xf numFmtId="0" fontId="11" fillId="0" borderId="0" xfId="22" applyFont="1" applyAlignment="1" applyProtection="1">
      <alignment horizontal="center" vertical="center" wrapText="1"/>
      <protection locked="0"/>
    </xf>
    <xf numFmtId="0" fontId="11" fillId="0" borderId="16" xfId="22" applyFont="1" applyBorder="1" applyAlignment="1" applyProtection="1">
      <alignment horizontal="center" vertical="center" wrapText="1"/>
      <protection locked="0"/>
    </xf>
    <xf numFmtId="0" fontId="16" fillId="0" borderId="0" xfId="22" applyFont="1" applyAlignment="1" applyProtection="1">
      <protection locked="0"/>
    </xf>
    <xf numFmtId="9" fontId="30" fillId="0" borderId="0" xfId="14" applyFont="1" applyFill="1" applyBorder="1" applyAlignment="1" applyProtection="1">
      <alignment horizontal="left" vertical="top" wrapText="1"/>
    </xf>
    <xf numFmtId="9" fontId="30" fillId="0" borderId="0" xfId="14" applyFont="1" applyFill="1" applyBorder="1" applyAlignment="1" applyProtection="1">
      <alignment horizontal="left" wrapText="1"/>
    </xf>
    <xf numFmtId="9" fontId="30" fillId="0" borderId="6" xfId="14" applyFont="1" applyFill="1" applyBorder="1" applyAlignment="1" applyProtection="1">
      <alignment horizontal="left" vertical="top" wrapText="1"/>
    </xf>
    <xf numFmtId="9" fontId="30" fillId="0" borderId="0" xfId="14" applyFont="1" applyFill="1" applyBorder="1" applyAlignment="1" applyProtection="1">
      <alignment horizontal="center" vertical="center" wrapText="1"/>
    </xf>
    <xf numFmtId="3" fontId="11" fillId="0" borderId="2" xfId="0" applyNumberFormat="1" applyFont="1" applyBorder="1" applyProtection="1">
      <alignment horizontal="center" vertical="center"/>
      <protection locked="0"/>
    </xf>
    <xf numFmtId="3" fontId="11" fillId="0" borderId="1" xfId="0" applyNumberFormat="1" applyFont="1" applyBorder="1" applyProtection="1">
      <alignment horizontal="center" vertical="center"/>
      <protection locked="0"/>
    </xf>
    <xf numFmtId="0" fontId="16" fillId="8" borderId="12" xfId="10" applyNumberFormat="1" applyFont="1" applyFill="1" applyBorder="1" applyAlignment="1" applyProtection="1">
      <alignment horizontal="center" vertical="center" wrapText="1"/>
      <protection locked="0"/>
    </xf>
    <xf numFmtId="0" fontId="16" fillId="8" borderId="6" xfId="10" applyNumberFormat="1" applyFont="1" applyFill="1" applyBorder="1" applyAlignment="1" applyProtection="1">
      <alignment horizontal="center" vertical="center"/>
      <protection locked="0"/>
    </xf>
    <xf numFmtId="9" fontId="30" fillId="0" borderId="6" xfId="14" applyFont="1" applyFill="1" applyBorder="1" applyAlignment="1" applyProtection="1">
      <alignment horizontal="center" vertical="center" wrapText="1"/>
    </xf>
    <xf numFmtId="0" fontId="16" fillId="8" borderId="12" xfId="8" applyFont="1" applyFill="1" applyBorder="1" applyAlignment="1" applyProtection="1">
      <alignment horizontal="center" vertical="center" wrapText="1"/>
      <protection locked="0"/>
    </xf>
    <xf numFmtId="0" fontId="16" fillId="8" borderId="6" xfId="8" applyFont="1" applyFill="1" applyBorder="1" applyAlignment="1" applyProtection="1">
      <alignment horizontal="center" vertical="center" wrapText="1"/>
      <protection locked="0"/>
    </xf>
    <xf numFmtId="0" fontId="16" fillId="0" borderId="0" xfId="8" applyFont="1" applyAlignment="1">
      <alignment horizontal="center"/>
    </xf>
    <xf numFmtId="0" fontId="16" fillId="6" borderId="0" xfId="10" applyNumberFormat="1" applyFont="1" applyFill="1" applyAlignment="1">
      <alignment vertical="center" wrapText="1"/>
    </xf>
    <xf numFmtId="37" fontId="16" fillId="0" borderId="0" xfId="10" applyNumberFormat="1" applyFont="1" applyAlignment="1">
      <alignment horizontal="center" vertical="center"/>
    </xf>
    <xf numFmtId="0" fontId="16" fillId="0" borderId="0" xfId="8" applyFont="1" applyAlignment="1">
      <alignment horizontal="center" vertical="center"/>
    </xf>
    <xf numFmtId="0" fontId="32" fillId="0" borderId="0" xfId="8" applyFont="1" applyAlignment="1">
      <alignment horizontal="center" vertical="center"/>
    </xf>
    <xf numFmtId="49" fontId="16" fillId="0" borderId="0" xfId="12" applyFont="1" applyAlignment="1">
      <alignment horizontal="center" vertical="center" wrapText="1"/>
    </xf>
    <xf numFmtId="3" fontId="44" fillId="6" borderId="6" xfId="10" applyNumberFormat="1" applyFont="1" applyFill="1" applyBorder="1" applyAlignment="1">
      <alignment vertical="top" wrapText="1"/>
    </xf>
    <xf numFmtId="49" fontId="16" fillId="0" borderId="6" xfId="10" applyFont="1" applyBorder="1" applyAlignment="1">
      <alignment horizontal="center" vertical="top" wrapText="1"/>
    </xf>
    <xf numFmtId="3" fontId="44" fillId="0" borderId="6" xfId="10" applyNumberFormat="1" applyFont="1" applyBorder="1" applyAlignment="1">
      <alignment vertical="top" wrapText="1"/>
    </xf>
    <xf numFmtId="0" fontId="32" fillId="0" borderId="0" xfId="10" applyNumberFormat="1" applyFont="1" applyAlignment="1">
      <alignment horizontal="center" vertical="top" wrapText="1"/>
    </xf>
    <xf numFmtId="49" fontId="16" fillId="0" borderId="0" xfId="10" applyFont="1" applyAlignment="1">
      <alignment horizontal="right" vertical="top" wrapText="1"/>
    </xf>
    <xf numFmtId="0" fontId="16" fillId="0" borderId="6" xfId="8" applyFont="1" applyBorder="1" applyAlignment="1">
      <alignment horizontal="center" vertical="center" wrapText="1"/>
    </xf>
    <xf numFmtId="49" fontId="16" fillId="0" borderId="6" xfId="10" applyFont="1" applyBorder="1" applyAlignment="1">
      <alignment horizontal="center" vertical="center" wrapText="1"/>
    </xf>
    <xf numFmtId="0" fontId="16" fillId="0" borderId="6" xfId="8" applyFont="1" applyBorder="1" applyAlignment="1">
      <alignment horizontal="left" vertical="top" wrapText="1"/>
    </xf>
    <xf numFmtId="0" fontId="16" fillId="0" borderId="11" xfId="8" applyFont="1" applyBorder="1" applyAlignment="1">
      <alignment horizontal="left" vertical="top" wrapText="1"/>
    </xf>
    <xf numFmtId="3" fontId="11" fillId="0" borderId="5" xfId="0" applyNumberFormat="1" applyFont="1" applyBorder="1" applyProtection="1">
      <alignment horizontal="center" vertical="center"/>
      <protection locked="0"/>
    </xf>
    <xf numFmtId="3" fontId="11" fillId="0" borderId="0" xfId="0" applyNumberFormat="1" applyFont="1" applyProtection="1">
      <alignment horizontal="center" vertical="center"/>
      <protection locked="0"/>
    </xf>
    <xf numFmtId="3" fontId="16" fillId="0" borderId="1" xfId="0" applyNumberFormat="1" applyFont="1" applyBorder="1" applyProtection="1">
      <alignment horizontal="center" vertical="center"/>
      <protection locked="0"/>
    </xf>
    <xf numFmtId="3" fontId="11" fillId="0" borderId="17" xfId="0" applyNumberFormat="1" applyFont="1" applyBorder="1" applyProtection="1">
      <alignment horizontal="center" vertical="center"/>
      <protection locked="0"/>
    </xf>
    <xf numFmtId="37" fontId="20" fillId="0" borderId="0" xfId="14" applyNumberFormat="1" applyFont="1" applyBorder="1" applyAlignment="1" applyProtection="1"/>
    <xf numFmtId="9" fontId="21" fillId="0" borderId="5" xfId="14" applyFont="1" applyBorder="1" applyAlignment="1" applyProtection="1"/>
    <xf numFmtId="37" fontId="20" fillId="0" borderId="0" xfId="0" applyNumberFormat="1" applyFont="1" applyAlignment="1"/>
    <xf numFmtId="37" fontId="20" fillId="0" borderId="16" xfId="14" applyNumberFormat="1" applyFont="1" applyBorder="1" applyAlignment="1" applyProtection="1"/>
    <xf numFmtId="9" fontId="21" fillId="0" borderId="16" xfId="14" applyFont="1" applyBorder="1" applyAlignment="1" applyProtection="1"/>
    <xf numFmtId="37" fontId="50" fillId="0" borderId="0" xfId="14" applyNumberFormat="1" applyFont="1" applyBorder="1" applyAlignment="1" applyProtection="1"/>
    <xf numFmtId="9" fontId="19" fillId="0" borderId="0" xfId="14" applyFont="1" applyBorder="1" applyAlignment="1" applyProtection="1"/>
    <xf numFmtId="42" fontId="11" fillId="0" borderId="0" xfId="4" applyFont="1" applyBorder="1" applyAlignment="1" applyProtection="1"/>
    <xf numFmtId="42" fontId="11" fillId="0" borderId="0" xfId="4" applyFont="1" applyFill="1" applyBorder="1" applyAlignment="1" applyProtection="1"/>
    <xf numFmtId="0" fontId="11" fillId="0" borderId="2" xfId="0" applyFont="1" applyBorder="1" applyAlignment="1" applyProtection="1">
      <alignment horizontal="center" vertical="center" wrapText="1"/>
      <protection locked="0"/>
    </xf>
    <xf numFmtId="49" fontId="11" fillId="0" borderId="1" xfId="17" applyFont="1" applyBorder="1" applyAlignment="1" applyProtection="1">
      <alignment horizontal="right" wrapText="1"/>
      <protection locked="0"/>
    </xf>
    <xf numFmtId="49" fontId="11" fillId="0" borderId="1" xfId="17" applyFont="1" applyBorder="1" applyAlignment="1" applyProtection="1">
      <alignment horizontal="center" wrapText="1"/>
      <protection locked="0"/>
    </xf>
    <xf numFmtId="3" fontId="11" fillId="0" borderId="4" xfId="0" applyNumberFormat="1" applyFont="1" applyBorder="1" applyProtection="1">
      <alignment horizontal="center" vertical="center"/>
      <protection locked="0"/>
    </xf>
    <xf numFmtId="49" fontId="16" fillId="0" borderId="16" xfId="18" applyFont="1" applyBorder="1" applyAlignment="1">
      <alignment horizontal="right" wrapText="1"/>
    </xf>
    <xf numFmtId="49" fontId="16" fillId="0" borderId="6" xfId="18" applyFont="1" applyBorder="1" applyAlignment="1">
      <alignment horizontal="right" wrapText="1"/>
    </xf>
    <xf numFmtId="0" fontId="16" fillId="0" borderId="0" xfId="18" applyNumberFormat="1" applyFont="1" applyAlignment="1">
      <alignment horizontal="right" wrapText="1"/>
    </xf>
    <xf numFmtId="0" fontId="40" fillId="5" borderId="6" xfId="9" applyFont="1" applyFill="1" applyBorder="1" applyAlignment="1" applyProtection="1">
      <alignment vertical="center"/>
      <protection hidden="1"/>
    </xf>
    <xf numFmtId="3" fontId="33" fillId="7" borderId="13" xfId="1" applyNumberFormat="1" applyFont="1" applyFill="1" applyBorder="1" applyAlignment="1" applyProtection="1">
      <alignment horizontal="center" vertical="center"/>
      <protection hidden="1"/>
    </xf>
    <xf numFmtId="3" fontId="33" fillId="7" borderId="4" xfId="1" applyNumberFormat="1" applyFont="1" applyFill="1" applyBorder="1" applyAlignment="1" applyProtection="1">
      <alignment horizontal="center" vertical="center"/>
      <protection hidden="1"/>
    </xf>
    <xf numFmtId="3" fontId="33" fillId="7" borderId="9" xfId="1" applyNumberFormat="1" applyFont="1" applyFill="1" applyBorder="1" applyAlignment="1" applyProtection="1">
      <alignment horizontal="center" vertical="center"/>
      <protection hidden="1"/>
    </xf>
    <xf numFmtId="0" fontId="10" fillId="0" borderId="0" xfId="28" applyAlignment="1" applyProtection="1">
      <protection hidden="1"/>
    </xf>
    <xf numFmtId="0" fontId="10" fillId="0" borderId="0" xfId="28" applyProtection="1">
      <alignment horizontal="center" vertical="center"/>
      <protection hidden="1"/>
    </xf>
    <xf numFmtId="0" fontId="22" fillId="0" borderId="0" xfId="28" applyFont="1" applyAlignment="1" applyProtection="1">
      <alignment horizontal="left"/>
      <protection hidden="1"/>
    </xf>
    <xf numFmtId="0" fontId="10" fillId="0" borderId="0" xfId="28" applyAlignment="1" applyProtection="1">
      <alignment horizontal="left" vertical="center"/>
      <protection hidden="1"/>
    </xf>
    <xf numFmtId="0" fontId="10" fillId="6" borderId="0" xfId="28" applyFill="1" applyAlignment="1" applyProtection="1">
      <protection hidden="1"/>
    </xf>
    <xf numFmtId="0" fontId="21" fillId="0" borderId="0" xfId="28" applyFont="1" applyProtection="1">
      <alignment horizontal="center" vertical="center"/>
      <protection hidden="1"/>
    </xf>
    <xf numFmtId="49" fontId="31" fillId="0" borderId="0" xfId="1" applyFont="1" applyAlignment="1" applyProtection="1">
      <alignment horizontal="right" indent="1"/>
      <protection hidden="1"/>
    </xf>
    <xf numFmtId="49" fontId="31" fillId="0" borderId="0" xfId="1" applyFont="1" applyAlignment="1" applyProtection="1">
      <alignment horizontal="left" indent="1"/>
      <protection hidden="1"/>
    </xf>
    <xf numFmtId="3" fontId="31" fillId="7" borderId="4" xfId="1" applyNumberFormat="1" applyFont="1" applyFill="1" applyBorder="1" applyAlignment="1" applyProtection="1">
      <alignment horizontal="center" vertical="center"/>
      <protection hidden="1"/>
    </xf>
    <xf numFmtId="0" fontId="24" fillId="0" borderId="0" xfId="8" applyFont="1" applyAlignment="1" applyProtection="1">
      <alignment horizontal="right"/>
      <protection hidden="1"/>
    </xf>
    <xf numFmtId="0" fontId="10" fillId="0" borderId="0" xfId="8" applyFont="1" applyProtection="1">
      <protection hidden="1"/>
    </xf>
    <xf numFmtId="0" fontId="11" fillId="0" borderId="0" xfId="8" applyProtection="1">
      <protection hidden="1"/>
    </xf>
    <xf numFmtId="14" fontId="10" fillId="0" borderId="0" xfId="30" applyNumberFormat="1"/>
    <xf numFmtId="0" fontId="13" fillId="0" borderId="0" xfId="30" applyFont="1" applyAlignment="1">
      <alignment vertical="center"/>
    </xf>
    <xf numFmtId="0" fontId="10" fillId="0" borderId="0" xfId="28" applyAlignment="1">
      <alignment horizontal="left" vertical="center"/>
    </xf>
    <xf numFmtId="0" fontId="53" fillId="0" borderId="0" xfId="28" applyFont="1" applyAlignment="1">
      <alignment horizontal="left" vertical="top" wrapText="1"/>
    </xf>
    <xf numFmtId="0" fontId="53" fillId="0" borderId="0" xfId="28" applyFont="1" applyAlignment="1">
      <alignment vertical="top" wrapText="1"/>
    </xf>
    <xf numFmtId="0" fontId="10" fillId="0" borderId="0" xfId="28" applyProtection="1">
      <alignment horizontal="center" vertical="center"/>
      <protection locked="0"/>
    </xf>
    <xf numFmtId="0" fontId="10" fillId="0" borderId="0" xfId="28" applyAlignment="1" applyProtection="1">
      <alignment horizontal="left"/>
      <protection locked="0"/>
    </xf>
    <xf numFmtId="0" fontId="10" fillId="0" borderId="0" xfId="9" applyAlignment="1" applyProtection="1">
      <alignment wrapText="1"/>
      <protection locked="0"/>
    </xf>
    <xf numFmtId="0" fontId="10" fillId="6" borderId="0" xfId="28" applyFill="1" applyAlignment="1" applyProtection="1">
      <alignment vertical="center" wrapText="1"/>
      <protection locked="0"/>
    </xf>
    <xf numFmtId="0" fontId="12" fillId="6" borderId="0" xfId="28" applyFont="1" applyFill="1" applyAlignment="1" applyProtection="1">
      <alignment horizontal="right" wrapText="1"/>
      <protection locked="0"/>
    </xf>
    <xf numFmtId="0" fontId="52" fillId="6" borderId="0" xfId="28" applyFont="1" applyFill="1" applyAlignment="1" applyProtection="1">
      <alignment vertical="top" wrapText="1"/>
      <protection locked="0"/>
    </xf>
    <xf numFmtId="0" fontId="11" fillId="0" borderId="0" xfId="9" applyFont="1" applyProtection="1">
      <protection locked="0"/>
    </xf>
    <xf numFmtId="0" fontId="101" fillId="0" borderId="0" xfId="22" applyFont="1" applyAlignment="1">
      <alignment vertical="top"/>
    </xf>
    <xf numFmtId="0" fontId="102" fillId="0" borderId="0" xfId="22" applyFont="1">
      <alignment horizontal="center" vertical="center"/>
    </xf>
    <xf numFmtId="0" fontId="40" fillId="3" borderId="6" xfId="9" applyFont="1" applyFill="1" applyBorder="1"/>
    <xf numFmtId="0" fontId="22" fillId="0" borderId="0" xfId="22" applyFont="1" applyAlignment="1">
      <alignment vertical="top"/>
    </xf>
    <xf numFmtId="0" fontId="103" fillId="0" borderId="0" xfId="22" applyFont="1" applyAlignment="1">
      <alignment vertical="top"/>
    </xf>
    <xf numFmtId="0" fontId="40" fillId="0" borderId="6" xfId="9" applyFont="1" applyBorder="1"/>
    <xf numFmtId="0" fontId="16" fillId="0" borderId="0" xfId="9" applyFont="1" applyAlignment="1">
      <alignment horizontal="left" vertical="center"/>
    </xf>
    <xf numFmtId="0" fontId="16" fillId="0" borderId="0" xfId="9" applyFont="1" applyAlignment="1">
      <alignment horizontal="left"/>
    </xf>
    <xf numFmtId="0" fontId="60" fillId="0" borderId="0" xfId="9" applyFont="1" applyAlignment="1">
      <alignment horizontal="left" vertical="center"/>
    </xf>
    <xf numFmtId="0" fontId="60" fillId="0" borderId="0" xfId="9" applyFont="1" applyAlignment="1" applyProtection="1">
      <alignment horizontal="center" vertical="center"/>
      <protection locked="0"/>
    </xf>
    <xf numFmtId="0" fontId="60" fillId="0" borderId="0" xfId="9" applyFont="1" applyAlignment="1">
      <alignment horizontal="left"/>
    </xf>
    <xf numFmtId="0" fontId="11" fillId="0" borderId="33" xfId="22" applyFont="1" applyBorder="1" applyAlignment="1" applyProtection="1">
      <alignment horizontal="center" vertical="center" wrapText="1"/>
      <protection locked="0"/>
    </xf>
    <xf numFmtId="0" fontId="11" fillId="0" borderId="34" xfId="22" applyFont="1" applyBorder="1" applyAlignment="1" applyProtection="1">
      <alignment horizontal="center" vertical="center" wrapText="1"/>
      <protection locked="0"/>
    </xf>
    <xf numFmtId="0" fontId="11" fillId="0" borderId="35" xfId="22" applyFont="1" applyBorder="1" applyAlignment="1" applyProtection="1">
      <alignment horizontal="center" vertical="center" wrapText="1"/>
      <protection locked="0"/>
    </xf>
    <xf numFmtId="0" fontId="11" fillId="0" borderId="36" xfId="22" applyFont="1" applyBorder="1" applyProtection="1">
      <alignment horizontal="center" vertical="center"/>
      <protection locked="0"/>
    </xf>
    <xf numFmtId="0" fontId="11" fillId="0" borderId="6" xfId="22" applyFont="1" applyBorder="1" applyAlignment="1" applyProtection="1">
      <alignment horizontal="left" vertical="center" wrapText="1"/>
      <protection locked="0"/>
    </xf>
    <xf numFmtId="0" fontId="11" fillId="0" borderId="6" xfId="22" applyFont="1" applyBorder="1" applyAlignment="1" applyProtection="1">
      <alignment horizontal="center" vertical="center" wrapText="1"/>
      <protection locked="0"/>
    </xf>
    <xf numFmtId="0" fontId="11" fillId="0" borderId="37" xfId="22" applyFont="1" applyBorder="1" applyAlignment="1" applyProtection="1">
      <alignment horizontal="center" vertical="center" wrapText="1"/>
      <protection locked="0"/>
    </xf>
    <xf numFmtId="0" fontId="11" fillId="0" borderId="4" xfId="22" applyFont="1" applyBorder="1" applyAlignment="1" applyProtection="1">
      <alignment horizontal="left" vertical="center" wrapText="1"/>
      <protection locked="0"/>
    </xf>
    <xf numFmtId="0" fontId="11" fillId="0" borderId="4" xfId="22" applyFont="1" applyBorder="1" applyAlignment="1" applyProtection="1">
      <alignment horizontal="center" vertical="center" wrapText="1"/>
      <protection locked="0"/>
    </xf>
    <xf numFmtId="0" fontId="11" fillId="0" borderId="38" xfId="22" applyFont="1" applyBorder="1" applyProtection="1">
      <alignment horizontal="center" vertical="center"/>
      <protection locked="0"/>
    </xf>
    <xf numFmtId="0" fontId="11" fillId="0" borderId="39" xfId="22" applyFont="1" applyBorder="1" applyAlignment="1" applyProtection="1">
      <alignment horizontal="left" vertical="center" wrapText="1"/>
      <protection locked="0"/>
    </xf>
    <xf numFmtId="0" fontId="11" fillId="0" borderId="19" xfId="22" applyFont="1" applyBorder="1" applyAlignment="1" applyProtection="1">
      <alignment horizontal="center" vertical="center" wrapText="1"/>
      <protection locked="0"/>
    </xf>
    <xf numFmtId="0" fontId="11" fillId="0" borderId="39" xfId="22" applyFont="1" applyBorder="1" applyAlignment="1" applyProtection="1">
      <alignment horizontal="center" vertical="center" wrapText="1"/>
      <protection locked="0"/>
    </xf>
    <xf numFmtId="0" fontId="11" fillId="0" borderId="40" xfId="22" applyFont="1" applyBorder="1">
      <alignment horizontal="center" vertical="center"/>
    </xf>
    <xf numFmtId="0" fontId="11" fillId="0" borderId="30" xfId="22" applyFont="1" applyBorder="1">
      <alignment horizontal="center" vertical="center"/>
    </xf>
    <xf numFmtId="0" fontId="11" fillId="0" borderId="41" xfId="22" applyFont="1" applyBorder="1">
      <alignment horizontal="center" vertical="center"/>
    </xf>
    <xf numFmtId="0" fontId="11" fillId="0" borderId="19" xfId="22" applyFont="1" applyBorder="1" applyProtection="1">
      <alignment horizontal="center" vertical="center"/>
      <protection locked="0"/>
    </xf>
    <xf numFmtId="0" fontId="11" fillId="0" borderId="0" xfId="22" applyFont="1" applyAlignment="1" applyProtection="1">
      <alignment horizontal="left" vertical="center"/>
      <protection locked="0"/>
    </xf>
    <xf numFmtId="0" fontId="61" fillId="0" borderId="0" xfId="22" applyFont="1" applyAlignment="1">
      <alignment horizontal="left" vertical="center"/>
    </xf>
    <xf numFmtId="0" fontId="11" fillId="0" borderId="0" xfId="28" applyFont="1">
      <alignment horizontal="center" vertical="center"/>
    </xf>
    <xf numFmtId="0" fontId="16" fillId="0" borderId="0" xfId="22" applyFont="1" applyAlignment="1">
      <alignment horizontal="left" vertical="top" wrapText="1"/>
    </xf>
    <xf numFmtId="0" fontId="11" fillId="0" borderId="0" xfId="22" applyFont="1" applyAlignment="1">
      <alignment horizontal="center" vertical="top"/>
    </xf>
    <xf numFmtId="0" fontId="66" fillId="0" borderId="0" xfId="22" applyFont="1" applyAlignment="1">
      <alignment horizontal="right"/>
    </xf>
    <xf numFmtId="0" fontId="16" fillId="0" borderId="0" xfId="28" applyFont="1" applyAlignment="1">
      <alignment horizontal="justify" vertical="center"/>
    </xf>
    <xf numFmtId="49" fontId="20" fillId="0" borderId="0" xfId="28" applyNumberFormat="1" applyFont="1" applyAlignment="1">
      <alignment vertical="top"/>
    </xf>
    <xf numFmtId="0" fontId="84" fillId="0" borderId="0" xfId="30" applyFont="1" applyAlignment="1">
      <alignment vertical="center"/>
    </xf>
    <xf numFmtId="0" fontId="12" fillId="0" borderId="0" xfId="57" applyFont="1" applyAlignment="1">
      <alignment vertical="center"/>
    </xf>
    <xf numFmtId="0" fontId="107" fillId="0" borderId="0" xfId="57" applyFont="1" applyAlignment="1">
      <alignment vertical="center"/>
    </xf>
    <xf numFmtId="0" fontId="12" fillId="0" borderId="0" xfId="57" applyFont="1" applyAlignment="1">
      <alignment horizontal="right" vertical="center"/>
    </xf>
    <xf numFmtId="0" fontId="10" fillId="0" borderId="0" xfId="57" applyFont="1"/>
    <xf numFmtId="0" fontId="63" fillId="0" borderId="0" xfId="57" applyFont="1"/>
    <xf numFmtId="0" fontId="108" fillId="0" borderId="0" xfId="57" applyFont="1" applyAlignment="1">
      <alignment wrapText="1"/>
    </xf>
    <xf numFmtId="0" fontId="108" fillId="0" borderId="0" xfId="57" applyFont="1"/>
    <xf numFmtId="0" fontId="20" fillId="0" borderId="0" xfId="57" applyFont="1"/>
    <xf numFmtId="0" fontId="109" fillId="0" borderId="0" xfId="57" applyFont="1"/>
    <xf numFmtId="0" fontId="40" fillId="0" borderId="0" xfId="57" applyFont="1" applyAlignment="1">
      <alignment vertical="center" wrapText="1"/>
    </xf>
    <xf numFmtId="0" fontId="21" fillId="0" borderId="0" xfId="57" applyFont="1" applyAlignment="1">
      <alignment vertical="center"/>
    </xf>
    <xf numFmtId="0" fontId="16" fillId="0" borderId="0" xfId="57" applyFont="1" applyAlignment="1">
      <alignment vertical="center"/>
    </xf>
    <xf numFmtId="0" fontId="11" fillId="0" borderId="0" xfId="57" applyFont="1" applyAlignment="1">
      <alignment horizontal="center" vertical="center"/>
    </xf>
    <xf numFmtId="0" fontId="21" fillId="0" borderId="0" xfId="57" applyFont="1" applyAlignment="1">
      <alignment horizontal="center" vertical="center" wrapText="1"/>
    </xf>
    <xf numFmtId="0" fontId="109" fillId="0" borderId="0" xfId="57" applyFont="1" applyAlignment="1">
      <alignment wrapText="1"/>
    </xf>
    <xf numFmtId="0" fontId="20" fillId="0" borderId="0" xfId="57" applyFont="1" applyAlignment="1">
      <alignment vertical="center" wrapText="1"/>
    </xf>
    <xf numFmtId="0" fontId="20" fillId="0" borderId="0" xfId="57" applyFont="1" applyAlignment="1">
      <alignment vertical="center"/>
    </xf>
    <xf numFmtId="0" fontId="16" fillId="0" borderId="19" xfId="57" applyFont="1" applyBorder="1" applyAlignment="1">
      <alignment horizontal="right" vertical="center" wrapText="1"/>
    </xf>
    <xf numFmtId="0" fontId="16" fillId="0" borderId="19" xfId="57" applyFont="1" applyBorder="1" applyAlignment="1">
      <alignment horizontal="center" vertical="center"/>
    </xf>
    <xf numFmtId="0" fontId="16" fillId="0" borderId="0" xfId="57" applyFont="1" applyAlignment="1">
      <alignment horizontal="right" vertical="center" wrapText="1"/>
    </xf>
    <xf numFmtId="0" fontId="11" fillId="0" borderId="0" xfId="57" applyFont="1"/>
    <xf numFmtId="0" fontId="8" fillId="0" borderId="0" xfId="57"/>
    <xf numFmtId="0" fontId="109" fillId="7" borderId="21" xfId="57" applyFont="1" applyFill="1" applyBorder="1"/>
    <xf numFmtId="0" fontId="21" fillId="0" borderId="0" xfId="57" applyFont="1" applyAlignment="1">
      <alignment horizontal="center" vertical="center"/>
    </xf>
    <xf numFmtId="0" fontId="11" fillId="0" borderId="0" xfId="57" applyFont="1" applyAlignment="1">
      <alignment vertical="center" wrapText="1"/>
    </xf>
    <xf numFmtId="0" fontId="11" fillId="0" borderId="0" xfId="57" applyFont="1" applyAlignment="1">
      <alignment vertical="center"/>
    </xf>
    <xf numFmtId="0" fontId="49" fillId="0" borderId="19" xfId="57" applyFont="1" applyBorder="1" applyAlignment="1">
      <alignment horizontal="center" vertical="center" wrapText="1"/>
    </xf>
    <xf numFmtId="0" fontId="49" fillId="7" borderId="21" xfId="57" applyFont="1" applyFill="1" applyBorder="1" applyAlignment="1">
      <alignment horizontal="center" vertical="center" wrapText="1"/>
    </xf>
    <xf numFmtId="0" fontId="16" fillId="0" borderId="0" xfId="57" applyFont="1" applyAlignment="1">
      <alignment vertical="center" wrapText="1"/>
    </xf>
    <xf numFmtId="0" fontId="20" fillId="0" borderId="0" xfId="57" applyFont="1" applyAlignment="1">
      <alignment wrapText="1"/>
    </xf>
    <xf numFmtId="0" fontId="21" fillId="0" borderId="0" xfId="57" applyFont="1" applyAlignment="1">
      <alignment horizontal="right" vertical="center" wrapText="1"/>
    </xf>
    <xf numFmtId="0" fontId="21" fillId="0" borderId="0" xfId="57" applyFont="1" applyAlignment="1">
      <alignment vertical="center" wrapText="1"/>
    </xf>
    <xf numFmtId="0" fontId="20" fillId="0" borderId="0" xfId="57" applyFont="1" applyAlignment="1">
      <alignment horizontal="center" vertical="center"/>
    </xf>
    <xf numFmtId="0" fontId="16" fillId="0" borderId="0" xfId="57" applyFont="1" applyAlignment="1">
      <alignment horizontal="center" vertical="center"/>
    </xf>
    <xf numFmtId="0" fontId="20" fillId="0" borderId="0" xfId="57" applyFont="1" applyAlignment="1">
      <alignment horizontal="left" vertical="top" wrapText="1"/>
    </xf>
    <xf numFmtId="0" fontId="21" fillId="0" borderId="0" xfId="57" applyFont="1" applyAlignment="1">
      <alignment horizontal="left" vertical="top" wrapText="1"/>
    </xf>
    <xf numFmtId="0" fontId="12" fillId="0" borderId="0" xfId="57" applyFont="1" applyAlignment="1">
      <alignment horizontal="left" wrapText="1"/>
    </xf>
    <xf numFmtId="0" fontId="10" fillId="0" borderId="0" xfId="57" applyFont="1" applyAlignment="1">
      <alignment horizontal="left" vertical="top" wrapText="1"/>
    </xf>
    <xf numFmtId="0" fontId="10" fillId="0" borderId="0" xfId="57" applyFont="1" applyAlignment="1">
      <alignment vertical="top" wrapText="1"/>
    </xf>
    <xf numFmtId="0" fontId="10" fillId="0" borderId="0" xfId="57" applyFont="1" applyAlignment="1">
      <alignment horizontal="left" wrapText="1"/>
    </xf>
    <xf numFmtId="0" fontId="56" fillId="14" borderId="0" xfId="57" applyFont="1" applyFill="1" applyAlignment="1">
      <alignment vertical="center"/>
    </xf>
    <xf numFmtId="0" fontId="40" fillId="13" borderId="6" xfId="9" applyFont="1" applyFill="1" applyBorder="1" applyAlignment="1" applyProtection="1">
      <alignment vertical="center"/>
      <protection locked="0"/>
    </xf>
    <xf numFmtId="0" fontId="84" fillId="0" borderId="0" xfId="30" applyFont="1"/>
    <xf numFmtId="0" fontId="10" fillId="0" borderId="0" xfId="30" applyAlignment="1">
      <alignment wrapText="1"/>
    </xf>
    <xf numFmtId="0" fontId="52" fillId="0" borderId="0" xfId="30" applyFont="1"/>
    <xf numFmtId="0" fontId="39" fillId="0" borderId="0" xfId="30" applyFont="1" applyAlignment="1">
      <alignment horizontal="left" indent="1"/>
    </xf>
    <xf numFmtId="0" fontId="20" fillId="0" borderId="0" xfId="30" applyFont="1" applyAlignment="1">
      <alignment horizontal="left" indent="3"/>
    </xf>
    <xf numFmtId="0" fontId="39" fillId="0" borderId="0" xfId="30" applyFont="1"/>
    <xf numFmtId="0" fontId="39" fillId="13" borderId="6" xfId="9" applyFont="1" applyFill="1" applyBorder="1" applyAlignment="1" applyProtection="1">
      <alignment horizontal="center" vertical="center"/>
      <protection locked="0"/>
    </xf>
    <xf numFmtId="0" fontId="77" fillId="0" borderId="0" xfId="30" applyFont="1" applyAlignment="1">
      <alignment horizontal="left"/>
    </xf>
    <xf numFmtId="0" fontId="75" fillId="14" borderId="0" xfId="0" applyFont="1" applyFill="1" applyAlignment="1" applyProtection="1">
      <alignment horizontal="left" vertical="center"/>
      <protection hidden="1"/>
    </xf>
    <xf numFmtId="0" fontId="10" fillId="0" borderId="0" xfId="28" applyAlignment="1" applyProtection="1">
      <alignment horizontal="center"/>
      <protection hidden="1"/>
    </xf>
    <xf numFmtId="0" fontId="12" fillId="8" borderId="8" xfId="22" applyFont="1" applyFill="1" applyBorder="1" applyAlignment="1" applyProtection="1">
      <alignment horizontal="center"/>
      <protection locked="0"/>
    </xf>
    <xf numFmtId="0" fontId="99" fillId="0" borderId="0" xfId="30" applyFont="1" applyAlignment="1">
      <alignment vertical="center"/>
    </xf>
    <xf numFmtId="0" fontId="54" fillId="0" borderId="0" xfId="30" applyFont="1" applyAlignment="1">
      <alignment vertical="center"/>
    </xf>
    <xf numFmtId="0" fontId="54" fillId="0" borderId="0" xfId="9" applyFont="1" applyAlignment="1">
      <alignment horizontal="left" indent="2"/>
    </xf>
    <xf numFmtId="0" fontId="10" fillId="0" borderId="0" xfId="30" applyAlignment="1">
      <alignment horizontal="left" vertical="center" indent="2"/>
    </xf>
    <xf numFmtId="0" fontId="54" fillId="0" borderId="6" xfId="9" applyFont="1" applyBorder="1" applyAlignment="1">
      <alignment horizontal="left" indent="2"/>
    </xf>
    <xf numFmtId="0" fontId="10" fillId="0" borderId="6" xfId="9" applyBorder="1" applyAlignment="1">
      <alignment horizontal="left" indent="2"/>
    </xf>
    <xf numFmtId="0" fontId="39" fillId="0" borderId="6" xfId="9" applyFont="1" applyBorder="1"/>
    <xf numFmtId="0" fontId="13" fillId="0" borderId="6" xfId="30" applyFont="1" applyBorder="1" applyAlignment="1">
      <alignment vertical="center"/>
    </xf>
    <xf numFmtId="0" fontId="54" fillId="0" borderId="6" xfId="30" applyFont="1" applyBorder="1" applyAlignment="1">
      <alignment vertical="center"/>
    </xf>
    <xf numFmtId="0" fontId="75" fillId="14" borderId="0" xfId="6" applyFont="1" applyFill="1" applyAlignment="1">
      <alignment vertical="top"/>
    </xf>
    <xf numFmtId="0" fontId="11" fillId="6" borderId="0" xfId="22" applyFont="1" applyFill="1" applyAlignment="1">
      <alignment horizontal="center"/>
    </xf>
    <xf numFmtId="0" fontId="11" fillId="6" borderId="0" xfId="22" applyFont="1" applyFill="1" applyAlignment="1" applyProtection="1">
      <alignment horizontal="center"/>
      <protection locked="0"/>
    </xf>
    <xf numFmtId="14" fontId="12" fillId="8" borderId="6" xfId="9" applyNumberFormat="1" applyFont="1" applyFill="1" applyBorder="1" applyAlignment="1" applyProtection="1">
      <alignment horizontal="center" vertical="center"/>
      <protection locked="0"/>
    </xf>
    <xf numFmtId="49" fontId="31" fillId="0" borderId="0" xfId="1" applyFont="1" applyAlignment="1">
      <alignment horizontal="left" indent="1"/>
    </xf>
    <xf numFmtId="0" fontId="40" fillId="0" borderId="0" xfId="9" applyFont="1" applyAlignment="1">
      <alignment horizontal="left" vertical="center"/>
    </xf>
    <xf numFmtId="0" fontId="11" fillId="0" borderId="0" xfId="22" applyFont="1" applyAlignment="1">
      <alignment horizontal="left" vertical="center" wrapText="1" indent="3"/>
    </xf>
    <xf numFmtId="0" fontId="11" fillId="0" borderId="0" xfId="22" applyFont="1" applyAlignment="1">
      <alignment horizontal="justify" vertical="center"/>
    </xf>
    <xf numFmtId="0" fontId="61" fillId="0" borderId="0" xfId="22" applyFont="1" applyAlignment="1">
      <alignment horizontal="left" vertical="center" indent="2"/>
    </xf>
    <xf numFmtId="0" fontId="11" fillId="0" borderId="0" xfId="22" applyFont="1" applyAlignment="1" applyProtection="1">
      <alignment vertical="top" wrapText="1"/>
      <protection locked="0"/>
    </xf>
    <xf numFmtId="0" fontId="39" fillId="0" borderId="0" xfId="9" applyFont="1" applyAlignment="1">
      <alignment vertical="center"/>
    </xf>
    <xf numFmtId="0" fontId="117" fillId="14" borderId="0" xfId="30" applyFont="1" applyFill="1" applyAlignment="1">
      <alignment vertical="center"/>
    </xf>
    <xf numFmtId="0" fontId="95" fillId="14" borderId="0" xfId="30" applyFont="1" applyFill="1"/>
    <xf numFmtId="0" fontId="95" fillId="14" borderId="0" xfId="9" applyFont="1" applyFill="1" applyAlignment="1">
      <alignment horizontal="left" indent="2"/>
    </xf>
    <xf numFmtId="0" fontId="95" fillId="14" borderId="0" xfId="9" applyFont="1" applyFill="1"/>
    <xf numFmtId="0" fontId="119" fillId="14" borderId="0" xfId="9" applyFont="1" applyFill="1" applyAlignment="1">
      <alignment vertical="center"/>
    </xf>
    <xf numFmtId="0" fontId="116" fillId="14" borderId="0" xfId="30" applyFont="1" applyFill="1" applyAlignment="1">
      <alignment vertical="center"/>
    </xf>
    <xf numFmtId="0" fontId="57" fillId="14" borderId="0" xfId="9" applyFont="1" applyFill="1"/>
    <xf numFmtId="0" fontId="95" fillId="14" borderId="0" xfId="9" applyFont="1" applyFill="1" applyAlignment="1">
      <alignment horizontal="left" vertical="center"/>
    </xf>
    <xf numFmtId="0" fontId="57" fillId="14" borderId="0" xfId="9" applyFont="1" applyFill="1" applyAlignment="1">
      <alignment vertical="center"/>
    </xf>
    <xf numFmtId="0" fontId="117" fillId="14" borderId="0" xfId="9" applyFont="1" applyFill="1" applyAlignment="1">
      <alignment vertical="center"/>
    </xf>
    <xf numFmtId="0" fontId="86" fillId="7" borderId="7" xfId="22" applyFont="1" applyFill="1" applyBorder="1" applyAlignment="1">
      <alignment horizontal="center" vertical="center" wrapText="1"/>
    </xf>
    <xf numFmtId="0" fontId="60" fillId="6" borderId="0" xfId="22" applyFont="1" applyFill="1" applyAlignment="1" applyProtection="1">
      <alignment horizontal="center"/>
      <protection locked="0"/>
    </xf>
    <xf numFmtId="0" fontId="61" fillId="6" borderId="0" xfId="0" applyFont="1" applyFill="1" applyAlignment="1" applyProtection="1">
      <alignment horizontal="left"/>
      <protection locked="0"/>
    </xf>
    <xf numFmtId="0" fontId="10" fillId="6" borderId="0" xfId="0" applyFont="1" applyFill="1" applyProtection="1">
      <alignment horizontal="center" vertical="center"/>
      <protection locked="0"/>
    </xf>
    <xf numFmtId="5" fontId="20" fillId="6" borderId="0" xfId="0" applyNumberFormat="1" applyFont="1" applyFill="1" applyAlignment="1" applyProtection="1">
      <alignment horizontal="right"/>
      <protection locked="0"/>
    </xf>
    <xf numFmtId="0" fontId="20" fillId="6" borderId="0" xfId="0" applyFont="1" applyFill="1" applyAlignment="1" applyProtection="1">
      <alignment horizontal="right" vertical="center"/>
      <protection locked="0"/>
    </xf>
    <xf numFmtId="0" fontId="20" fillId="6" borderId="0" xfId="0" applyFont="1" applyFill="1" applyAlignment="1" applyProtection="1">
      <alignment horizontal="left"/>
      <protection locked="0"/>
    </xf>
    <xf numFmtId="0" fontId="60" fillId="6" borderId="0" xfId="22" applyFont="1" applyFill="1" applyAlignment="1" applyProtection="1">
      <alignment horizontal="center" vertical="center" wrapText="1"/>
      <protection locked="0"/>
    </xf>
    <xf numFmtId="0" fontId="52" fillId="6" borderId="0" xfId="0" applyFont="1" applyFill="1" applyProtection="1">
      <alignment horizontal="center" vertical="center"/>
      <protection locked="0"/>
    </xf>
    <xf numFmtId="5" fontId="61" fillId="6" borderId="0" xfId="0" applyNumberFormat="1" applyFont="1" applyFill="1" applyAlignment="1" applyProtection="1">
      <alignment horizontal="right"/>
      <protection locked="0"/>
    </xf>
    <xf numFmtId="0" fontId="61" fillId="6" borderId="0" xfId="22" applyFont="1" applyFill="1" applyProtection="1">
      <alignment horizontal="center" vertical="center"/>
      <protection locked="0"/>
    </xf>
    <xf numFmtId="0" fontId="52" fillId="6" borderId="0" xfId="22" applyFont="1" applyFill="1" applyProtection="1">
      <alignment horizontal="center" vertical="center"/>
      <protection locked="0"/>
    </xf>
    <xf numFmtId="0" fontId="61" fillId="6" borderId="0" xfId="22" applyFont="1" applyFill="1" applyAlignment="1" applyProtection="1">
      <alignment horizontal="center"/>
      <protection locked="0"/>
    </xf>
    <xf numFmtId="0" fontId="11" fillId="0" borderId="0" xfId="0" applyFont="1" applyAlignment="1" applyProtection="1">
      <alignment horizontal="left"/>
      <protection locked="0"/>
    </xf>
    <xf numFmtId="0" fontId="40" fillId="0" borderId="36" xfId="22" applyFont="1" applyBorder="1" applyAlignment="1">
      <alignment horizontal="left" vertical="center"/>
    </xf>
    <xf numFmtId="0" fontId="11" fillId="0" borderId="37" xfId="22" applyFont="1" applyBorder="1">
      <alignment horizontal="center" vertical="center"/>
    </xf>
    <xf numFmtId="0" fontId="13" fillId="0" borderId="0" xfId="57" applyFont="1" applyAlignment="1">
      <alignment vertical="center" wrapText="1"/>
    </xf>
    <xf numFmtId="0" fontId="11" fillId="7" borderId="0" xfId="57" applyFont="1" applyFill="1"/>
    <xf numFmtId="0" fontId="20" fillId="0" borderId="0" xfId="57" applyFont="1" applyAlignment="1">
      <alignment horizontal="right" vertical="center"/>
    </xf>
    <xf numFmtId="0" fontId="40" fillId="0" borderId="0" xfId="20" applyNumberFormat="1" applyFont="1" applyAlignment="1">
      <alignment horizontal="left"/>
    </xf>
    <xf numFmtId="0" fontId="40" fillId="0" borderId="0" xfId="30" applyFont="1"/>
    <xf numFmtId="0" fontId="39" fillId="0" borderId="0" xfId="30" applyFont="1" applyAlignment="1">
      <alignment vertical="center"/>
    </xf>
    <xf numFmtId="0" fontId="122" fillId="0" borderId="0" xfId="59" applyFont="1" applyProtection="1">
      <protection locked="0"/>
    </xf>
    <xf numFmtId="0" fontId="79" fillId="0" borderId="0" xfId="9" applyFont="1" applyAlignment="1">
      <alignment vertical="center" wrapText="1"/>
    </xf>
    <xf numFmtId="0" fontId="115" fillId="0" borderId="0" xfId="59" applyFont="1"/>
    <xf numFmtId="0" fontId="11" fillId="0" borderId="0" xfId="12" applyNumberFormat="1" applyAlignment="1" applyProtection="1">
      <alignment horizontal="left"/>
      <protection locked="0"/>
    </xf>
    <xf numFmtId="0" fontId="11" fillId="0" borderId="0" xfId="12" applyNumberFormat="1" applyAlignment="1" applyProtection="1">
      <alignment horizontal="left" wrapText="1"/>
      <protection locked="0"/>
    </xf>
    <xf numFmtId="0" fontId="54" fillId="7" borderId="0" xfId="9" applyFont="1" applyFill="1" applyAlignment="1">
      <alignment horizontal="left" indent="2"/>
    </xf>
    <xf numFmtId="0" fontId="124" fillId="7" borderId="0" xfId="9" applyFont="1" applyFill="1"/>
    <xf numFmtId="0" fontId="124" fillId="7" borderId="0" xfId="9" applyFont="1" applyFill="1" applyAlignment="1">
      <alignment horizontal="left" indent="2"/>
    </xf>
    <xf numFmtId="0" fontId="99" fillId="7" borderId="0" xfId="30" applyFont="1" applyFill="1" applyAlignment="1">
      <alignment vertical="center"/>
    </xf>
    <xf numFmtId="0" fontId="124" fillId="0" borderId="0" xfId="9" applyFont="1" applyAlignment="1">
      <alignment horizontal="left" indent="2"/>
    </xf>
    <xf numFmtId="0" fontId="124" fillId="0" borderId="0" xfId="9" applyFont="1"/>
    <xf numFmtId="0" fontId="20" fillId="0" borderId="30" xfId="57" applyFont="1" applyBorder="1"/>
    <xf numFmtId="0" fontId="13" fillId="0" borderId="36" xfId="57" applyFont="1" applyBorder="1"/>
    <xf numFmtId="0" fontId="12" fillId="0" borderId="16" xfId="57" applyFont="1" applyBorder="1" applyAlignment="1">
      <alignment horizontal="centerContinuous" vertical="center" wrapText="1"/>
    </xf>
    <xf numFmtId="0" fontId="20" fillId="0" borderId="16" xfId="57" applyFont="1" applyBorder="1" applyAlignment="1">
      <alignment horizontal="centerContinuous" vertical="center" wrapText="1"/>
    </xf>
    <xf numFmtId="0" fontId="20" fillId="0" borderId="23" xfId="57" applyFont="1" applyBorder="1"/>
    <xf numFmtId="0" fontId="10" fillId="0" borderId="36" xfId="57" applyFont="1" applyBorder="1" applyAlignment="1">
      <alignment horizontal="right" indent="2"/>
    </xf>
    <xf numFmtId="0" fontId="12" fillId="0" borderId="6" xfId="57" applyFont="1" applyBorder="1" applyAlignment="1" applyProtection="1">
      <alignment vertical="center"/>
      <protection locked="0"/>
    </xf>
    <xf numFmtId="0" fontId="12" fillId="0" borderId="4" xfId="57" applyFont="1" applyBorder="1" applyAlignment="1" applyProtection="1">
      <alignment horizontal="center" vertical="center"/>
      <protection locked="0"/>
    </xf>
    <xf numFmtId="0" fontId="121" fillId="0" borderId="0" xfId="22" applyFont="1" applyAlignment="1">
      <alignment vertical="center" wrapText="1"/>
    </xf>
    <xf numFmtId="0" fontId="3" fillId="0" borderId="0" xfId="80" applyAlignment="1">
      <alignment vertical="top"/>
    </xf>
    <xf numFmtId="0" fontId="63" fillId="0" borderId="0" xfId="80" applyFont="1" applyAlignment="1">
      <alignment vertical="top"/>
    </xf>
    <xf numFmtId="0" fontId="68" fillId="0" borderId="0" xfId="80" applyFont="1" applyAlignment="1">
      <alignment horizontal="left"/>
    </xf>
    <xf numFmtId="0" fontId="63" fillId="0" borderId="0" xfId="80" applyFont="1"/>
    <xf numFmtId="0" fontId="68" fillId="0" borderId="0" xfId="80" applyFont="1" applyAlignment="1">
      <alignment horizontal="right"/>
    </xf>
    <xf numFmtId="0" fontId="63" fillId="0" borderId="0" xfId="80" applyFont="1" applyAlignment="1">
      <alignment horizontal="left"/>
    </xf>
    <xf numFmtId="0" fontId="10" fillId="6" borderId="0" xfId="80" applyFont="1" applyFill="1" applyAlignment="1">
      <alignment vertical="top" wrapText="1"/>
    </xf>
    <xf numFmtId="0" fontId="15" fillId="6" borderId="0" xfId="80" applyFont="1" applyFill="1" applyAlignment="1">
      <alignment wrapText="1"/>
    </xf>
    <xf numFmtId="0" fontId="67" fillId="0" borderId="0" xfId="80" applyFont="1" applyAlignment="1">
      <alignment wrapText="1"/>
    </xf>
    <xf numFmtId="0" fontId="68" fillId="0" borderId="0" xfId="80" applyFont="1"/>
    <xf numFmtId="0" fontId="67" fillId="0" borderId="0" xfId="80" applyFont="1" applyAlignment="1">
      <alignment vertical="top" wrapText="1"/>
    </xf>
    <xf numFmtId="0" fontId="68" fillId="0" borderId="0" xfId="80" applyFont="1" applyAlignment="1">
      <alignment vertical="top"/>
    </xf>
    <xf numFmtId="0" fontId="10" fillId="6" borderId="0" xfId="80" applyFont="1" applyFill="1" applyAlignment="1">
      <alignment vertical="top"/>
    </xf>
    <xf numFmtId="0" fontId="63" fillId="0" borderId="0" xfId="80" applyFont="1" applyAlignment="1">
      <alignment horizontal="left" wrapText="1"/>
    </xf>
    <xf numFmtId="0" fontId="63" fillId="0" borderId="0" xfId="80" applyFont="1" applyAlignment="1">
      <alignment vertical="top" wrapText="1"/>
    </xf>
    <xf numFmtId="0" fontId="63" fillId="6" borderId="0" xfId="80" applyFont="1" applyFill="1" applyAlignment="1">
      <alignment vertical="top" wrapText="1"/>
    </xf>
    <xf numFmtId="0" fontId="3" fillId="6" borderId="0" xfId="80" applyFill="1" applyAlignment="1">
      <alignment vertical="top" wrapText="1"/>
    </xf>
    <xf numFmtId="0" fontId="3" fillId="6" borderId="0" xfId="80" applyFill="1" applyAlignment="1">
      <alignment vertical="top"/>
    </xf>
    <xf numFmtId="0" fontId="3" fillId="0" borderId="0" xfId="80"/>
    <xf numFmtId="0" fontId="63" fillId="0" borderId="0" xfId="80" applyFont="1" applyAlignment="1">
      <alignment wrapText="1"/>
    </xf>
    <xf numFmtId="0" fontId="3" fillId="0" borderId="0" xfId="80" applyAlignment="1">
      <alignment vertical="top" wrapText="1"/>
    </xf>
    <xf numFmtId="0" fontId="116" fillId="14" borderId="0" xfId="28" applyFont="1" applyFill="1" applyAlignment="1">
      <alignment vertical="top" wrapText="1"/>
    </xf>
    <xf numFmtId="0" fontId="10" fillId="0" borderId="0" xfId="22" applyAlignment="1" applyProtection="1">
      <alignment horizontal="left" vertical="center"/>
      <protection locked="0"/>
    </xf>
    <xf numFmtId="37" fontId="20" fillId="0" borderId="0" xfId="0" applyNumberFormat="1" applyFont="1" applyAlignment="1" applyProtection="1">
      <alignment horizontal="left" vertical="top" wrapText="1"/>
      <protection locked="0"/>
    </xf>
    <xf numFmtId="0" fontId="86" fillId="7" borderId="13" xfId="22" applyFont="1" applyFill="1" applyBorder="1" applyAlignment="1">
      <alignment horizontal="center" vertical="center" wrapText="1"/>
    </xf>
    <xf numFmtId="37" fontId="20" fillId="0" borderId="0" xfId="14" applyNumberFormat="1" applyFont="1" applyFill="1" applyBorder="1" applyAlignment="1" applyProtection="1">
      <protection locked="0"/>
    </xf>
    <xf numFmtId="37" fontId="21" fillId="0" borderId="0" xfId="14" applyNumberFormat="1" applyFont="1" applyFill="1" applyBorder="1" applyAlignment="1" applyProtection="1"/>
    <xf numFmtId="9" fontId="29" fillId="0" borderId="0" xfId="14" applyFont="1" applyFill="1" applyBorder="1" applyAlignment="1">
      <alignment horizontal="center" vertical="center" wrapText="1"/>
    </xf>
    <xf numFmtId="0" fontId="10" fillId="0" borderId="0" xfId="22" applyAlignment="1">
      <alignment vertical="center"/>
    </xf>
    <xf numFmtId="9" fontId="31" fillId="0" borderId="0" xfId="14" applyFont="1" applyFill="1" applyBorder="1" applyAlignment="1">
      <alignment horizontal="right" vertical="top"/>
    </xf>
    <xf numFmtId="37" fontId="20" fillId="0" borderId="0" xfId="14" applyNumberFormat="1" applyFont="1" applyFill="1" applyBorder="1" applyAlignment="1">
      <alignment horizontal="center" vertical="center" wrapText="1"/>
    </xf>
    <xf numFmtId="37" fontId="20" fillId="0" borderId="0" xfId="0" applyNumberFormat="1" applyFont="1" applyAlignment="1" applyProtection="1">
      <protection locked="0"/>
    </xf>
    <xf numFmtId="37" fontId="21" fillId="0" borderId="0" xfId="0" applyNumberFormat="1" applyFont="1">
      <alignment horizontal="center" vertical="center"/>
    </xf>
    <xf numFmtId="37" fontId="20" fillId="0" borderId="0" xfId="14" applyNumberFormat="1" applyFont="1" applyFill="1" applyBorder="1" applyAlignment="1" applyProtection="1"/>
    <xf numFmtId="37" fontId="21" fillId="0" borderId="0" xfId="14" applyNumberFormat="1" applyFont="1" applyFill="1" applyBorder="1" applyAlignment="1" applyProtection="1">
      <protection locked="0"/>
    </xf>
    <xf numFmtId="0" fontId="75" fillId="14" borderId="0" xfId="8" applyFont="1" applyFill="1" applyAlignment="1">
      <alignment horizontal="left"/>
    </xf>
    <xf numFmtId="37" fontId="97" fillId="14" borderId="0" xfId="14" applyNumberFormat="1" applyFont="1" applyFill="1" applyBorder="1" applyAlignment="1"/>
    <xf numFmtId="167" fontId="97" fillId="14" borderId="0" xfId="14" applyNumberFormat="1" applyFont="1" applyFill="1" applyBorder="1" applyAlignment="1"/>
    <xf numFmtId="37" fontId="96" fillId="14" borderId="0" xfId="8" applyNumberFormat="1" applyFont="1" applyFill="1"/>
    <xf numFmtId="37" fontId="75" fillId="14" borderId="0" xfId="8" applyNumberFormat="1" applyFont="1" applyFill="1" applyAlignment="1">
      <alignment horizontal="left" vertical="center"/>
    </xf>
    <xf numFmtId="0" fontId="11" fillId="0" borderId="2" xfId="6" applyBorder="1" applyAlignment="1">
      <alignment horizontal="left"/>
    </xf>
    <xf numFmtId="9" fontId="20" fillId="0" borderId="0" xfId="14" applyFont="1" applyFill="1" applyBorder="1" applyAlignment="1" applyProtection="1">
      <alignment horizontal="center" vertical="center"/>
      <protection locked="0"/>
    </xf>
    <xf numFmtId="9" fontId="20" fillId="0" borderId="0" xfId="14" applyFont="1" applyFill="1" applyBorder="1" applyAlignment="1" applyProtection="1">
      <protection locked="0"/>
    </xf>
    <xf numFmtId="9" fontId="29" fillId="0" borderId="0" xfId="14" applyFont="1" applyFill="1" applyBorder="1" applyAlignment="1" applyProtection="1">
      <protection locked="0"/>
    </xf>
    <xf numFmtId="0" fontId="10" fillId="7" borderId="0" xfId="9" applyFill="1" applyAlignment="1">
      <alignment horizontal="left" vertical="center"/>
    </xf>
    <xf numFmtId="0" fontId="13" fillId="7" borderId="0" xfId="9" applyFont="1" applyFill="1" applyAlignment="1">
      <alignment vertical="center"/>
    </xf>
    <xf numFmtId="0" fontId="13" fillId="7" borderId="0" xfId="9" applyFont="1" applyFill="1" applyAlignment="1">
      <alignment horizontal="left" vertical="center"/>
    </xf>
    <xf numFmtId="0" fontId="11" fillId="0" borderId="0" xfId="22" applyFont="1" applyAlignment="1">
      <alignment vertical="center"/>
    </xf>
    <xf numFmtId="0" fontId="39" fillId="0" borderId="0" xfId="9" applyFont="1" applyAlignment="1">
      <alignment horizontal="left" indent="2"/>
    </xf>
    <xf numFmtId="0" fontId="40" fillId="0" borderId="0" xfId="30" applyFont="1" applyAlignment="1">
      <alignment vertical="center"/>
    </xf>
    <xf numFmtId="0" fontId="12" fillId="0" borderId="0" xfId="28" quotePrefix="1" applyFont="1" applyAlignment="1">
      <alignment horizontal="left" vertical="center"/>
    </xf>
    <xf numFmtId="0" fontId="105" fillId="0" borderId="0" xfId="22" applyFont="1">
      <alignment horizontal="center" vertical="center"/>
    </xf>
    <xf numFmtId="0" fontId="11" fillId="0" borderId="0" xfId="22" applyFont="1" applyAlignment="1">
      <alignment horizontal="right" vertical="center"/>
    </xf>
    <xf numFmtId="0" fontId="104" fillId="0" borderId="0" xfId="22" applyFont="1" applyAlignment="1">
      <alignment horizontal="left" vertical="center"/>
    </xf>
    <xf numFmtId="0" fontId="11" fillId="0" borderId="36" xfId="22" applyFont="1" applyBorder="1">
      <alignment horizontal="center" vertical="center"/>
    </xf>
    <xf numFmtId="0" fontId="11" fillId="0" borderId="22" xfId="22" applyFont="1" applyBorder="1" applyProtection="1">
      <alignment horizontal="center" vertical="center"/>
      <protection locked="0"/>
    </xf>
    <xf numFmtId="0" fontId="11" fillId="0" borderId="0" xfId="22" applyFont="1" applyAlignment="1">
      <alignment horizontal="right"/>
    </xf>
    <xf numFmtId="49" fontId="10" fillId="0" borderId="0" xfId="22" applyNumberFormat="1">
      <alignment horizontal="center" vertical="center"/>
    </xf>
    <xf numFmtId="0" fontId="119" fillId="14" borderId="0" xfId="28" applyFont="1" applyFill="1">
      <alignment horizontal="center" vertical="center"/>
    </xf>
    <xf numFmtId="14" fontId="12" fillId="11" borderId="6" xfId="9" applyNumberFormat="1" applyFont="1" applyFill="1" applyBorder="1" applyAlignment="1" applyProtection="1">
      <alignment horizontal="center" vertical="center"/>
      <protection locked="0"/>
    </xf>
    <xf numFmtId="0" fontId="70" fillId="0" borderId="0" xfId="59" applyAlignment="1">
      <alignment horizontal="left" indent="2"/>
    </xf>
    <xf numFmtId="0" fontId="70" fillId="0" borderId="0" xfId="59" applyAlignment="1">
      <alignment vertical="center"/>
    </xf>
    <xf numFmtId="0" fontId="20" fillId="0" borderId="36" xfId="57" applyFont="1" applyBorder="1"/>
    <xf numFmtId="0" fontId="40" fillId="7" borderId="0" xfId="9" applyFont="1" applyFill="1"/>
    <xf numFmtId="0" fontId="10" fillId="6" borderId="0" xfId="22" applyFill="1">
      <alignment horizontal="center" vertical="center"/>
    </xf>
    <xf numFmtId="0" fontId="11" fillId="7" borderId="0" xfId="57" applyFont="1" applyFill="1" applyAlignment="1">
      <alignment vertical="center"/>
    </xf>
    <xf numFmtId="0" fontId="11" fillId="7" borderId="0" xfId="57" applyFont="1" applyFill="1" applyAlignment="1">
      <alignment vertical="center" wrapText="1"/>
    </xf>
    <xf numFmtId="168" fontId="11" fillId="0" borderId="0" xfId="57" applyNumberFormat="1" applyFont="1" applyAlignment="1">
      <alignment vertical="center" wrapText="1"/>
    </xf>
    <xf numFmtId="0" fontId="21" fillId="0" borderId="30" xfId="57" applyFont="1" applyBorder="1" applyAlignment="1">
      <alignment vertical="center" wrapText="1"/>
    </xf>
    <xf numFmtId="0" fontId="106" fillId="0" borderId="23" xfId="57" applyFont="1" applyBorder="1" applyAlignment="1">
      <alignment vertical="center" wrapText="1"/>
    </xf>
    <xf numFmtId="0" fontId="20" fillId="0" borderId="30" xfId="57" applyFont="1" applyBorder="1" applyAlignment="1">
      <alignment horizontal="center" vertical="center"/>
    </xf>
    <xf numFmtId="0" fontId="16" fillId="0" borderId="40" xfId="57" applyFont="1" applyBorder="1" applyAlignment="1">
      <alignment horizontal="right" vertical="center" wrapText="1"/>
    </xf>
    <xf numFmtId="0" fontId="16" fillId="0" borderId="30" xfId="57" applyFont="1" applyBorder="1" applyAlignment="1">
      <alignment vertical="center"/>
    </xf>
    <xf numFmtId="0" fontId="10" fillId="0" borderId="0" xfId="22" applyAlignment="1">
      <alignment horizontal="left" vertical="center" wrapText="1"/>
    </xf>
    <xf numFmtId="0" fontId="10" fillId="0" borderId="0" xfId="22" applyAlignment="1">
      <alignment horizontal="left" wrapText="1"/>
    </xf>
    <xf numFmtId="0" fontId="39" fillId="0" borderId="0" xfId="30" applyFont="1" applyAlignment="1">
      <alignment vertical="center" wrapText="1"/>
    </xf>
    <xf numFmtId="0" fontId="40" fillId="0" borderId="0" xfId="59" applyFont="1" applyAlignment="1" applyProtection="1">
      <alignment horizontal="left"/>
    </xf>
    <xf numFmtId="0" fontId="54" fillId="0" borderId="0" xfId="28" applyFont="1" applyAlignment="1">
      <alignment horizontal="left" vertical="center"/>
    </xf>
    <xf numFmtId="0" fontId="39" fillId="0" borderId="0" xfId="28" applyFont="1">
      <alignment horizontal="center" vertical="center"/>
    </xf>
    <xf numFmtId="0" fontId="94" fillId="12" borderId="13" xfId="28" applyFont="1" applyFill="1" applyBorder="1" applyAlignment="1">
      <alignment horizontal="left" vertical="center"/>
    </xf>
    <xf numFmtId="0" fontId="128" fillId="12" borderId="4" xfId="28" applyFont="1" applyFill="1" applyBorder="1">
      <alignment horizontal="center" vertical="center"/>
    </xf>
    <xf numFmtId="0" fontId="128" fillId="12" borderId="9" xfId="28" applyFont="1" applyFill="1" applyBorder="1">
      <alignment horizontal="center" vertical="center"/>
    </xf>
    <xf numFmtId="0" fontId="12" fillId="0" borderId="62" xfId="28" applyFont="1" applyBorder="1" applyAlignment="1">
      <alignment horizontal="left" vertical="center"/>
    </xf>
    <xf numFmtId="0" fontId="12" fillId="0" borderId="62" xfId="28" applyFont="1" applyBorder="1">
      <alignment horizontal="center" vertical="center"/>
    </xf>
    <xf numFmtId="14" fontId="10" fillId="0" borderId="0" xfId="28" applyNumberFormat="1">
      <alignment horizontal="center" vertical="center"/>
    </xf>
    <xf numFmtId="0" fontId="12" fillId="0" borderId="0" xfId="28" applyFont="1" applyAlignment="1">
      <alignment horizontal="left" vertical="center"/>
    </xf>
    <xf numFmtId="0" fontId="11" fillId="0" borderId="1" xfId="12" applyNumberFormat="1" applyBorder="1" applyAlignment="1" applyProtection="1">
      <alignment horizontal="left"/>
      <protection locked="0"/>
    </xf>
    <xf numFmtId="0" fontId="11" fillId="0" borderId="1" xfId="12" applyNumberFormat="1" applyBorder="1" applyAlignment="1" applyProtection="1">
      <alignment horizontal="left" wrapText="1"/>
      <protection locked="0"/>
    </xf>
    <xf numFmtId="9" fontId="29" fillId="6" borderId="0" xfId="14" applyFont="1" applyFill="1" applyBorder="1" applyAlignment="1" applyProtection="1"/>
    <xf numFmtId="0" fontId="11" fillId="6" borderId="0" xfId="22" applyFont="1" applyFill="1">
      <alignment horizontal="center" vertical="center"/>
    </xf>
    <xf numFmtId="37" fontId="11" fillId="6" borderId="0" xfId="22" applyNumberFormat="1" applyFont="1" applyFill="1" applyAlignment="1"/>
    <xf numFmtId="0" fontId="11" fillId="0" borderId="0" xfId="25" applyNumberFormat="1" applyFont="1" applyAlignment="1"/>
    <xf numFmtId="168" fontId="11" fillId="7" borderId="0" xfId="57" applyNumberFormat="1" applyFont="1" applyFill="1" applyAlignment="1">
      <alignment vertical="center" wrapText="1"/>
    </xf>
    <xf numFmtId="0" fontId="12" fillId="0" borderId="0" xfId="22" applyFont="1" applyAlignment="1">
      <alignment horizontal="left" vertical="center"/>
    </xf>
    <xf numFmtId="49" fontId="33" fillId="0" borderId="0" xfId="1" applyFont="1" applyAlignment="1" applyProtection="1">
      <alignment horizontal="left" indent="1"/>
      <protection hidden="1"/>
    </xf>
    <xf numFmtId="0" fontId="21" fillId="0" borderId="7" xfId="28" applyFont="1" applyBorder="1" applyAlignment="1" applyProtection="1">
      <alignment horizontal="center" vertical="center" wrapText="1"/>
      <protection locked="0"/>
    </xf>
    <xf numFmtId="0" fontId="10" fillId="0" borderId="0" xfId="28" applyAlignment="1">
      <alignment vertical="center" wrapText="1"/>
    </xf>
    <xf numFmtId="0" fontId="95" fillId="14" borderId="0" xfId="28" applyFont="1" applyFill="1">
      <alignment horizontal="center" vertical="center"/>
    </xf>
    <xf numFmtId="0" fontId="21" fillId="0" borderId="0" xfId="28" applyFont="1" applyAlignment="1" applyProtection="1">
      <alignment horizontal="right" vertical="center"/>
      <protection hidden="1"/>
    </xf>
    <xf numFmtId="0" fontId="21" fillId="0" borderId="7" xfId="8" applyFont="1" applyBorder="1" applyAlignment="1" applyProtection="1">
      <alignment horizontal="center" vertical="center" wrapText="1"/>
      <protection locked="0"/>
    </xf>
    <xf numFmtId="49" fontId="90" fillId="0" borderId="7" xfId="59" applyNumberFormat="1" applyFont="1" applyFill="1" applyBorder="1" applyAlignment="1" applyProtection="1">
      <alignment horizontal="center" vertical="center" wrapText="1"/>
      <protection locked="0"/>
    </xf>
    <xf numFmtId="1" fontId="21" fillId="7" borderId="13" xfId="28" applyNumberFormat="1" applyFont="1" applyFill="1" applyBorder="1" applyProtection="1">
      <alignment horizontal="center" vertical="center"/>
      <protection hidden="1"/>
    </xf>
    <xf numFmtId="0" fontId="11" fillId="0" borderId="7" xfId="0" applyFont="1" applyBorder="1" applyAlignment="1" applyProtection="1">
      <alignment horizontal="center" vertical="center" wrapText="1"/>
      <protection locked="0"/>
    </xf>
    <xf numFmtId="0" fontId="93" fillId="6" borderId="7" xfId="59" applyFont="1" applyFill="1" applyBorder="1" applyAlignment="1" applyProtection="1">
      <alignment horizontal="center" vertical="center" textRotation="90" wrapText="1"/>
      <protection locked="0"/>
    </xf>
    <xf numFmtId="0" fontId="0" fillId="7" borderId="4" xfId="0" applyFill="1" applyBorder="1">
      <alignment horizontal="center" vertical="center"/>
    </xf>
    <xf numFmtId="171" fontId="10" fillId="0" borderId="0" xfId="83" applyFont="1" applyFill="1" applyAlignment="1" applyProtection="1">
      <protection hidden="1"/>
    </xf>
    <xf numFmtId="3" fontId="20" fillId="0" borderId="16" xfId="83" applyNumberFormat="1" applyFont="1" applyFill="1" applyBorder="1" applyAlignment="1" applyProtection="1"/>
    <xf numFmtId="0" fontId="12" fillId="3" borderId="6" xfId="9" applyFont="1" applyFill="1" applyBorder="1" applyAlignment="1" applyProtection="1">
      <alignment vertical="top"/>
      <protection hidden="1"/>
    </xf>
    <xf numFmtId="0" fontId="10" fillId="0" borderId="0" xfId="57" applyFont="1" applyAlignment="1">
      <alignment horizontal="left"/>
    </xf>
    <xf numFmtId="0" fontId="0" fillId="0" borderId="0" xfId="0" applyProtection="1">
      <alignment horizontal="center" vertical="center"/>
      <protection locked="0"/>
    </xf>
    <xf numFmtId="0" fontId="12" fillId="0" borderId="6" xfId="1" applyNumberFormat="1" applyFont="1" applyBorder="1" applyAlignment="1" applyProtection="1">
      <alignment horizontal="left" vertical="center"/>
      <protection hidden="1"/>
    </xf>
    <xf numFmtId="0" fontId="42" fillId="0" borderId="6" xfId="0" applyFont="1" applyBorder="1">
      <alignment horizontal="center" vertical="center"/>
    </xf>
    <xf numFmtId="0" fontId="12" fillId="0" borderId="0" xfId="57" applyFont="1" applyAlignment="1">
      <alignment wrapText="1"/>
    </xf>
    <xf numFmtId="0" fontId="40" fillId="0" borderId="0" xfId="57" applyFont="1" applyAlignment="1">
      <alignment wrapText="1"/>
    </xf>
    <xf numFmtId="0" fontId="40" fillId="0" borderId="0" xfId="57" applyFont="1" applyAlignment="1">
      <alignment horizontal="left" wrapText="1"/>
    </xf>
    <xf numFmtId="0" fontId="16" fillId="0" borderId="7" xfId="0" applyFont="1" applyBorder="1" applyAlignment="1" applyProtection="1">
      <alignment horizontal="center" vertical="center" wrapText="1"/>
      <protection locked="0"/>
    </xf>
    <xf numFmtId="3" fontId="20" fillId="10" borderId="11" xfId="28" applyNumberFormat="1" applyFont="1" applyFill="1" applyBorder="1" applyProtection="1">
      <alignment horizontal="center" vertical="center"/>
      <protection hidden="1"/>
    </xf>
    <xf numFmtId="3" fontId="20" fillId="10" borderId="9" xfId="28" applyNumberFormat="1" applyFont="1" applyFill="1" applyBorder="1" applyProtection="1">
      <alignment horizontal="center" vertical="center"/>
      <protection hidden="1"/>
    </xf>
    <xf numFmtId="0" fontId="21" fillId="6" borderId="7" xfId="28" applyFont="1" applyFill="1" applyBorder="1" applyAlignment="1" applyProtection="1">
      <alignment horizontal="center" vertical="center" textRotation="90" wrapText="1"/>
      <protection locked="0"/>
    </xf>
    <xf numFmtId="49" fontId="34" fillId="0" borderId="0" xfId="1" applyFont="1" applyAlignment="1" applyProtection="1">
      <alignment horizontal="left"/>
      <protection hidden="1"/>
    </xf>
    <xf numFmtId="0" fontId="10" fillId="7" borderId="4" xfId="28" applyFill="1" applyBorder="1" applyAlignment="1" applyProtection="1">
      <protection hidden="1"/>
    </xf>
    <xf numFmtId="0" fontId="21" fillId="7" borderId="9" xfId="28" applyFont="1" applyFill="1" applyBorder="1" applyAlignment="1" applyProtection="1">
      <alignment vertical="center"/>
      <protection hidden="1"/>
    </xf>
    <xf numFmtId="0" fontId="12" fillId="0" borderId="0" xfId="28" applyFont="1" applyAlignment="1" applyProtection="1">
      <alignment horizontal="right" vertical="center"/>
      <protection hidden="1"/>
    </xf>
    <xf numFmtId="0" fontId="10" fillId="8" borderId="7" xfId="28" applyFill="1" applyBorder="1" applyAlignment="1" applyProtection="1">
      <alignment horizontal="center"/>
      <protection locked="0" hidden="1"/>
    </xf>
    <xf numFmtId="0" fontId="61" fillId="0" borderId="0" xfId="28" applyFont="1" applyAlignment="1" applyProtection="1">
      <alignment horizontal="left" vertical="top"/>
      <protection hidden="1"/>
    </xf>
    <xf numFmtId="0" fontId="23" fillId="0" borderId="0" xfId="8" applyFont="1" applyProtection="1">
      <protection hidden="1"/>
    </xf>
    <xf numFmtId="3" fontId="21" fillId="7" borderId="9" xfId="28" applyNumberFormat="1" applyFont="1" applyFill="1" applyBorder="1" applyProtection="1">
      <alignment horizontal="center" vertical="center"/>
      <protection hidden="1"/>
    </xf>
    <xf numFmtId="3" fontId="21" fillId="7" borderId="4" xfId="28" applyNumberFormat="1" applyFont="1" applyFill="1" applyBorder="1" applyProtection="1">
      <alignment horizontal="center" vertical="center"/>
      <protection hidden="1"/>
    </xf>
    <xf numFmtId="172" fontId="31" fillId="7" borderId="4" xfId="83" applyNumberFormat="1" applyFont="1" applyFill="1" applyBorder="1" applyAlignment="1" applyProtection="1">
      <alignment horizontal="center" vertical="center"/>
      <protection hidden="1"/>
    </xf>
    <xf numFmtId="172" fontId="31" fillId="7" borderId="9" xfId="83" applyNumberFormat="1" applyFont="1" applyFill="1" applyBorder="1" applyAlignment="1" applyProtection="1">
      <alignment horizontal="center" vertical="center"/>
      <protection hidden="1"/>
    </xf>
    <xf numFmtId="172" fontId="10" fillId="0" borderId="0" xfId="28" applyNumberFormat="1" applyAlignment="1" applyProtection="1">
      <alignment horizontal="center"/>
      <protection hidden="1"/>
    </xf>
    <xf numFmtId="0" fontId="93" fillId="0" borderId="7" xfId="59" applyFont="1" applyBorder="1" applyAlignment="1" applyProtection="1">
      <alignment horizontal="center" vertical="center" wrapText="1"/>
      <protection locked="0"/>
    </xf>
    <xf numFmtId="3" fontId="20" fillId="0" borderId="0" xfId="28" applyNumberFormat="1" applyFont="1" applyAlignment="1">
      <alignment horizontal="center"/>
    </xf>
    <xf numFmtId="3" fontId="20" fillId="0" borderId="0" xfId="28" applyNumberFormat="1" applyFont="1" applyAlignment="1"/>
    <xf numFmtId="3" fontId="20" fillId="0" borderId="16" xfId="28" applyNumberFormat="1" applyFont="1" applyBorder="1" applyAlignment="1"/>
    <xf numFmtId="0" fontId="10" fillId="0" borderId="0" xfId="28" applyAlignment="1">
      <alignment vertical="center"/>
    </xf>
    <xf numFmtId="0" fontId="10" fillId="7" borderId="43" xfId="28" applyFill="1" applyBorder="1" applyAlignment="1" applyProtection="1">
      <protection hidden="1"/>
    </xf>
    <xf numFmtId="0" fontId="11" fillId="0" borderId="7" xfId="28" applyFont="1" applyBorder="1" applyAlignment="1" applyProtection="1">
      <alignment vertical="center"/>
      <protection locked="0"/>
    </xf>
    <xf numFmtId="0" fontId="20" fillId="0" borderId="7" xfId="28" applyFont="1" applyBorder="1" applyAlignment="1" applyProtection="1">
      <alignment horizontal="left" vertical="center"/>
      <protection locked="0"/>
    </xf>
    <xf numFmtId="0" fontId="20" fillId="0" borderId="7" xfId="28" applyFont="1" applyBorder="1" applyProtection="1">
      <alignment horizontal="center" vertical="center"/>
      <protection locked="0"/>
    </xf>
    <xf numFmtId="0" fontId="11" fillId="0" borderId="7" xfId="28" applyFont="1" applyBorder="1" applyAlignment="1" applyProtection="1">
      <alignment horizontal="right" vertical="center"/>
      <protection locked="0"/>
    </xf>
    <xf numFmtId="0" fontId="11" fillId="0" borderId="7" xfId="28" applyFont="1" applyBorder="1" applyProtection="1">
      <alignment horizontal="center" vertical="center"/>
      <protection locked="0"/>
    </xf>
    <xf numFmtId="3" fontId="11" fillId="0" borderId="7" xfId="28" applyNumberFormat="1" applyFont="1" applyBorder="1" applyProtection="1">
      <alignment horizontal="center" vertical="center"/>
      <protection locked="0"/>
    </xf>
    <xf numFmtId="172" fontId="11" fillId="0" borderId="7" xfId="83" applyNumberFormat="1" applyFont="1" applyFill="1" applyBorder="1" applyAlignment="1" applyProtection="1">
      <alignment vertical="center"/>
      <protection locked="0"/>
    </xf>
    <xf numFmtId="0" fontId="16" fillId="7" borderId="19" xfId="28" applyFont="1" applyFill="1" applyBorder="1" applyAlignment="1" applyProtection="1">
      <alignment horizontal="right"/>
      <protection hidden="1"/>
    </xf>
    <xf numFmtId="14" fontId="10" fillId="8" borderId="6" xfId="28" applyNumberFormat="1" applyFill="1" applyBorder="1" applyAlignment="1" applyProtection="1">
      <alignment horizontal="center"/>
      <protection locked="0" hidden="1"/>
    </xf>
    <xf numFmtId="14" fontId="10" fillId="8" borderId="6" xfId="28" applyNumberFormat="1" applyFill="1" applyBorder="1" applyAlignment="1" applyProtection="1">
      <protection locked="0" hidden="1"/>
    </xf>
    <xf numFmtId="0" fontId="16" fillId="7" borderId="44" xfId="28" applyFont="1" applyFill="1" applyBorder="1" applyAlignment="1" applyProtection="1">
      <alignment horizontal="center"/>
      <protection hidden="1"/>
    </xf>
    <xf numFmtId="0" fontId="16" fillId="7" borderId="7" xfId="28" applyFont="1" applyFill="1" applyBorder="1" applyAlignment="1" applyProtection="1">
      <alignment vertical="center"/>
      <protection hidden="1"/>
    </xf>
    <xf numFmtId="0" fontId="40" fillId="0" borderId="0" xfId="9" applyFont="1" applyProtection="1">
      <protection locked="0"/>
    </xf>
    <xf numFmtId="0" fontId="132" fillId="11" borderId="0" xfId="30" applyFont="1" applyFill="1" applyAlignment="1" applyProtection="1">
      <alignment horizontal="center" vertical="center"/>
      <protection locked="0"/>
    </xf>
    <xf numFmtId="0" fontId="99" fillId="14" borderId="0" xfId="28" applyFont="1" applyFill="1" applyAlignment="1">
      <alignment vertical="top" wrapText="1"/>
    </xf>
    <xf numFmtId="0" fontId="39" fillId="0" borderId="0" xfId="30" applyFont="1" applyAlignment="1" applyProtection="1">
      <alignment horizontal="center" vertical="center"/>
      <protection locked="0"/>
    </xf>
    <xf numFmtId="0" fontId="10" fillId="0" borderId="0" xfId="9" applyAlignment="1">
      <alignment horizontal="center" vertical="center"/>
    </xf>
    <xf numFmtId="0" fontId="10" fillId="0" borderId="0" xfId="28" applyAlignment="1">
      <alignment horizontal="left" vertical="top" wrapText="1"/>
    </xf>
    <xf numFmtId="0" fontId="10" fillId="6" borderId="0" xfId="28" applyFill="1" applyAlignment="1" applyProtection="1">
      <alignment vertical="top" wrapText="1"/>
      <protection locked="0"/>
    </xf>
    <xf numFmtId="0" fontId="11" fillId="0" borderId="0" xfId="30" applyFont="1" applyAlignment="1">
      <alignment horizontal="left" indent="3"/>
    </xf>
    <xf numFmtId="0" fontId="16" fillId="0" borderId="0" xfId="30" applyFont="1" applyAlignment="1">
      <alignment horizontal="left" indent="3"/>
    </xf>
    <xf numFmtId="0" fontId="12" fillId="0" borderId="0" xfId="22" applyFont="1" applyAlignment="1">
      <alignment horizontal="left" vertical="center" indent="2"/>
    </xf>
    <xf numFmtId="0" fontId="54" fillId="0" borderId="0" xfId="22" applyFont="1">
      <alignment horizontal="center" vertical="center"/>
    </xf>
    <xf numFmtId="0" fontId="13" fillId="0" borderId="0" xfId="9" applyFont="1" applyAlignment="1">
      <alignment horizontal="left"/>
    </xf>
    <xf numFmtId="0" fontId="13" fillId="0" borderId="0" xfId="22" applyFont="1">
      <alignment horizontal="center" vertical="center"/>
    </xf>
    <xf numFmtId="0" fontId="13" fillId="0" borderId="0" xfId="22" applyFont="1" applyAlignment="1">
      <alignment vertical="center"/>
    </xf>
    <xf numFmtId="0" fontId="13" fillId="0" borderId="0" xfId="9" applyFont="1" applyAlignment="1">
      <alignment horizontal="left" vertical="center"/>
    </xf>
    <xf numFmtId="0" fontId="11" fillId="0" borderId="6" xfId="22" applyFont="1" applyBorder="1" applyAlignment="1">
      <alignment horizontal="center" vertical="center" wrapText="1"/>
    </xf>
    <xf numFmtId="0" fontId="11" fillId="0" borderId="4" xfId="22" applyFont="1" applyBorder="1" applyAlignment="1">
      <alignment horizontal="center" vertical="center" wrapText="1"/>
    </xf>
    <xf numFmtId="0" fontId="40" fillId="3" borderId="6" xfId="9" applyFont="1" applyFill="1" applyBorder="1" applyAlignment="1">
      <alignment horizontal="left"/>
    </xf>
    <xf numFmtId="0" fontId="11" fillId="6" borderId="34" xfId="22" applyFont="1" applyFill="1" applyBorder="1" applyAlignment="1">
      <alignment horizontal="center" vertical="center" wrapText="1"/>
    </xf>
    <xf numFmtId="0" fontId="70" fillId="6" borderId="0" xfId="59" applyFill="1" applyAlignment="1">
      <alignment horizontal="right"/>
    </xf>
    <xf numFmtId="0" fontId="11" fillId="7" borderId="0" xfId="22" applyFont="1" applyFill="1">
      <alignment horizontal="center" vertical="center"/>
    </xf>
    <xf numFmtId="0" fontId="40" fillId="0" borderId="36" xfId="22" applyFont="1" applyBorder="1" applyAlignment="1">
      <alignment horizontal="left"/>
    </xf>
    <xf numFmtId="0" fontId="105" fillId="0" borderId="0" xfId="22" applyFont="1" applyAlignment="1">
      <alignment horizontal="center"/>
    </xf>
    <xf numFmtId="0" fontId="11" fillId="0" borderId="37" xfId="22" applyFont="1" applyBorder="1" applyAlignment="1">
      <alignment horizontal="center"/>
    </xf>
    <xf numFmtId="0" fontId="40" fillId="6" borderId="36" xfId="22" applyFont="1" applyFill="1" applyBorder="1" applyAlignment="1">
      <alignment horizontal="left"/>
    </xf>
    <xf numFmtId="0" fontId="105" fillId="6" borderId="0" xfId="22" applyFont="1" applyFill="1" applyAlignment="1">
      <alignment horizontal="center"/>
    </xf>
    <xf numFmtId="0" fontId="16" fillId="6" borderId="0" xfId="22" applyFont="1" applyFill="1" applyAlignment="1">
      <alignment horizontal="right"/>
    </xf>
    <xf numFmtId="0" fontId="11" fillId="6" borderId="0" xfId="22" applyFont="1" applyFill="1" applyAlignment="1">
      <alignment horizontal="right"/>
    </xf>
    <xf numFmtId="0" fontId="21" fillId="6" borderId="0" xfId="22" applyFont="1" applyFill="1" applyAlignment="1">
      <alignment horizontal="center"/>
    </xf>
    <xf numFmtId="0" fontId="11" fillId="6" borderId="37" xfId="22" applyFont="1" applyFill="1" applyBorder="1" applyAlignment="1">
      <alignment horizontal="center"/>
    </xf>
    <xf numFmtId="0" fontId="104" fillId="0" borderId="0" xfId="22" applyFont="1" applyAlignment="1">
      <alignment horizontal="left"/>
    </xf>
    <xf numFmtId="0" fontId="104" fillId="6" borderId="0" xfId="22" applyFont="1" applyFill="1" applyAlignment="1">
      <alignment horizontal="left"/>
    </xf>
    <xf numFmtId="0" fontId="13" fillId="13" borderId="0" xfId="22" applyFont="1" applyFill="1">
      <alignment horizontal="center" vertical="center"/>
    </xf>
    <xf numFmtId="0" fontId="13" fillId="13" borderId="0" xfId="22" applyFont="1" applyFill="1" applyAlignment="1">
      <alignment vertical="center"/>
    </xf>
    <xf numFmtId="0" fontId="13" fillId="13" borderId="0" xfId="9" applyFont="1" applyFill="1" applyAlignment="1">
      <alignment horizontal="left" vertical="center"/>
    </xf>
    <xf numFmtId="0" fontId="11" fillId="0" borderId="47" xfId="22" applyFont="1" applyBorder="1" applyAlignment="1" applyProtection="1">
      <alignment horizontal="center" vertical="center" wrapText="1"/>
      <protection locked="0"/>
    </xf>
    <xf numFmtId="0" fontId="11" fillId="0" borderId="24" xfId="22" applyFont="1" applyBorder="1" applyAlignment="1" applyProtection="1">
      <alignment horizontal="center" vertical="center" wrapText="1"/>
      <protection locked="0"/>
    </xf>
    <xf numFmtId="0" fontId="11" fillId="0" borderId="44" xfId="22" applyFont="1" applyBorder="1" applyAlignment="1" applyProtection="1">
      <alignment horizontal="center" vertical="center" wrapText="1"/>
      <protection locked="0"/>
    </xf>
    <xf numFmtId="0" fontId="119" fillId="0" borderId="0" xfId="22" applyFont="1" applyAlignment="1">
      <alignment horizontal="left" vertical="center"/>
    </xf>
    <xf numFmtId="0" fontId="104" fillId="0" borderId="0" xfId="22" applyFont="1" applyAlignment="1">
      <alignment horizontal="center"/>
    </xf>
    <xf numFmtId="0" fontId="40" fillId="0" borderId="0" xfId="22" applyFont="1" applyAlignment="1">
      <alignment horizontal="left" vertical="center"/>
    </xf>
    <xf numFmtId="0" fontId="20" fillId="0" borderId="4" xfId="22" applyFont="1" applyBorder="1" applyAlignment="1" applyProtection="1">
      <alignment vertical="center" wrapText="1"/>
      <protection locked="0"/>
    </xf>
    <xf numFmtId="0" fontId="10" fillId="0" borderId="0" xfId="22" applyAlignment="1">
      <alignment horizontal="right"/>
    </xf>
    <xf numFmtId="0" fontId="20" fillId="0" borderId="6" xfId="22" applyFont="1" applyBorder="1" applyAlignment="1" applyProtection="1">
      <alignment vertical="center" wrapText="1"/>
      <protection locked="0"/>
    </xf>
    <xf numFmtId="0" fontId="11" fillId="0" borderId="4" xfId="22" applyFont="1" applyBorder="1" applyAlignment="1">
      <alignment vertical="center" wrapText="1"/>
    </xf>
    <xf numFmtId="0" fontId="11" fillId="0" borderId="25" xfId="22" applyFont="1" applyBorder="1" applyAlignment="1" applyProtection="1">
      <alignment horizontal="center" vertical="center" wrapText="1"/>
      <protection locked="0"/>
    </xf>
    <xf numFmtId="0" fontId="11" fillId="0" borderId="43" xfId="22" applyFont="1" applyBorder="1" applyAlignment="1" applyProtection="1">
      <alignment horizontal="left" vertical="center"/>
      <protection locked="0"/>
    </xf>
    <xf numFmtId="0" fontId="11" fillId="0" borderId="0" xfId="22" applyFont="1" applyAlignment="1" applyProtection="1">
      <alignment horizontal="center"/>
      <protection locked="0"/>
    </xf>
    <xf numFmtId="9" fontId="16" fillId="0" borderId="6" xfId="22" applyNumberFormat="1" applyFont="1" applyBorder="1" applyProtection="1">
      <alignment horizontal="center" vertical="center"/>
      <protection locked="0"/>
    </xf>
    <xf numFmtId="0" fontId="11" fillId="0" borderId="6" xfId="22" applyFont="1" applyBorder="1" applyAlignment="1">
      <alignment vertical="center" wrapText="1"/>
    </xf>
    <xf numFmtId="0" fontId="11" fillId="0" borderId="32" xfId="22" applyFont="1" applyBorder="1" applyAlignment="1">
      <alignment horizontal="left" vertical="center" wrapText="1" indent="1"/>
    </xf>
    <xf numFmtId="0" fontId="11" fillId="0" borderId="42" xfId="22" applyFont="1" applyBorder="1" applyAlignment="1">
      <alignment horizontal="left" wrapText="1" indent="1"/>
    </xf>
    <xf numFmtId="0" fontId="56" fillId="14" borderId="0" xfId="22" applyFont="1" applyFill="1">
      <alignment horizontal="center" vertical="center"/>
    </xf>
    <xf numFmtId="0" fontId="39" fillId="0" borderId="0" xfId="22" applyFont="1">
      <alignment horizontal="center" vertical="center"/>
    </xf>
    <xf numFmtId="0" fontId="12" fillId="0" borderId="0" xfId="28" applyFont="1" applyAlignment="1">
      <alignment vertical="center" wrapText="1"/>
    </xf>
    <xf numFmtId="0" fontId="54" fillId="13" borderId="0" xfId="22" applyFont="1" applyFill="1">
      <alignment horizontal="center" vertical="center"/>
    </xf>
    <xf numFmtId="0" fontId="13" fillId="13" borderId="0" xfId="9" applyFont="1" applyFill="1" applyAlignment="1" applyProtection="1">
      <alignment horizontal="center" vertical="center"/>
      <protection locked="0"/>
    </xf>
    <xf numFmtId="0" fontId="13" fillId="13" borderId="0" xfId="9" applyFont="1" applyFill="1" applyAlignment="1">
      <alignment horizontal="left"/>
    </xf>
    <xf numFmtId="0" fontId="10" fillId="8" borderId="6" xfId="9" applyFill="1" applyBorder="1" applyAlignment="1" applyProtection="1">
      <alignment horizontal="center" vertical="center"/>
      <protection locked="0"/>
    </xf>
    <xf numFmtId="0" fontId="11" fillId="0" borderId="0" xfId="85" applyFont="1" applyAlignment="1">
      <alignment vertical="center" wrapText="1"/>
    </xf>
    <xf numFmtId="0" fontId="10" fillId="0" borderId="4" xfId="9" applyBorder="1" applyAlignment="1" applyProtection="1">
      <alignment horizontal="center" vertical="center"/>
      <protection locked="0"/>
    </xf>
    <xf numFmtId="0" fontId="10" fillId="0" borderId="0" xfId="9" applyAlignment="1" applyProtection="1">
      <alignment horizontal="center" vertical="center"/>
      <protection locked="0"/>
    </xf>
    <xf numFmtId="0" fontId="11" fillId="0" borderId="0" xfId="22" applyFont="1" applyAlignment="1" applyProtection="1">
      <alignment horizontal="left" vertical="center" wrapText="1" indent="3"/>
      <protection locked="0"/>
    </xf>
    <xf numFmtId="0" fontId="11" fillId="10" borderId="0" xfId="22" applyFont="1" applyFill="1">
      <alignment horizontal="center" vertical="center"/>
    </xf>
    <xf numFmtId="0" fontId="12" fillId="10" borderId="6" xfId="22" applyFont="1" applyFill="1" applyBorder="1">
      <alignment horizontal="center" vertical="center"/>
    </xf>
    <xf numFmtId="0" fontId="40" fillId="7" borderId="52" xfId="22" applyFont="1" applyFill="1" applyBorder="1" applyAlignment="1">
      <alignment horizontal="left" vertical="center"/>
    </xf>
    <xf numFmtId="0" fontId="11" fillId="7" borderId="22" xfId="22" applyFont="1" applyFill="1" applyBorder="1">
      <alignment horizontal="center" vertical="center"/>
    </xf>
    <xf numFmtId="0" fontId="10" fillId="7" borderId="22" xfId="22" applyFill="1" applyBorder="1">
      <alignment horizontal="center" vertical="center"/>
    </xf>
    <xf numFmtId="0" fontId="11" fillId="7" borderId="53" xfId="22" applyFont="1" applyFill="1" applyBorder="1">
      <alignment horizontal="center" vertical="center"/>
    </xf>
    <xf numFmtId="0" fontId="12" fillId="7" borderId="0" xfId="22" applyFont="1" applyFill="1" applyAlignment="1">
      <alignment horizontal="right" vertical="center"/>
    </xf>
    <xf numFmtId="0" fontId="10" fillId="7" borderId="0" xfId="22" applyFill="1">
      <alignment horizontal="center" vertical="center"/>
    </xf>
    <xf numFmtId="0" fontId="12" fillId="7" borderId="0" xfId="22" applyFont="1" applyFill="1">
      <alignment horizontal="center" vertical="center"/>
    </xf>
    <xf numFmtId="0" fontId="11" fillId="7" borderId="6" xfId="22" applyFont="1" applyFill="1" applyBorder="1">
      <alignment horizontal="center" vertical="center"/>
    </xf>
    <xf numFmtId="0" fontId="11" fillId="7" borderId="6" xfId="22" applyFont="1" applyFill="1" applyBorder="1" applyAlignment="1">
      <alignment horizontal="right" vertical="center"/>
    </xf>
    <xf numFmtId="0" fontId="21" fillId="7" borderId="6" xfId="22" applyFont="1" applyFill="1" applyBorder="1">
      <alignment horizontal="center" vertical="center"/>
    </xf>
    <xf numFmtId="0" fontId="40" fillId="7" borderId="51" xfId="22" applyFont="1" applyFill="1" applyBorder="1" applyAlignment="1">
      <alignment horizontal="left" vertical="center"/>
    </xf>
    <xf numFmtId="0" fontId="105" fillId="7" borderId="6" xfId="22" applyFont="1" applyFill="1" applyBorder="1">
      <alignment horizontal="center" vertical="center"/>
    </xf>
    <xf numFmtId="0" fontId="11" fillId="7" borderId="37" xfId="22" applyFont="1" applyFill="1" applyBorder="1">
      <alignment horizontal="center" vertical="center"/>
    </xf>
    <xf numFmtId="0" fontId="11" fillId="7" borderId="49" xfId="22" applyFont="1" applyFill="1" applyBorder="1">
      <alignment horizontal="center" vertical="center"/>
    </xf>
    <xf numFmtId="0" fontId="11" fillId="0" borderId="0" xfId="22" applyFont="1" applyAlignment="1">
      <alignment horizontal="centerContinuous" vertical="center" wrapText="1"/>
    </xf>
    <xf numFmtId="0" fontId="10" fillId="0" borderId="0" xfId="84" applyAlignment="1">
      <alignment horizontal="left" vertical="center" wrapText="1" indent="2"/>
    </xf>
    <xf numFmtId="0" fontId="11" fillId="0" borderId="0" xfId="85" applyFont="1" applyAlignment="1">
      <alignment horizontal="left" vertical="center" wrapText="1" indent="3"/>
    </xf>
    <xf numFmtId="0" fontId="12" fillId="0" borderId="0" xfId="57" applyFont="1"/>
    <xf numFmtId="49" fontId="24" fillId="0" borderId="0" xfId="1" applyFont="1" applyAlignment="1" applyProtection="1">
      <alignment horizontal="left" indent="1"/>
      <protection hidden="1"/>
    </xf>
    <xf numFmtId="0" fontId="16" fillId="6" borderId="0" xfId="6" applyFont="1" applyFill="1" applyAlignment="1">
      <alignment horizontal="left"/>
    </xf>
    <xf numFmtId="9" fontId="25" fillId="6" borderId="0" xfId="14" applyFont="1" applyFill="1" applyBorder="1" applyAlignment="1">
      <alignment horizontal="center" vertical="center" wrapText="1"/>
    </xf>
    <xf numFmtId="9" fontId="25" fillId="6" borderId="0" xfId="14" applyFont="1" applyFill="1" applyBorder="1" applyAlignment="1"/>
    <xf numFmtId="49" fontId="11" fillId="6" borderId="0" xfId="25" applyFont="1" applyFill="1" applyAlignment="1">
      <alignment horizontal="left"/>
    </xf>
    <xf numFmtId="37" fontId="11" fillId="6" borderId="0" xfId="22" applyNumberFormat="1" applyFont="1" applyFill="1" applyAlignment="1" applyProtection="1">
      <protection locked="0"/>
    </xf>
    <xf numFmtId="0" fontId="40" fillId="6" borderId="0" xfId="6" applyFont="1" applyFill="1" applyAlignment="1">
      <alignment horizontal="left"/>
    </xf>
    <xf numFmtId="37" fontId="11" fillId="6" borderId="16" xfId="22" applyNumberFormat="1" applyFont="1" applyFill="1" applyBorder="1" applyAlignment="1" applyProtection="1">
      <protection locked="0"/>
    </xf>
    <xf numFmtId="0" fontId="11" fillId="8" borderId="12" xfId="8" applyFill="1" applyBorder="1" applyAlignment="1" applyProtection="1">
      <alignment horizontal="center" vertical="center" wrapText="1"/>
      <protection locked="0"/>
    </xf>
    <xf numFmtId="0" fontId="117" fillId="14" borderId="0" xfId="57" applyFont="1" applyFill="1" applyAlignment="1">
      <alignment vertical="center" wrapText="1"/>
    </xf>
    <xf numFmtId="0" fontId="117" fillId="0" borderId="0" xfId="57" applyFont="1" applyAlignment="1">
      <alignment vertical="center" wrapText="1"/>
    </xf>
    <xf numFmtId="0" fontId="40" fillId="6" borderId="0" xfId="9" applyFont="1" applyFill="1"/>
    <xf numFmtId="0" fontId="77" fillId="6" borderId="0" xfId="9" applyFont="1" applyFill="1" applyProtection="1">
      <protection locked="0"/>
    </xf>
    <xf numFmtId="0" fontId="11" fillId="0" borderId="32" xfId="22" applyFont="1" applyBorder="1">
      <alignment horizontal="center" vertical="center"/>
    </xf>
    <xf numFmtId="0" fontId="11" fillId="0" borderId="42" xfId="22" applyFont="1" applyBorder="1">
      <alignment horizontal="center" vertical="center"/>
    </xf>
    <xf numFmtId="0" fontId="11" fillId="0" borderId="43" xfId="22" applyFont="1" applyBorder="1">
      <alignment horizontal="center" vertical="center"/>
    </xf>
    <xf numFmtId="0" fontId="11" fillId="0" borderId="65" xfId="22" applyFont="1" applyBorder="1" applyAlignment="1">
      <alignment horizontal="center" vertical="center" wrapText="1"/>
    </xf>
    <xf numFmtId="0" fontId="16" fillId="0" borderId="65" xfId="22" applyFont="1" applyBorder="1" applyAlignment="1">
      <alignment horizontal="center" vertical="center" wrapText="1"/>
    </xf>
    <xf numFmtId="0" fontId="11" fillId="0" borderId="42" xfId="22" applyFont="1" applyBorder="1" applyAlignment="1">
      <alignment horizontal="center"/>
    </xf>
    <xf numFmtId="0" fontId="16" fillId="0" borderId="0" xfId="9" applyFont="1" applyAlignment="1">
      <alignment horizontal="left" indent="5"/>
    </xf>
    <xf numFmtId="0" fontId="11" fillId="0" borderId="0" xfId="22" applyFont="1" applyAlignment="1">
      <alignment horizontal="left" vertical="center" indent="5"/>
    </xf>
    <xf numFmtId="0" fontId="11" fillId="0" borderId="0" xfId="22" applyFont="1" applyAlignment="1">
      <alignment horizontal="left" vertical="center" indent="2"/>
    </xf>
    <xf numFmtId="0" fontId="10" fillId="0" borderId="6" xfId="9" applyBorder="1" applyAlignment="1">
      <alignment horizontal="center" vertical="center"/>
    </xf>
    <xf numFmtId="37" fontId="11" fillId="6" borderId="1" xfId="22" applyNumberFormat="1" applyFont="1" applyFill="1" applyBorder="1" applyAlignment="1" applyProtection="1">
      <protection locked="0"/>
    </xf>
    <xf numFmtId="37" fontId="11" fillId="6" borderId="3" xfId="22" applyNumberFormat="1" applyFont="1" applyFill="1" applyBorder="1" applyAlignment="1" applyProtection="1">
      <protection locked="0"/>
    </xf>
    <xf numFmtId="0" fontId="10" fillId="7" borderId="0" xfId="30" applyFill="1"/>
    <xf numFmtId="0" fontId="124" fillId="7" borderId="0" xfId="9" applyFont="1" applyFill="1" applyAlignment="1" applyProtection="1">
      <alignment vertical="center"/>
      <protection locked="0"/>
    </xf>
    <xf numFmtId="0" fontId="124" fillId="7" borderId="0" xfId="9" applyFont="1" applyFill="1" applyAlignment="1" applyProtection="1">
      <alignment horizontal="left" vertical="center"/>
      <protection locked="0"/>
    </xf>
    <xf numFmtId="0" fontId="99" fillId="7" borderId="0" xfId="30" applyFont="1" applyFill="1" applyAlignment="1" applyProtection="1">
      <alignment vertical="center"/>
      <protection locked="0"/>
    </xf>
    <xf numFmtId="0" fontId="124" fillId="0" borderId="0" xfId="9" applyFont="1" applyAlignment="1" applyProtection="1">
      <alignment horizontal="left" vertical="center"/>
      <protection locked="0"/>
    </xf>
    <xf numFmtId="0" fontId="124" fillId="0" borderId="0" xfId="9" applyFont="1" applyAlignment="1" applyProtection="1">
      <alignment vertical="center"/>
      <protection locked="0"/>
    </xf>
    <xf numFmtId="0" fontId="118" fillId="7" borderId="0" xfId="59" applyFont="1" applyFill="1" applyAlignment="1" applyProtection="1">
      <alignment vertical="center"/>
      <protection locked="0"/>
    </xf>
    <xf numFmtId="0" fontId="54" fillId="7" borderId="0" xfId="9" applyFont="1" applyFill="1" applyProtection="1">
      <protection locked="0"/>
    </xf>
    <xf numFmtId="0" fontId="54" fillId="7" borderId="0" xfId="9" applyFont="1" applyFill="1" applyAlignment="1" applyProtection="1">
      <alignment horizontal="left" indent="2"/>
      <protection locked="0"/>
    </xf>
    <xf numFmtId="0" fontId="54" fillId="7" borderId="0" xfId="9" applyFont="1" applyFill="1" applyAlignment="1" applyProtection="1">
      <alignment vertical="center"/>
      <protection locked="0"/>
    </xf>
    <xf numFmtId="0" fontId="54" fillId="7" borderId="0" xfId="9" applyFont="1" applyFill="1" applyAlignment="1" applyProtection="1">
      <alignment horizontal="left" vertical="center"/>
      <protection locked="0"/>
    </xf>
    <xf numFmtId="0" fontId="16" fillId="0" borderId="0" xfId="28" applyFont="1" applyAlignment="1">
      <alignment horizontal="left"/>
    </xf>
    <xf numFmtId="0" fontId="11" fillId="0" borderId="0" xfId="28" applyFont="1" applyAlignment="1">
      <alignment horizontal="left" vertical="center"/>
    </xf>
    <xf numFmtId="0" fontId="118" fillId="7" borderId="0" xfId="59" applyFont="1" applyFill="1" applyAlignment="1" applyProtection="1">
      <alignment horizontal="left" vertical="center"/>
      <protection locked="0"/>
    </xf>
    <xf numFmtId="0" fontId="39" fillId="0" borderId="0" xfId="9" applyFont="1" applyProtection="1">
      <protection locked="0"/>
    </xf>
    <xf numFmtId="0" fontId="129" fillId="0" borderId="0" xfId="28" applyFont="1" applyAlignment="1" applyProtection="1">
      <alignment horizontal="left" wrapText="1"/>
      <protection hidden="1"/>
    </xf>
    <xf numFmtId="0" fontId="12" fillId="0" borderId="0" xfId="28" applyFont="1" applyAlignment="1" applyProtection="1">
      <alignment horizontal="left" vertical="center"/>
      <protection hidden="1"/>
    </xf>
    <xf numFmtId="0" fontId="20" fillId="0" borderId="7" xfId="28" applyFont="1" applyBorder="1" applyAlignment="1" applyProtection="1">
      <alignment horizontal="left" vertical="center" wrapText="1"/>
      <protection locked="0"/>
    </xf>
    <xf numFmtId="0" fontId="40" fillId="7" borderId="0" xfId="30" applyFont="1" applyFill="1" applyAlignment="1">
      <alignment vertical="center"/>
    </xf>
    <xf numFmtId="0" fontId="40" fillId="7" borderId="0" xfId="9" applyFont="1" applyFill="1" applyAlignment="1">
      <alignment horizontal="left" indent="2"/>
    </xf>
    <xf numFmtId="0" fontId="134" fillId="7" borderId="0" xfId="59" applyFont="1" applyFill="1" applyAlignment="1">
      <alignment horizontal="left" indent="2"/>
    </xf>
    <xf numFmtId="0" fontId="134" fillId="7" borderId="0" xfId="59" applyFont="1" applyFill="1"/>
    <xf numFmtId="0" fontId="70" fillId="6" borderId="12" xfId="59" applyFill="1" applyBorder="1" applyAlignment="1" applyProtection="1">
      <alignment horizontal="left" vertical="center" indent="1"/>
      <protection locked="0"/>
    </xf>
    <xf numFmtId="0" fontId="11" fillId="6" borderId="2" xfId="20" applyNumberFormat="1" applyFont="1" applyFill="1" applyBorder="1" applyAlignment="1" applyProtection="1">
      <alignment horizontal="left" indent="1"/>
      <protection locked="0"/>
    </xf>
    <xf numFmtId="0" fontId="16" fillId="6" borderId="2" xfId="20" applyNumberFormat="1" applyFont="1" applyFill="1" applyBorder="1" applyAlignment="1" applyProtection="1">
      <alignment horizontal="left"/>
      <protection locked="0"/>
    </xf>
    <xf numFmtId="0" fontId="11" fillId="6" borderId="2" xfId="22" applyFont="1" applyFill="1" applyBorder="1" applyProtection="1">
      <alignment horizontal="center" vertical="center"/>
      <protection locked="0"/>
    </xf>
    <xf numFmtId="37" fontId="11" fillId="6" borderId="2" xfId="22" applyNumberFormat="1" applyFont="1" applyFill="1" applyBorder="1" applyAlignment="1" applyProtection="1">
      <protection locked="0"/>
    </xf>
    <xf numFmtId="9" fontId="25" fillId="6" borderId="2" xfId="14" applyFont="1" applyFill="1" applyBorder="1" applyAlignment="1" applyProtection="1">
      <protection locked="0"/>
    </xf>
    <xf numFmtId="49" fontId="11" fillId="6" borderId="1" xfId="25" applyFont="1" applyFill="1" applyBorder="1" applyAlignment="1" applyProtection="1">
      <alignment horizontal="left" indent="1"/>
      <protection locked="0"/>
    </xf>
    <xf numFmtId="49" fontId="11" fillId="6" borderId="1" xfId="25" applyFont="1" applyFill="1" applyBorder="1" applyAlignment="1" applyProtection="1">
      <alignment horizontal="left"/>
      <protection locked="0"/>
    </xf>
    <xf numFmtId="0" fontId="11" fillId="6" borderId="1" xfId="22" applyFont="1" applyFill="1" applyBorder="1" applyProtection="1">
      <alignment horizontal="center" vertical="center"/>
      <protection locked="0"/>
    </xf>
    <xf numFmtId="9" fontId="25" fillId="6" borderId="1" xfId="14" applyFont="1" applyFill="1" applyBorder="1" applyAlignment="1" applyProtection="1">
      <protection locked="0"/>
    </xf>
    <xf numFmtId="49" fontId="11" fillId="6" borderId="3" xfId="25" applyFont="1" applyFill="1" applyBorder="1" applyAlignment="1" applyProtection="1">
      <alignment horizontal="left" indent="1"/>
      <protection locked="0"/>
    </xf>
    <xf numFmtId="49" fontId="11" fillId="6" borderId="3" xfId="25" applyFont="1" applyFill="1" applyBorder="1" applyAlignment="1" applyProtection="1">
      <alignment horizontal="left"/>
      <protection locked="0"/>
    </xf>
    <xf numFmtId="0" fontId="11" fillId="6" borderId="3" xfId="22" applyFont="1" applyFill="1" applyBorder="1" applyProtection="1">
      <alignment horizontal="center" vertical="center"/>
      <protection locked="0"/>
    </xf>
    <xf numFmtId="9" fontId="25" fillId="6" borderId="3" xfId="14" applyFont="1" applyFill="1" applyBorder="1" applyAlignment="1" applyProtection="1">
      <protection locked="0"/>
    </xf>
    <xf numFmtId="9" fontId="25" fillId="6" borderId="0" xfId="14" applyFont="1" applyFill="1" applyBorder="1" applyAlignment="1" applyProtection="1">
      <protection locked="0"/>
    </xf>
    <xf numFmtId="0" fontId="40" fillId="0" borderId="0" xfId="6" applyFont="1" applyAlignment="1">
      <alignment horizontal="left"/>
    </xf>
    <xf numFmtId="9" fontId="12" fillId="6" borderId="0" xfId="14" applyFont="1" applyFill="1" applyBorder="1" applyAlignment="1">
      <alignment horizontal="right"/>
    </xf>
    <xf numFmtId="0" fontId="10" fillId="0" borderId="6" xfId="28" applyBorder="1">
      <alignment horizontal="center" vertical="center"/>
    </xf>
    <xf numFmtId="0" fontId="75" fillId="15" borderId="0" xfId="22" applyFont="1" applyFill="1" applyAlignment="1" applyProtection="1">
      <alignment vertical="top"/>
      <protection hidden="1"/>
    </xf>
    <xf numFmtId="0" fontId="100" fillId="15" borderId="0" xfId="22" applyFont="1" applyFill="1">
      <alignment horizontal="center" vertical="center"/>
    </xf>
    <xf numFmtId="0" fontId="95" fillId="15" borderId="0" xfId="22" applyFont="1" applyFill="1">
      <alignment horizontal="center" vertical="center"/>
    </xf>
    <xf numFmtId="0" fontId="49" fillId="7" borderId="22" xfId="57" applyFont="1" applyFill="1" applyBorder="1" applyAlignment="1">
      <alignment horizontal="center" vertical="center" wrapText="1"/>
    </xf>
    <xf numFmtId="0" fontId="70" fillId="0" borderId="0" xfId="59" applyAlignment="1">
      <alignment horizontal="left" wrapText="1"/>
    </xf>
    <xf numFmtId="0" fontId="52" fillId="6" borderId="0" xfId="80" applyFont="1" applyFill="1" applyAlignment="1">
      <alignment vertical="top"/>
    </xf>
    <xf numFmtId="0" fontId="12" fillId="0" borderId="6" xfId="28" applyFont="1" applyBorder="1" applyAlignment="1">
      <alignment horizontal="left" vertical="center"/>
    </xf>
    <xf numFmtId="0" fontId="85" fillId="0" borderId="0" xfId="59" applyFont="1" applyAlignment="1" applyProtection="1">
      <alignment horizontal="left" vertical="top"/>
    </xf>
    <xf numFmtId="0" fontId="20" fillId="0" borderId="0" xfId="30" applyFont="1"/>
    <xf numFmtId="0" fontId="33" fillId="0" borderId="0" xfId="8" applyFont="1" applyAlignment="1" applyProtection="1">
      <alignment horizontal="right"/>
      <protection hidden="1"/>
    </xf>
    <xf numFmtId="0" fontId="12" fillId="0" borderId="0" xfId="28" applyFont="1" applyProtection="1">
      <alignment horizontal="center" vertical="center"/>
      <protection hidden="1"/>
    </xf>
    <xf numFmtId="0" fontId="66" fillId="0" borderId="0" xfId="9" applyFont="1" applyAlignment="1">
      <alignment vertical="center"/>
    </xf>
    <xf numFmtId="0" fontId="39" fillId="0" borderId="0" xfId="9" applyFont="1" applyAlignment="1" applyProtection="1">
      <alignment vertical="top" wrapText="1"/>
      <protection hidden="1"/>
    </xf>
    <xf numFmtId="0" fontId="15" fillId="0" borderId="0" xfId="30" applyFont="1" applyAlignment="1">
      <alignment vertical="center" wrapText="1"/>
    </xf>
    <xf numFmtId="0" fontId="15" fillId="0" borderId="0" xfId="30" applyFont="1" applyAlignment="1">
      <alignment horizontal="right" vertical="center"/>
    </xf>
    <xf numFmtId="0" fontId="15" fillId="0" borderId="0" xfId="9" applyFont="1" applyAlignment="1">
      <alignment vertical="center" wrapText="1"/>
    </xf>
    <xf numFmtId="0" fontId="15" fillId="0" borderId="0" xfId="7" applyFont="1" applyAlignment="1">
      <alignment vertical="center" wrapText="1"/>
    </xf>
    <xf numFmtId="0" fontId="15" fillId="0" borderId="0" xfId="7" applyFont="1" applyAlignment="1">
      <alignment horizontal="right" vertical="center" wrapText="1"/>
    </xf>
    <xf numFmtId="0" fontId="10" fillId="14" borderId="0" xfId="9" applyFill="1" applyAlignment="1">
      <alignment horizontal="center" vertical="center"/>
    </xf>
    <xf numFmtId="37" fontId="117" fillId="0" borderId="0" xfId="0" applyNumberFormat="1" applyFont="1" applyAlignment="1">
      <alignment horizontal="left" vertical="top"/>
    </xf>
    <xf numFmtId="9" fontId="12" fillId="6" borderId="0" xfId="14" applyFont="1" applyFill="1" applyBorder="1" applyAlignment="1" applyProtection="1">
      <alignment horizontal="right"/>
      <protection locked="0"/>
    </xf>
    <xf numFmtId="0" fontId="11" fillId="6" borderId="0" xfId="20" applyNumberFormat="1" applyFont="1" applyFill="1" applyAlignment="1" applyProtection="1">
      <alignment horizontal="left"/>
      <protection locked="0"/>
    </xf>
    <xf numFmtId="42" fontId="0" fillId="13" borderId="0" xfId="3" applyNumberFormat="1" applyFont="1" applyFill="1" applyAlignment="1" applyProtection="1">
      <alignment horizontal="right" vertical="center"/>
      <protection locked="0"/>
    </xf>
    <xf numFmtId="0" fontId="11" fillId="6" borderId="16" xfId="22" applyFont="1" applyFill="1" applyBorder="1" applyProtection="1">
      <alignment horizontal="center" vertical="center"/>
      <protection locked="0"/>
    </xf>
    <xf numFmtId="42" fontId="40" fillId="13" borderId="21" xfId="3" applyNumberFormat="1" applyFont="1" applyFill="1" applyBorder="1" applyAlignment="1" applyProtection="1">
      <alignment horizontal="center" vertical="center"/>
      <protection locked="0"/>
    </xf>
    <xf numFmtId="0" fontId="11" fillId="6" borderId="0" xfId="22" applyFont="1" applyFill="1" applyProtection="1">
      <alignment horizontal="center" vertical="center"/>
      <protection locked="0"/>
    </xf>
    <xf numFmtId="42" fontId="0" fillId="13" borderId="0" xfId="3" applyNumberFormat="1" applyFont="1" applyFill="1" applyAlignment="1" applyProtection="1">
      <alignment horizontal="center" vertical="center"/>
      <protection locked="0"/>
    </xf>
    <xf numFmtId="49" fontId="11" fillId="6" borderId="16" xfId="25" applyFont="1" applyFill="1" applyBorder="1" applyAlignment="1" applyProtection="1">
      <alignment horizontal="left"/>
      <protection locked="0"/>
    </xf>
    <xf numFmtId="0" fontId="70" fillId="6" borderId="6" xfId="59" applyFill="1" applyBorder="1" applyAlignment="1" applyProtection="1">
      <alignment horizontal="center" vertical="center"/>
      <protection locked="0"/>
    </xf>
    <xf numFmtId="9" fontId="11" fillId="6" borderId="1" xfId="14" applyFont="1" applyFill="1" applyBorder="1" applyAlignment="1" applyProtection="1">
      <protection locked="0"/>
    </xf>
    <xf numFmtId="0" fontId="13" fillId="7" borderId="0" xfId="9" applyFont="1" applyFill="1" applyAlignment="1" applyProtection="1">
      <alignment vertical="center"/>
      <protection locked="0"/>
    </xf>
    <xf numFmtId="0" fontId="13" fillId="7" borderId="0" xfId="9" applyFont="1" applyFill="1" applyAlignment="1" applyProtection="1">
      <alignment horizontal="left" vertical="center"/>
      <protection locked="0"/>
    </xf>
    <xf numFmtId="0" fontId="39" fillId="7" borderId="0" xfId="9" applyFont="1" applyFill="1" applyAlignment="1" applyProtection="1">
      <alignment vertical="center"/>
      <protection locked="0"/>
    </xf>
    <xf numFmtId="0" fontId="13" fillId="7" borderId="0" xfId="30" applyFont="1" applyFill="1" applyAlignment="1" applyProtection="1">
      <alignment vertical="center"/>
      <protection locked="0"/>
    </xf>
    <xf numFmtId="0" fontId="70" fillId="7" borderId="0" xfId="59" applyFill="1" applyAlignment="1" applyProtection="1">
      <alignment horizontal="left" indent="2"/>
      <protection locked="0"/>
    </xf>
    <xf numFmtId="0" fontId="70" fillId="7" borderId="0" xfId="59" applyFill="1" applyProtection="1">
      <protection locked="0"/>
    </xf>
    <xf numFmtId="0" fontId="70" fillId="0" borderId="0" xfId="59" applyAlignment="1" applyProtection="1">
      <alignment horizontal="left" indent="2"/>
      <protection locked="0"/>
    </xf>
    <xf numFmtId="0" fontId="39" fillId="0" borderId="0" xfId="9" applyFont="1" applyAlignment="1" applyProtection="1">
      <alignment horizontal="left" indent="2"/>
      <protection locked="0"/>
    </xf>
    <xf numFmtId="0" fontId="118" fillId="7" borderId="0" xfId="59" applyFont="1" applyFill="1" applyProtection="1">
      <protection locked="0"/>
    </xf>
    <xf numFmtId="0" fontId="118" fillId="7" borderId="0" xfId="59" applyFont="1" applyFill="1" applyAlignment="1" applyProtection="1">
      <alignment horizontal="left" indent="2"/>
      <protection locked="0"/>
    </xf>
    <xf numFmtId="0" fontId="134" fillId="7" borderId="0" xfId="59" applyFont="1" applyFill="1" applyAlignment="1" applyProtection="1">
      <alignment horizontal="left" indent="2"/>
      <protection locked="0"/>
    </xf>
    <xf numFmtId="0" fontId="70" fillId="0" borderId="0" xfId="59" applyAlignment="1" applyProtection="1">
      <alignment horizontal="left" vertical="center"/>
      <protection locked="0"/>
    </xf>
    <xf numFmtId="0" fontId="40" fillId="0" borderId="36" xfId="22" applyFont="1" applyBorder="1" applyAlignment="1" applyProtection="1">
      <alignment horizontal="left"/>
      <protection locked="0"/>
    </xf>
    <xf numFmtId="0" fontId="104" fillId="0" borderId="0" xfId="22" applyFont="1" applyAlignment="1" applyProtection="1">
      <alignment horizontal="left"/>
      <protection locked="0"/>
    </xf>
    <xf numFmtId="0" fontId="105" fillId="0" borderId="0" xfId="22" applyFont="1" applyAlignment="1" applyProtection="1">
      <alignment horizontal="center"/>
      <protection locked="0"/>
    </xf>
    <xf numFmtId="0" fontId="11" fillId="0" borderId="0" xfId="22" applyFont="1" applyAlignment="1" applyProtection="1">
      <alignment horizontal="right"/>
      <protection locked="0"/>
    </xf>
    <xf numFmtId="0" fontId="21" fillId="0" borderId="0" xfId="22" applyFont="1" applyAlignment="1" applyProtection="1">
      <alignment horizontal="center"/>
      <protection locked="0"/>
    </xf>
    <xf numFmtId="0" fontId="11" fillId="0" borderId="37" xfId="22" applyFont="1" applyBorder="1" applyAlignment="1" applyProtection="1">
      <alignment horizontal="center"/>
      <protection locked="0"/>
    </xf>
    <xf numFmtId="0" fontId="16" fillId="7" borderId="4" xfId="6" applyFont="1" applyFill="1" applyBorder="1" applyAlignment="1">
      <alignment horizontal="left" vertical="center"/>
    </xf>
    <xf numFmtId="0" fontId="11" fillId="7" borderId="9" xfId="6" applyFill="1" applyBorder="1" applyAlignment="1">
      <alignment horizontal="left" vertical="center" wrapText="1"/>
    </xf>
    <xf numFmtId="0" fontId="16" fillId="7" borderId="13" xfId="6" applyFont="1" applyFill="1" applyBorder="1" applyAlignment="1">
      <alignment horizontal="left" vertical="center"/>
    </xf>
    <xf numFmtId="9" fontId="42" fillId="7" borderId="4" xfId="0" applyNumberFormat="1" applyFont="1" applyFill="1" applyBorder="1">
      <alignment horizontal="center" vertical="center"/>
    </xf>
    <xf numFmtId="3" fontId="11" fillId="7" borderId="4" xfId="0" applyNumberFormat="1" applyFont="1" applyFill="1" applyBorder="1">
      <alignment horizontal="center" vertical="center"/>
    </xf>
    <xf numFmtId="0" fontId="42" fillId="7" borderId="4" xfId="0" applyFont="1" applyFill="1" applyBorder="1">
      <alignment horizontal="center" vertical="center"/>
    </xf>
    <xf numFmtId="3" fontId="11" fillId="7" borderId="9" xfId="0" applyNumberFormat="1" applyFont="1" applyFill="1" applyBorder="1">
      <alignment horizontal="center" vertical="center"/>
    </xf>
    <xf numFmtId="0" fontId="70" fillId="0" borderId="0" xfId="59" applyFill="1" applyAlignment="1" applyProtection="1">
      <alignment horizontal="center" vertical="center"/>
    </xf>
    <xf numFmtId="0" fontId="118" fillId="7" borderId="0" xfId="59" applyFont="1" applyFill="1" applyAlignment="1" applyProtection="1">
      <alignment vertical="center"/>
    </xf>
    <xf numFmtId="0" fontId="11" fillId="7" borderId="4" xfId="28" quotePrefix="1" applyFont="1" applyFill="1" applyBorder="1" applyAlignment="1">
      <alignment horizontal="left"/>
    </xf>
    <xf numFmtId="0" fontId="12" fillId="7" borderId="4" xfId="28" quotePrefix="1" applyFont="1" applyFill="1" applyBorder="1" applyAlignment="1">
      <alignment horizontal="left" vertical="center"/>
    </xf>
    <xf numFmtId="0" fontId="12" fillId="0" borderId="30" xfId="22" applyFont="1" applyBorder="1" applyAlignment="1">
      <alignment horizontal="left" vertical="center"/>
    </xf>
    <xf numFmtId="0" fontId="8" fillId="0" borderId="0" xfId="57" applyAlignment="1">
      <alignment vertical="center"/>
    </xf>
    <xf numFmtId="0" fontId="109" fillId="0" borderId="0" xfId="57" applyFont="1" applyAlignment="1">
      <alignment vertical="center"/>
    </xf>
    <xf numFmtId="168" fontId="107" fillId="0" borderId="0" xfId="57" applyNumberFormat="1" applyFont="1" applyAlignment="1">
      <alignment vertical="center"/>
    </xf>
    <xf numFmtId="168" fontId="108" fillId="0" borderId="0" xfId="57" applyNumberFormat="1" applyFont="1"/>
    <xf numFmtId="168" fontId="21" fillId="0" borderId="0" xfId="57" applyNumberFormat="1" applyFont="1" applyAlignment="1">
      <alignment vertical="center"/>
    </xf>
    <xf numFmtId="168" fontId="20" fillId="0" borderId="0" xfId="57" applyNumberFormat="1" applyFont="1" applyAlignment="1">
      <alignment vertical="center" wrapText="1"/>
    </xf>
    <xf numFmtId="168" fontId="49" fillId="0" borderId="19" xfId="57" applyNumberFormat="1" applyFont="1" applyBorder="1" applyAlignment="1">
      <alignment horizontal="center" vertical="center" wrapText="1"/>
    </xf>
    <xf numFmtId="168" fontId="49" fillId="7" borderId="21" xfId="57" applyNumberFormat="1" applyFont="1" applyFill="1" applyBorder="1" applyAlignment="1">
      <alignment horizontal="center" vertical="center" wrapText="1"/>
    </xf>
    <xf numFmtId="168" fontId="20" fillId="0" borderId="16" xfId="57" applyNumberFormat="1" applyFont="1" applyBorder="1" applyAlignment="1">
      <alignment horizontal="centerContinuous" vertical="center" wrapText="1"/>
    </xf>
    <xf numFmtId="168" fontId="16" fillId="0" borderId="30" xfId="57" applyNumberFormat="1" applyFont="1" applyBorder="1" applyAlignment="1">
      <alignment vertical="center"/>
    </xf>
    <xf numFmtId="168" fontId="13" fillId="0" borderId="0" xfId="57" applyNumberFormat="1" applyFont="1" applyAlignment="1">
      <alignment vertical="center" wrapText="1"/>
    </xf>
    <xf numFmtId="168" fontId="16" fillId="0" borderId="0" xfId="57" applyNumberFormat="1" applyFont="1" applyAlignment="1">
      <alignment vertical="center" wrapText="1"/>
    </xf>
    <xf numFmtId="168" fontId="16" fillId="0" borderId="0" xfId="57" applyNumberFormat="1" applyFont="1" applyAlignment="1">
      <alignment vertical="center"/>
    </xf>
    <xf numFmtId="168" fontId="16" fillId="0" borderId="0" xfId="57" applyNumberFormat="1" applyFont="1" applyAlignment="1">
      <alignment horizontal="center" vertical="center"/>
    </xf>
    <xf numFmtId="168" fontId="20" fillId="0" borderId="0" xfId="57" applyNumberFormat="1" applyFont="1" applyAlignment="1">
      <alignment horizontal="left" vertical="top" wrapText="1"/>
    </xf>
    <xf numFmtId="168" fontId="12" fillId="0" borderId="0" xfId="57" applyNumberFormat="1" applyFont="1" applyAlignment="1">
      <alignment horizontal="left" wrapText="1"/>
    </xf>
    <xf numFmtId="168" fontId="10" fillId="0" borderId="0" xfId="57" applyNumberFormat="1" applyFont="1" applyAlignment="1">
      <alignment vertical="top" wrapText="1"/>
    </xf>
    <xf numFmtId="168" fontId="12" fillId="0" borderId="0" xfId="57" applyNumberFormat="1" applyFont="1" applyAlignment="1">
      <alignment wrapText="1"/>
    </xf>
    <xf numFmtId="168" fontId="10" fillId="0" borderId="0" xfId="57" applyNumberFormat="1" applyFont="1" applyAlignment="1">
      <alignment horizontal="left" wrapText="1"/>
    </xf>
    <xf numFmtId="168" fontId="10" fillId="0" borderId="0" xfId="57" applyNumberFormat="1" applyFont="1" applyAlignment="1">
      <alignment horizontal="left" vertical="top" wrapText="1"/>
    </xf>
    <xf numFmtId="168" fontId="39" fillId="0" borderId="0" xfId="30" applyNumberFormat="1" applyFont="1" applyAlignment="1">
      <alignment vertical="center" wrapText="1"/>
    </xf>
    <xf numFmtId="168" fontId="12" fillId="0" borderId="0" xfId="57" applyNumberFormat="1" applyFont="1" applyAlignment="1">
      <alignment horizontal="right" vertical="center"/>
    </xf>
    <xf numFmtId="0" fontId="12" fillId="0" borderId="36" xfId="57" applyFont="1" applyBorder="1" applyAlignment="1">
      <alignment horizontal="right" wrapText="1" indent="1"/>
    </xf>
    <xf numFmtId="0" fontId="11" fillId="7" borderId="30" xfId="57" applyFont="1" applyFill="1" applyBorder="1" applyAlignment="1">
      <alignment vertical="center" wrapText="1"/>
    </xf>
    <xf numFmtId="168" fontId="11" fillId="7" borderId="30" xfId="57" applyNumberFormat="1" applyFont="1" applyFill="1" applyBorder="1" applyAlignment="1">
      <alignment vertical="center" wrapText="1"/>
    </xf>
    <xf numFmtId="0" fontId="11" fillId="7" borderId="30" xfId="57" applyFont="1" applyFill="1" applyBorder="1" applyAlignment="1">
      <alignment vertical="center"/>
    </xf>
    <xf numFmtId="0" fontId="11" fillId="7" borderId="30" xfId="57" applyFont="1" applyFill="1" applyBorder="1"/>
    <xf numFmtId="0" fontId="75" fillId="16" borderId="0" xfId="9" applyFont="1" applyFill="1" applyAlignment="1">
      <alignment vertical="center"/>
    </xf>
    <xf numFmtId="0" fontId="138" fillId="16" borderId="0" xfId="30" applyFont="1" applyFill="1" applyAlignment="1">
      <alignment vertical="center"/>
    </xf>
    <xf numFmtId="0" fontId="75" fillId="16" borderId="0" xfId="9" applyFont="1" applyFill="1" applyAlignment="1">
      <alignment horizontal="left" vertical="center"/>
    </xf>
    <xf numFmtId="0" fontId="139" fillId="0" borderId="0" xfId="30" applyFont="1" applyAlignment="1">
      <alignment vertical="center"/>
    </xf>
    <xf numFmtId="0" fontId="118" fillId="0" borderId="0" xfId="59" applyFont="1" applyFill="1" applyAlignment="1" applyProtection="1">
      <alignment horizontal="left" vertical="center"/>
      <protection locked="0"/>
    </xf>
    <xf numFmtId="0" fontId="118" fillId="0" borderId="0" xfId="59" applyFont="1" applyProtection="1">
      <protection locked="0"/>
    </xf>
    <xf numFmtId="49" fontId="11" fillId="6" borderId="2" xfId="25" applyFont="1" applyFill="1" applyBorder="1" applyAlignment="1" applyProtection="1">
      <alignment horizontal="left" indent="1"/>
      <protection locked="0"/>
    </xf>
    <xf numFmtId="49" fontId="11" fillId="6" borderId="2" xfId="25" applyFont="1" applyFill="1" applyBorder="1" applyAlignment="1" applyProtection="1">
      <alignment horizontal="left"/>
      <protection locked="0"/>
    </xf>
    <xf numFmtId="0" fontId="12" fillId="6" borderId="0" xfId="9" applyFont="1" applyFill="1" applyAlignment="1" applyProtection="1">
      <alignment vertical="top"/>
      <protection hidden="1"/>
    </xf>
    <xf numFmtId="0" fontId="12" fillId="3" borderId="6" xfId="9" applyFont="1" applyFill="1" applyBorder="1" applyAlignment="1" applyProtection="1">
      <alignment vertical="center"/>
      <protection hidden="1"/>
    </xf>
    <xf numFmtId="49" fontId="31" fillId="6" borderId="0" xfId="1" applyFont="1" applyFill="1" applyAlignment="1" applyProtection="1">
      <alignment horizontal="right" indent="1"/>
      <protection hidden="1"/>
    </xf>
    <xf numFmtId="0" fontId="12" fillId="6" borderId="0" xfId="9" applyFont="1" applyFill="1" applyAlignment="1" applyProtection="1">
      <alignment horizontal="left" vertical="top"/>
      <protection hidden="1"/>
    </xf>
    <xf numFmtId="171" fontId="10" fillId="6" borderId="0" xfId="83" applyFont="1" applyFill="1" applyAlignment="1" applyProtection="1">
      <protection hidden="1"/>
    </xf>
    <xf numFmtId="0" fontId="10" fillId="6" borderId="0" xfId="28" applyFill="1">
      <alignment horizontal="center" vertical="center"/>
    </xf>
    <xf numFmtId="49" fontId="23" fillId="6" borderId="0" xfId="1" applyFont="1" applyFill="1" applyAlignment="1" applyProtection="1">
      <alignment horizontal="right" indent="1"/>
      <protection hidden="1"/>
    </xf>
    <xf numFmtId="0" fontId="10" fillId="17" borderId="42" xfId="28" applyFill="1" applyBorder="1" applyAlignment="1" applyProtection="1">
      <protection hidden="1"/>
    </xf>
    <xf numFmtId="49" fontId="11" fillId="17" borderId="0" xfId="1" applyFont="1" applyFill="1" applyAlignment="1" applyProtection="1">
      <alignment horizontal="right"/>
      <protection hidden="1"/>
    </xf>
    <xf numFmtId="0" fontId="16" fillId="17" borderId="45" xfId="28" applyFont="1" applyFill="1" applyBorder="1" applyProtection="1">
      <alignment horizontal="center" vertical="center"/>
      <protection hidden="1"/>
    </xf>
    <xf numFmtId="0" fontId="10" fillId="17" borderId="42" xfId="8" applyFont="1" applyFill="1" applyBorder="1" applyProtection="1">
      <protection hidden="1"/>
    </xf>
    <xf numFmtId="0" fontId="11" fillId="17" borderId="0" xfId="28" applyFont="1" applyFill="1" applyAlignment="1">
      <alignment horizontal="right"/>
    </xf>
    <xf numFmtId="0" fontId="16" fillId="17" borderId="46" xfId="8" applyFont="1" applyFill="1" applyBorder="1" applyAlignment="1" applyProtection="1">
      <alignment horizontal="center"/>
      <protection hidden="1"/>
    </xf>
    <xf numFmtId="0" fontId="11" fillId="17" borderId="0" xfId="8" applyFill="1" applyAlignment="1" applyProtection="1">
      <alignment horizontal="right"/>
      <protection hidden="1"/>
    </xf>
    <xf numFmtId="0" fontId="16" fillId="17" borderId="46" xfId="28" applyFont="1" applyFill="1" applyBorder="1">
      <alignment horizontal="center" vertical="center"/>
    </xf>
    <xf numFmtId="0" fontId="40" fillId="6" borderId="0" xfId="9" applyFont="1" applyFill="1" applyAlignment="1">
      <alignment horizontal="left"/>
    </xf>
    <xf numFmtId="0" fontId="10" fillId="6" borderId="0" xfId="9" applyFill="1"/>
    <xf numFmtId="0" fontId="40" fillId="6" borderId="0" xfId="28" applyFont="1" applyFill="1" applyAlignment="1">
      <alignment horizontal="left" vertical="center"/>
    </xf>
    <xf numFmtId="0" fontId="10" fillId="6" borderId="6" xfId="28" applyFill="1" applyBorder="1" applyProtection="1">
      <alignment horizontal="center" vertical="center"/>
      <protection locked="0"/>
    </xf>
    <xf numFmtId="0" fontId="10" fillId="6" borderId="0" xfId="30" applyFill="1"/>
    <xf numFmtId="0" fontId="39" fillId="6" borderId="0" xfId="9" applyFont="1" applyFill="1"/>
    <xf numFmtId="0" fontId="39" fillId="6" borderId="0" xfId="9" applyFont="1" applyFill="1" applyProtection="1">
      <protection hidden="1"/>
    </xf>
    <xf numFmtId="0" fontId="40" fillId="6" borderId="0" xfId="57" applyFont="1" applyFill="1" applyAlignment="1">
      <alignment wrapText="1"/>
    </xf>
    <xf numFmtId="0" fontId="16" fillId="0" borderId="0" xfId="9" applyFont="1" applyAlignment="1">
      <alignment horizontal="right"/>
    </xf>
    <xf numFmtId="14" fontId="10" fillId="11" borderId="6" xfId="28" applyNumberFormat="1" applyFill="1" applyBorder="1" applyAlignment="1" applyProtection="1">
      <alignment horizontal="center" vertical="center" wrapText="1"/>
      <protection locked="0"/>
    </xf>
    <xf numFmtId="0" fontId="15" fillId="0" borderId="0" xfId="9" applyFont="1" applyAlignment="1">
      <alignment horizontal="center" vertical="center" wrapText="1"/>
    </xf>
    <xf numFmtId="0" fontId="75" fillId="14" borderId="0" xfId="28" applyFont="1" applyFill="1" applyAlignment="1" applyProtection="1">
      <alignment horizontal="left" vertical="center"/>
      <protection hidden="1"/>
    </xf>
    <xf numFmtId="0" fontId="10" fillId="14" borderId="0" xfId="28" applyFill="1">
      <alignment horizontal="center" vertical="center"/>
    </xf>
    <xf numFmtId="0" fontId="12" fillId="6" borderId="0" xfId="28" applyFont="1" applyFill="1">
      <alignment horizontal="center" vertical="center"/>
    </xf>
    <xf numFmtId="0" fontId="135" fillId="6" borderId="0" xfId="28" applyFont="1" applyFill="1" applyAlignment="1">
      <alignment horizontal="left" vertical="center"/>
    </xf>
    <xf numFmtId="0" fontId="10" fillId="6" borderId="0" xfId="28" applyFill="1" applyAlignment="1">
      <alignment horizontal="left" vertical="center"/>
    </xf>
    <xf numFmtId="0" fontId="11" fillId="6" borderId="0" xfId="28" applyFont="1" applyFill="1" applyAlignment="1">
      <alignment horizontal="left" vertical="center"/>
    </xf>
    <xf numFmtId="0" fontId="12" fillId="6" borderId="0" xfId="28" applyFont="1" applyFill="1" applyAlignment="1">
      <alignment horizontal="right" vertical="center"/>
    </xf>
    <xf numFmtId="0" fontId="12" fillId="6" borderId="0" xfId="28" applyFont="1" applyFill="1" applyAlignment="1">
      <alignment horizontal="left" vertical="center"/>
    </xf>
    <xf numFmtId="0" fontId="10" fillId="6" borderId="20" xfId="28" applyFill="1" applyBorder="1" applyAlignment="1">
      <alignment horizontal="left" vertical="center"/>
    </xf>
    <xf numFmtId="0" fontId="10" fillId="6" borderId="16" xfId="28" applyFill="1" applyBorder="1">
      <alignment horizontal="center" vertical="center"/>
    </xf>
    <xf numFmtId="0" fontId="10" fillId="6" borderId="18" xfId="28" applyFill="1" applyBorder="1">
      <alignment horizontal="center" vertical="center"/>
    </xf>
    <xf numFmtId="0" fontId="10" fillId="6" borderId="0" xfId="28" applyFill="1" applyProtection="1">
      <alignment horizontal="center" vertical="center"/>
      <protection locked="0"/>
    </xf>
    <xf numFmtId="0" fontId="10" fillId="6" borderId="15" xfId="28" applyFill="1" applyBorder="1" applyProtection="1">
      <alignment horizontal="center" vertical="center"/>
      <protection locked="0"/>
    </xf>
    <xf numFmtId="0" fontId="10" fillId="6" borderId="12" xfId="28" applyFill="1" applyBorder="1" applyAlignment="1" applyProtection="1">
      <alignment horizontal="left" vertical="center" indent="1"/>
      <protection locked="0"/>
    </xf>
    <xf numFmtId="0" fontId="10" fillId="6" borderId="14" xfId="28" applyFill="1" applyBorder="1" applyAlignment="1" applyProtection="1">
      <alignment horizontal="left" vertical="center" indent="1"/>
      <protection locked="0"/>
    </xf>
    <xf numFmtId="0" fontId="10" fillId="6" borderId="12" xfId="28" applyFill="1" applyBorder="1" applyProtection="1">
      <alignment horizontal="center" vertical="center"/>
      <protection locked="0"/>
    </xf>
    <xf numFmtId="0" fontId="10" fillId="6" borderId="11" xfId="28" applyFill="1" applyBorder="1" applyProtection="1">
      <alignment horizontal="center" vertical="center"/>
      <protection locked="0"/>
    </xf>
    <xf numFmtId="0" fontId="13" fillId="6" borderId="6" xfId="28" applyFont="1" applyFill="1" applyBorder="1">
      <alignment horizontal="center" vertical="center"/>
    </xf>
    <xf numFmtId="170" fontId="10" fillId="6" borderId="0" xfId="28" applyNumberFormat="1" applyFill="1">
      <alignment horizontal="center" vertical="center"/>
    </xf>
    <xf numFmtId="170" fontId="10" fillId="6" borderId="6" xfId="28" applyNumberFormat="1" applyFill="1" applyBorder="1" applyAlignment="1" applyProtection="1">
      <alignment horizontal="right" vertical="center"/>
      <protection locked="0"/>
    </xf>
    <xf numFmtId="9" fontId="10" fillId="6" borderId="6" xfId="28" applyNumberFormat="1" applyFill="1" applyBorder="1" applyProtection="1">
      <alignment horizontal="center" vertical="center"/>
      <protection locked="0"/>
    </xf>
    <xf numFmtId="170" fontId="10" fillId="6" borderId="4" xfId="28" applyNumberFormat="1" applyFill="1" applyBorder="1" applyAlignment="1" applyProtection="1">
      <alignment horizontal="right" vertical="center"/>
      <protection locked="0"/>
    </xf>
    <xf numFmtId="9" fontId="10" fillId="6" borderId="4" xfId="28" applyNumberFormat="1" applyFill="1" applyBorder="1" applyProtection="1">
      <alignment horizontal="center" vertical="center"/>
      <protection locked="0"/>
    </xf>
    <xf numFmtId="9" fontId="10" fillId="13" borderId="0" xfId="28" applyNumberFormat="1" applyFill="1" applyProtection="1">
      <alignment horizontal="center" vertical="center"/>
      <protection locked="0"/>
    </xf>
    <xf numFmtId="0" fontId="10" fillId="6" borderId="0" xfId="28" applyFill="1" applyAlignment="1">
      <alignment horizontal="right" vertical="center"/>
    </xf>
    <xf numFmtId="0" fontId="40" fillId="6" borderId="0" xfId="28" applyFont="1" applyFill="1" applyAlignment="1">
      <alignment horizontal="right" vertical="center"/>
    </xf>
    <xf numFmtId="0" fontId="40" fillId="6" borderId="0" xfId="28" applyFont="1" applyFill="1" applyProtection="1">
      <alignment horizontal="center" vertical="center"/>
      <protection locked="0"/>
    </xf>
    <xf numFmtId="9" fontId="40" fillId="13" borderId="0" xfId="28" applyNumberFormat="1" applyFont="1" applyFill="1" applyProtection="1">
      <alignment horizontal="center" vertical="center"/>
      <protection locked="0"/>
    </xf>
    <xf numFmtId="9" fontId="10" fillId="6" borderId="0" xfId="28" applyNumberFormat="1" applyFill="1" applyProtection="1">
      <alignment horizontal="center" vertical="center"/>
      <protection locked="0"/>
    </xf>
    <xf numFmtId="0" fontId="39" fillId="6" borderId="0" xfId="28" applyFont="1" applyFill="1" applyProtection="1">
      <alignment horizontal="center" vertical="center"/>
      <protection locked="0"/>
    </xf>
    <xf numFmtId="9" fontId="40" fillId="13" borderId="22" xfId="28" applyNumberFormat="1" applyFont="1" applyFill="1" applyBorder="1" applyProtection="1">
      <alignment horizontal="center" vertical="center"/>
      <protection locked="0"/>
    </xf>
    <xf numFmtId="0" fontId="10" fillId="6" borderId="6" xfId="22" applyFill="1" applyBorder="1" applyAlignment="1" applyProtection="1">
      <protection locked="0"/>
    </xf>
    <xf numFmtId="0" fontId="10" fillId="8" borderId="4" xfId="22" applyFill="1" applyBorder="1" applyAlignment="1" applyProtection="1">
      <protection locked="0"/>
    </xf>
    <xf numFmtId="0" fontId="10" fillId="6" borderId="4" xfId="22" applyFill="1" applyBorder="1" applyAlignment="1" applyProtection="1">
      <protection locked="0"/>
    </xf>
    <xf numFmtId="0" fontId="119" fillId="14" borderId="0" xfId="22" applyFont="1" applyFill="1">
      <alignment horizontal="center" vertical="center"/>
    </xf>
    <xf numFmtId="0" fontId="119" fillId="0" borderId="0" xfId="22" applyFont="1">
      <alignment horizontal="center" vertical="center"/>
    </xf>
    <xf numFmtId="0" fontId="114" fillId="0" borderId="0" xfId="28" applyFont="1" applyAlignment="1">
      <alignment vertical="center"/>
    </xf>
    <xf numFmtId="0" fontId="59" fillId="0" borderId="0" xfId="9" applyFont="1" applyAlignment="1">
      <alignment horizontal="center" vertical="center" wrapText="1"/>
    </xf>
    <xf numFmtId="0" fontId="59" fillId="0" borderId="0" xfId="9" applyFont="1" applyAlignment="1">
      <alignment horizontal="center" vertical="center"/>
    </xf>
    <xf numFmtId="0" fontId="61" fillId="0" borderId="0" xfId="57" applyFont="1"/>
    <xf numFmtId="0" fontId="16" fillId="0" borderId="23" xfId="57" applyFont="1" applyBorder="1" applyAlignment="1">
      <alignment vertical="center"/>
    </xf>
    <xf numFmtId="0" fontId="11" fillId="0" borderId="36" xfId="28" applyFont="1" applyBorder="1" applyAlignment="1">
      <alignment horizontal="left" vertical="center" wrapText="1"/>
    </xf>
    <xf numFmtId="0" fontId="61" fillId="0" borderId="36" xfId="28" applyFont="1" applyBorder="1" applyAlignment="1">
      <alignment horizontal="left" vertical="center" wrapText="1" indent="1"/>
    </xf>
    <xf numFmtId="0" fontId="45" fillId="0" borderId="38" xfId="57" applyFont="1" applyBorder="1" applyAlignment="1">
      <alignment horizontal="right" vertical="center" wrapText="1"/>
    </xf>
    <xf numFmtId="0" fontId="109" fillId="7" borderId="36" xfId="57" applyFont="1" applyFill="1" applyBorder="1"/>
    <xf numFmtId="0" fontId="109" fillId="7" borderId="0" xfId="57" applyFont="1" applyFill="1" applyAlignment="1">
      <alignment horizontal="right"/>
    </xf>
    <xf numFmtId="0" fontId="109" fillId="7" borderId="0" xfId="57" applyFont="1" applyFill="1"/>
    <xf numFmtId="0" fontId="11" fillId="0" borderId="36" xfId="57" applyFont="1" applyBorder="1" applyAlignment="1">
      <alignment horizontal="left" vertical="center" wrapText="1"/>
    </xf>
    <xf numFmtId="0" fontId="111" fillId="0" borderId="36" xfId="28" applyFont="1" applyBorder="1" applyAlignment="1">
      <alignment horizontal="right" vertical="center" wrapText="1"/>
    </xf>
    <xf numFmtId="0" fontId="11" fillId="0" borderId="0" xfId="57" applyFont="1" applyAlignment="1">
      <alignment horizontal="center"/>
    </xf>
    <xf numFmtId="0" fontId="49" fillId="0" borderId="38" xfId="57" applyFont="1" applyBorder="1" applyAlignment="1">
      <alignment horizontal="center" vertical="center" wrapText="1"/>
    </xf>
    <xf numFmtId="0" fontId="49" fillId="7" borderId="36" xfId="57" applyFont="1" applyFill="1" applyBorder="1" applyAlignment="1">
      <alignment horizontal="center" vertical="center" wrapText="1"/>
    </xf>
    <xf numFmtId="0" fontId="49" fillId="7" borderId="0" xfId="57" applyFont="1" applyFill="1" applyAlignment="1">
      <alignment horizontal="center" vertical="center" wrapText="1"/>
    </xf>
    <xf numFmtId="0" fontId="111" fillId="0" borderId="36" xfId="28" applyFont="1" applyBorder="1" applyAlignment="1">
      <alignment horizontal="right" wrapText="1"/>
    </xf>
    <xf numFmtId="0" fontId="45" fillId="7" borderId="36" xfId="57" applyFont="1" applyFill="1" applyBorder="1" applyAlignment="1">
      <alignment horizontal="right" vertical="center" wrapText="1"/>
    </xf>
    <xf numFmtId="0" fontId="16" fillId="7" borderId="0" xfId="57" applyFont="1" applyFill="1" applyAlignment="1">
      <alignment horizontal="center" vertical="center" wrapText="1"/>
    </xf>
    <xf numFmtId="0" fontId="16" fillId="7" borderId="0" xfId="57" applyFont="1" applyFill="1" applyAlignment="1">
      <alignment horizontal="right" vertical="center" wrapText="1"/>
    </xf>
    <xf numFmtId="0" fontId="16" fillId="7" borderId="0" xfId="57" applyFont="1" applyFill="1" applyAlignment="1">
      <alignment vertical="center" wrapText="1"/>
    </xf>
    <xf numFmtId="0" fontId="11" fillId="0" borderId="36" xfId="57" applyFont="1" applyBorder="1" applyAlignment="1">
      <alignment horizontal="left" vertical="center" wrapText="1" indent="1"/>
    </xf>
    <xf numFmtId="0" fontId="11" fillId="0" borderId="36" xfId="28" applyFont="1" applyBorder="1" applyAlignment="1">
      <alignment horizontal="left" wrapText="1" indent="1"/>
    </xf>
    <xf numFmtId="0" fontId="11" fillId="0" borderId="36" xfId="57" applyFont="1" applyBorder="1" applyAlignment="1">
      <alignment horizontal="left" wrapText="1" indent="1"/>
    </xf>
    <xf numFmtId="0" fontId="112" fillId="7" borderId="0" xfId="57" applyFont="1" applyFill="1" applyAlignment="1">
      <alignment wrapText="1"/>
    </xf>
    <xf numFmtId="0" fontId="8" fillId="0" borderId="36" xfId="57" applyBorder="1" applyAlignment="1">
      <alignment horizontal="left" indent="1"/>
    </xf>
    <xf numFmtId="0" fontId="78" fillId="0" borderId="0" xfId="57" applyFont="1" applyAlignment="1">
      <alignment horizontal="right" vertical="center" wrapText="1"/>
    </xf>
    <xf numFmtId="0" fontId="62" fillId="6" borderId="23" xfId="57" applyFont="1" applyFill="1" applyBorder="1"/>
    <xf numFmtId="42" fontId="12" fillId="14" borderId="0" xfId="57" applyNumberFormat="1" applyFont="1" applyFill="1" applyAlignment="1">
      <alignment vertical="center"/>
    </xf>
    <xf numFmtId="42" fontId="108" fillId="0" borderId="0" xfId="57" applyNumberFormat="1" applyFont="1"/>
    <xf numFmtId="42" fontId="12" fillId="0" borderId="0" xfId="28" quotePrefix="1" applyNumberFormat="1" applyFont="1" applyAlignment="1">
      <alignment horizontal="left" vertical="center"/>
    </xf>
    <xf numFmtId="42" fontId="21" fillId="0" borderId="0" xfId="57" applyNumberFormat="1" applyFont="1" applyAlignment="1">
      <alignment vertical="center"/>
    </xf>
    <xf numFmtId="42" fontId="20" fillId="0" borderId="0" xfId="57" applyNumberFormat="1" applyFont="1" applyAlignment="1">
      <alignment vertical="center" wrapText="1"/>
    </xf>
    <xf numFmtId="42" fontId="16" fillId="0" borderId="19" xfId="57" applyNumberFormat="1" applyFont="1" applyBorder="1" applyAlignment="1">
      <alignment horizontal="right" vertical="center" wrapText="1"/>
    </xf>
    <xf numFmtId="42" fontId="20" fillId="7" borderId="0" xfId="57" applyNumberFormat="1" applyFont="1" applyFill="1"/>
    <xf numFmtId="42" fontId="11" fillId="0" borderId="0" xfId="57" applyNumberFormat="1" applyFont="1" applyAlignment="1">
      <alignment vertical="center" wrapText="1"/>
    </xf>
    <xf numFmtId="42" fontId="49" fillId="0" borderId="19" xfId="57" applyNumberFormat="1" applyFont="1" applyBorder="1" applyAlignment="1">
      <alignment horizontal="center" vertical="center" wrapText="1"/>
    </xf>
    <xf numFmtId="42" fontId="49" fillId="7" borderId="21" xfId="57" applyNumberFormat="1" applyFont="1" applyFill="1" applyBorder="1" applyAlignment="1">
      <alignment horizontal="center" vertical="center" wrapText="1"/>
    </xf>
    <xf numFmtId="42" fontId="16" fillId="7" borderId="0" xfId="57" applyNumberFormat="1" applyFont="1" applyFill="1" applyAlignment="1">
      <alignment horizontal="right" vertical="center" wrapText="1"/>
    </xf>
    <xf numFmtId="42" fontId="21" fillId="0" borderId="0" xfId="57" applyNumberFormat="1" applyFont="1" applyAlignment="1">
      <alignment horizontal="right" vertical="center" wrapText="1"/>
    </xf>
    <xf numFmtId="42" fontId="21" fillId="0" borderId="0" xfId="57" applyNumberFormat="1" applyFont="1" applyAlignment="1">
      <alignment vertical="center" wrapText="1"/>
    </xf>
    <xf numFmtId="42" fontId="11" fillId="7" borderId="30" xfId="57" applyNumberFormat="1" applyFont="1" applyFill="1" applyBorder="1" applyAlignment="1">
      <alignment vertical="center" wrapText="1"/>
    </xf>
    <xf numFmtId="42" fontId="11" fillId="7" borderId="0" xfId="57" applyNumberFormat="1" applyFont="1" applyFill="1" applyAlignment="1">
      <alignment vertical="center" wrapText="1"/>
    </xf>
    <xf numFmtId="42" fontId="20" fillId="0" borderId="16" xfId="57" applyNumberFormat="1" applyFont="1" applyBorder="1" applyAlignment="1">
      <alignment horizontal="centerContinuous" vertical="center" wrapText="1"/>
    </xf>
    <xf numFmtId="42" fontId="16" fillId="0" borderId="30" xfId="57" applyNumberFormat="1" applyFont="1" applyBorder="1" applyAlignment="1">
      <alignment vertical="center"/>
    </xf>
    <xf numFmtId="42" fontId="13" fillId="0" borderId="0" xfId="57" applyNumberFormat="1" applyFont="1" applyAlignment="1">
      <alignment vertical="center" wrapText="1"/>
    </xf>
    <xf numFmtId="42" fontId="16" fillId="0" borderId="0" xfId="57" applyNumberFormat="1" applyFont="1" applyAlignment="1">
      <alignment vertical="center" wrapText="1"/>
    </xf>
    <xf numFmtId="42" fontId="16" fillId="0" borderId="0" xfId="57" applyNumberFormat="1" applyFont="1" applyAlignment="1">
      <alignment vertical="center"/>
    </xf>
    <xf numFmtId="42" fontId="16" fillId="0" borderId="0" xfId="57" applyNumberFormat="1" applyFont="1" applyAlignment="1">
      <alignment horizontal="center" vertical="center"/>
    </xf>
    <xf numFmtId="42" fontId="20" fillId="0" borderId="0" xfId="57" applyNumberFormat="1" applyFont="1" applyAlignment="1">
      <alignment horizontal="left" vertical="top" wrapText="1"/>
    </xf>
    <xf numFmtId="42" fontId="12" fillId="0" borderId="0" xfId="57" applyNumberFormat="1" applyFont="1" applyAlignment="1">
      <alignment horizontal="left" wrapText="1"/>
    </xf>
    <xf numFmtId="42" fontId="10" fillId="0" borderId="0" xfId="57" applyNumberFormat="1" applyFont="1" applyAlignment="1">
      <alignment vertical="top" wrapText="1"/>
    </xf>
    <xf numFmtId="42" fontId="10" fillId="0" borderId="0" xfId="57" applyNumberFormat="1" applyFont="1" applyAlignment="1">
      <alignment horizontal="left" wrapText="1"/>
    </xf>
    <xf numFmtId="42" fontId="12" fillId="0" borderId="0" xfId="57" applyNumberFormat="1" applyFont="1" applyAlignment="1">
      <alignment wrapText="1"/>
    </xf>
    <xf numFmtId="42" fontId="10" fillId="0" borderId="0" xfId="57" applyNumberFormat="1" applyFont="1" applyAlignment="1">
      <alignment horizontal="left" vertical="top" wrapText="1"/>
    </xf>
    <xf numFmtId="42" fontId="10" fillId="0" borderId="0" xfId="22" applyNumberFormat="1" applyAlignment="1">
      <alignment horizontal="left" vertical="center" wrapText="1"/>
    </xf>
    <xf numFmtId="42" fontId="10" fillId="0" borderId="0" xfId="22" applyNumberFormat="1" applyAlignment="1">
      <alignment horizontal="left" wrapText="1"/>
    </xf>
    <xf numFmtId="42" fontId="88" fillId="0" borderId="0" xfId="22" applyNumberFormat="1" applyFont="1">
      <alignment horizontal="center" vertical="center"/>
    </xf>
    <xf numFmtId="42" fontId="20" fillId="0" borderId="0" xfId="57" applyNumberFormat="1" applyFont="1"/>
    <xf numFmtId="42" fontId="10" fillId="0" borderId="0" xfId="30" applyNumberFormat="1" applyAlignment="1">
      <alignment vertical="center"/>
    </xf>
    <xf numFmtId="42" fontId="39" fillId="0" borderId="0" xfId="30" applyNumberFormat="1" applyFont="1" applyAlignment="1">
      <alignment vertical="center" wrapText="1"/>
    </xf>
    <xf numFmtId="168" fontId="10" fillId="0" borderId="0" xfId="28" applyNumberFormat="1" applyAlignment="1">
      <alignment horizontal="left" vertical="center"/>
    </xf>
    <xf numFmtId="168" fontId="16" fillId="0" borderId="0" xfId="57" applyNumberFormat="1" applyFont="1" applyAlignment="1">
      <alignment horizontal="right" vertical="center" wrapText="1"/>
    </xf>
    <xf numFmtId="168" fontId="20" fillId="7" borderId="21" xfId="57" applyNumberFormat="1" applyFont="1" applyFill="1" applyBorder="1"/>
    <xf numFmtId="168" fontId="16" fillId="7" borderId="0" xfId="57" applyNumberFormat="1" applyFont="1" applyFill="1" applyAlignment="1">
      <alignment horizontal="right" vertical="center" wrapText="1"/>
    </xf>
    <xf numFmtId="168" fontId="21" fillId="0" borderId="0" xfId="57" applyNumberFormat="1" applyFont="1" applyAlignment="1">
      <alignment horizontal="right" vertical="center" wrapText="1"/>
    </xf>
    <xf numFmtId="168" fontId="10" fillId="0" borderId="0" xfId="22" applyNumberFormat="1">
      <alignment horizontal="center" vertical="center"/>
    </xf>
    <xf numFmtId="168" fontId="10" fillId="0" borderId="0" xfId="22" applyNumberFormat="1" applyAlignment="1">
      <alignment horizontal="center"/>
    </xf>
    <xf numFmtId="168" fontId="20" fillId="0" borderId="0" xfId="57" applyNumberFormat="1" applyFont="1"/>
    <xf numFmtId="168" fontId="10" fillId="0" borderId="0" xfId="30" applyNumberFormat="1" applyAlignment="1">
      <alignment vertical="center"/>
    </xf>
    <xf numFmtId="168" fontId="16" fillId="0" borderId="75" xfId="57" applyNumberFormat="1" applyFont="1" applyBorder="1" applyAlignment="1">
      <alignment horizontal="right" vertical="center" wrapText="1"/>
    </xf>
    <xf numFmtId="168" fontId="20" fillId="7" borderId="37" xfId="57" applyNumberFormat="1" applyFont="1" applyFill="1" applyBorder="1"/>
    <xf numFmtId="168" fontId="49" fillId="0" borderId="75" xfId="57" applyNumberFormat="1" applyFont="1" applyBorder="1" applyAlignment="1">
      <alignment horizontal="center" vertical="center" wrapText="1"/>
    </xf>
    <xf numFmtId="168" fontId="49" fillId="7" borderId="37" xfId="57" applyNumberFormat="1" applyFont="1" applyFill="1" applyBorder="1" applyAlignment="1">
      <alignment horizontal="center" vertical="center" wrapText="1"/>
    </xf>
    <xf numFmtId="168" fontId="16" fillId="7" borderId="37" xfId="57" applyNumberFormat="1" applyFont="1" applyFill="1" applyBorder="1" applyAlignment="1">
      <alignment horizontal="right" vertical="center" wrapText="1"/>
    </xf>
    <xf numFmtId="168" fontId="20" fillId="0" borderId="0" xfId="57" applyNumberFormat="1" applyFont="1" applyAlignment="1">
      <alignment horizontal="center" vertical="center"/>
    </xf>
    <xf numFmtId="168" fontId="11" fillId="7" borderId="41" xfId="57" applyNumberFormat="1" applyFont="1" applyFill="1" applyBorder="1" applyAlignment="1">
      <alignment vertical="center" wrapText="1"/>
    </xf>
    <xf numFmtId="168" fontId="11" fillId="7" borderId="37" xfId="57" applyNumberFormat="1" applyFont="1" applyFill="1" applyBorder="1" applyAlignment="1">
      <alignment vertical="center"/>
    </xf>
    <xf numFmtId="168" fontId="20" fillId="0" borderId="0" xfId="57" applyNumberFormat="1" applyFont="1" applyAlignment="1">
      <alignment vertical="center"/>
    </xf>
    <xf numFmtId="168" fontId="54" fillId="0" borderId="0" xfId="57" applyNumberFormat="1" applyFont="1"/>
    <xf numFmtId="168" fontId="11" fillId="0" borderId="0" xfId="57" applyNumberFormat="1" applyFont="1"/>
    <xf numFmtId="42" fontId="21" fillId="0" borderId="30" xfId="57" applyNumberFormat="1" applyFont="1" applyBorder="1" applyAlignment="1">
      <alignment vertical="center" wrapText="1"/>
    </xf>
    <xf numFmtId="168" fontId="21" fillId="0" borderId="30" xfId="57" applyNumberFormat="1" applyFont="1" applyBorder="1" applyAlignment="1">
      <alignment vertical="center"/>
    </xf>
    <xf numFmtId="168" fontId="20" fillId="0" borderId="41" xfId="57" applyNumberFormat="1" applyFont="1" applyBorder="1" applyAlignment="1">
      <alignment horizontal="center" vertical="center"/>
    </xf>
    <xf numFmtId="0" fontId="21" fillId="20" borderId="40" xfId="57" applyFont="1" applyFill="1" applyBorder="1" applyAlignment="1">
      <alignment vertical="center" wrapText="1"/>
    </xf>
    <xf numFmtId="0" fontId="20" fillId="0" borderId="37" xfId="57" applyFont="1" applyBorder="1"/>
    <xf numFmtId="0" fontId="12" fillId="0" borderId="0" xfId="57" applyFont="1" applyAlignment="1">
      <alignment horizontal="centerContinuous" vertical="center" wrapText="1"/>
    </xf>
    <xf numFmtId="0" fontId="20" fillId="0" borderId="0" xfId="57" applyFont="1" applyAlignment="1">
      <alignment horizontal="centerContinuous" vertical="center" wrapText="1"/>
    </xf>
    <xf numFmtId="42" fontId="20" fillId="0" borderId="0" xfId="57" applyNumberFormat="1" applyFont="1" applyAlignment="1">
      <alignment horizontal="centerContinuous" vertical="center" wrapText="1"/>
    </xf>
    <xf numFmtId="168" fontId="20" fillId="0" borderId="0" xfId="57" applyNumberFormat="1" applyFont="1" applyAlignment="1">
      <alignment horizontal="centerContinuous" vertical="center" wrapText="1"/>
    </xf>
    <xf numFmtId="0" fontId="16" fillId="0" borderId="41" xfId="57" applyFont="1" applyBorder="1" applyAlignment="1">
      <alignment vertical="center"/>
    </xf>
    <xf numFmtId="0" fontId="117" fillId="14" borderId="33" xfId="57" applyFont="1" applyFill="1" applyBorder="1" applyAlignment="1">
      <alignment vertical="top"/>
    </xf>
    <xf numFmtId="0" fontId="56" fillId="14" borderId="55" xfId="57" applyFont="1" applyFill="1" applyBorder="1" applyAlignment="1">
      <alignment vertical="center"/>
    </xf>
    <xf numFmtId="0" fontId="96" fillId="14" borderId="23" xfId="57" applyFont="1" applyFill="1" applyBorder="1"/>
    <xf numFmtId="0" fontId="56" fillId="14" borderId="57" xfId="57" applyFont="1" applyFill="1" applyBorder="1" applyAlignment="1">
      <alignment vertical="center"/>
    </xf>
    <xf numFmtId="0" fontId="117" fillId="14" borderId="23" xfId="57" applyFont="1" applyFill="1" applyBorder="1" applyAlignment="1">
      <alignment vertical="top"/>
    </xf>
    <xf numFmtId="0" fontId="144" fillId="14" borderId="77" xfId="57" applyFont="1" applyFill="1" applyBorder="1" applyAlignment="1">
      <alignment vertical="center"/>
    </xf>
    <xf numFmtId="0" fontId="56" fillId="14" borderId="77" xfId="57" applyFont="1" applyFill="1" applyBorder="1" applyAlignment="1">
      <alignment vertical="center"/>
    </xf>
    <xf numFmtId="0" fontId="75" fillId="14" borderId="33" xfId="57" applyFont="1" applyFill="1" applyBorder="1" applyAlignment="1">
      <alignment vertical="top"/>
    </xf>
    <xf numFmtId="0" fontId="10" fillId="0" borderId="6" xfId="57" applyFont="1" applyBorder="1" applyAlignment="1" applyProtection="1">
      <alignment horizontal="right" vertical="center" wrapText="1"/>
      <protection locked="0"/>
    </xf>
    <xf numFmtId="0" fontId="10" fillId="0" borderId="0" xfId="57" applyFont="1" applyAlignment="1">
      <alignment horizontal="right" vertical="center" wrapText="1"/>
    </xf>
    <xf numFmtId="0" fontId="10" fillId="0" borderId="0" xfId="57" applyFont="1" applyAlignment="1">
      <alignment vertical="center" wrapText="1"/>
    </xf>
    <xf numFmtId="42" fontId="10" fillId="0" borderId="6" xfId="57" applyNumberFormat="1" applyFont="1" applyBorder="1" applyAlignment="1" applyProtection="1">
      <alignment vertical="center" wrapText="1"/>
      <protection locked="0"/>
    </xf>
    <xf numFmtId="0" fontId="10" fillId="0" borderId="0" xfId="57" applyFont="1" applyAlignment="1">
      <alignment vertical="center"/>
    </xf>
    <xf numFmtId="0" fontId="10" fillId="0" borderId="6" xfId="57" applyFont="1" applyBorder="1" applyAlignment="1" applyProtection="1">
      <alignment vertical="center" wrapText="1"/>
      <protection locked="0"/>
    </xf>
    <xf numFmtId="168" fontId="10" fillId="0" borderId="6" xfId="57" applyNumberFormat="1" applyFont="1" applyBorder="1" applyAlignment="1" applyProtection="1">
      <alignment vertical="center" wrapText="1"/>
      <protection locked="0"/>
    </xf>
    <xf numFmtId="168" fontId="10" fillId="0" borderId="49" xfId="57" applyNumberFormat="1" applyFont="1" applyBorder="1" applyAlignment="1" applyProtection="1">
      <alignment vertical="center" wrapText="1"/>
      <protection locked="0"/>
    </xf>
    <xf numFmtId="0" fontId="10" fillId="0" borderId="4" xfId="57" applyFont="1" applyBorder="1" applyAlignment="1" applyProtection="1">
      <alignment horizontal="right" vertical="center" wrapText="1"/>
      <protection locked="0"/>
    </xf>
    <xf numFmtId="42" fontId="10" fillId="0" borderId="4" xfId="57" applyNumberFormat="1" applyFont="1" applyBorder="1" applyAlignment="1" applyProtection="1">
      <alignment vertical="center" wrapText="1"/>
      <protection locked="0"/>
    </xf>
    <xf numFmtId="0" fontId="10" fillId="0" borderId="4" xfId="57" applyFont="1" applyBorder="1" applyAlignment="1" applyProtection="1">
      <alignment vertical="center" wrapText="1"/>
      <protection locked="0"/>
    </xf>
    <xf numFmtId="168" fontId="10" fillId="0" borderId="4" xfId="57" applyNumberFormat="1" applyFont="1" applyBorder="1" applyAlignment="1" applyProtection="1">
      <alignment vertical="center" wrapText="1"/>
      <protection locked="0"/>
    </xf>
    <xf numFmtId="168" fontId="10" fillId="0" borderId="50" xfId="57" applyNumberFormat="1" applyFont="1" applyBorder="1" applyAlignment="1" applyProtection="1">
      <alignment vertical="center" wrapText="1"/>
      <protection locked="0"/>
    </xf>
    <xf numFmtId="0" fontId="12" fillId="13" borderId="19" xfId="57" applyFont="1" applyFill="1" applyBorder="1" applyAlignment="1">
      <alignment horizontal="center" vertical="center" wrapText="1"/>
    </xf>
    <xf numFmtId="42" fontId="12" fillId="13" borderId="19" xfId="57" applyNumberFormat="1" applyFont="1" applyFill="1" applyBorder="1" applyAlignment="1">
      <alignment horizontal="right" vertical="center" wrapText="1"/>
    </xf>
    <xf numFmtId="168" fontId="12" fillId="13" borderId="19" xfId="57" applyNumberFormat="1" applyFont="1" applyFill="1" applyBorder="1" applyAlignment="1">
      <alignment horizontal="right" vertical="center" wrapText="1"/>
    </xf>
    <xf numFmtId="0" fontId="12" fillId="0" borderId="0" xfId="57" applyFont="1" applyAlignment="1">
      <alignment horizontal="center" vertical="center" wrapText="1"/>
    </xf>
    <xf numFmtId="168" fontId="12" fillId="13" borderId="75" xfId="57" applyNumberFormat="1" applyFont="1" applyFill="1" applyBorder="1" applyAlignment="1">
      <alignment horizontal="right" vertical="center" wrapText="1"/>
    </xf>
    <xf numFmtId="0" fontId="10" fillId="0" borderId="0" xfId="57" applyFont="1" applyAlignment="1">
      <alignment horizontal="center" vertical="center" wrapText="1"/>
    </xf>
    <xf numFmtId="0" fontId="107" fillId="0" borderId="0" xfId="57" applyFont="1" applyAlignment="1">
      <alignment horizontal="center" vertical="center"/>
    </xf>
    <xf numFmtId="0" fontId="12" fillId="13" borderId="19" xfId="57" applyFont="1" applyFill="1" applyBorder="1" applyAlignment="1">
      <alignment horizontal="right" vertical="center" wrapText="1"/>
    </xf>
    <xf numFmtId="0" fontId="10" fillId="0" borderId="0" xfId="57" applyFont="1" applyAlignment="1">
      <alignment horizontal="center"/>
    </xf>
    <xf numFmtId="0" fontId="12" fillId="0" borderId="0" xfId="57" applyFont="1" applyAlignment="1">
      <alignment horizontal="right" vertical="center" wrapText="1"/>
    </xf>
    <xf numFmtId="0" fontId="107" fillId="0" borderId="0" xfId="57" applyFont="1" applyAlignment="1">
      <alignment vertical="center" wrapText="1"/>
    </xf>
    <xf numFmtId="0" fontId="12" fillId="0" borderId="0" xfId="57" applyFont="1" applyAlignment="1">
      <alignment vertical="center" wrapText="1"/>
    </xf>
    <xf numFmtId="0" fontId="12" fillId="0" borderId="19" xfId="57" applyFont="1" applyBorder="1" applyAlignment="1">
      <alignment horizontal="right" vertical="center" wrapText="1"/>
    </xf>
    <xf numFmtId="0" fontId="12" fillId="0" borderId="19" xfId="57" applyFont="1" applyBorder="1" applyAlignment="1">
      <alignment vertical="center" wrapText="1"/>
    </xf>
    <xf numFmtId="0" fontId="13" fillId="7" borderId="74" xfId="28" applyFont="1" applyFill="1" applyBorder="1" applyAlignment="1">
      <alignment vertical="center" wrapText="1"/>
    </xf>
    <xf numFmtId="0" fontId="13" fillId="7" borderId="52" xfId="57" applyFont="1" applyFill="1" applyBorder="1" applyAlignment="1">
      <alignment vertical="center" wrapText="1"/>
    </xf>
    <xf numFmtId="0" fontId="13" fillId="7" borderId="52" xfId="57" applyFont="1" applyFill="1" applyBorder="1" applyAlignment="1">
      <alignment vertical="center"/>
    </xf>
    <xf numFmtId="0" fontId="10" fillId="0" borderId="4" xfId="57" applyFont="1" applyBorder="1" applyAlignment="1" applyProtection="1">
      <alignment wrapText="1"/>
      <protection locked="0"/>
    </xf>
    <xf numFmtId="0" fontId="10" fillId="0" borderId="0" xfId="57" applyFont="1" applyAlignment="1">
      <alignment wrapText="1"/>
    </xf>
    <xf numFmtId="0" fontId="107" fillId="0" borderId="0" xfId="57" applyFont="1" applyAlignment="1">
      <alignment wrapText="1"/>
    </xf>
    <xf numFmtId="0" fontId="107" fillId="0" borderId="19" xfId="57" applyFont="1" applyBorder="1" applyAlignment="1">
      <alignment wrapText="1"/>
    </xf>
    <xf numFmtId="0" fontId="10" fillId="0" borderId="6" xfId="57" applyFont="1" applyBorder="1" applyAlignment="1" applyProtection="1">
      <alignment wrapText="1"/>
      <protection locked="0"/>
    </xf>
    <xf numFmtId="0" fontId="145" fillId="0" borderId="23" xfId="57" applyFont="1" applyBorder="1" applyAlignment="1">
      <alignment wrapText="1"/>
    </xf>
    <xf numFmtId="0" fontId="10" fillId="0" borderId="23" xfId="57" applyFont="1" applyBorder="1" applyAlignment="1">
      <alignment vertical="center" wrapText="1"/>
    </xf>
    <xf numFmtId="0" fontId="10" fillId="0" borderId="23" xfId="57" applyFont="1" applyBorder="1"/>
    <xf numFmtId="0" fontId="107" fillId="0" borderId="23" xfId="57" applyFont="1" applyBorder="1" applyAlignment="1">
      <alignment wrapText="1"/>
    </xf>
    <xf numFmtId="168" fontId="39" fillId="7" borderId="37" xfId="57" applyNumberFormat="1" applyFont="1" applyFill="1" applyBorder="1"/>
    <xf numFmtId="42" fontId="119" fillId="14" borderId="6" xfId="57" applyNumberFormat="1" applyFont="1" applyFill="1" applyBorder="1" applyAlignment="1">
      <alignment vertical="center" wrapText="1"/>
    </xf>
    <xf numFmtId="168" fontId="119" fillId="14" borderId="6" xfId="57" applyNumberFormat="1" applyFont="1" applyFill="1" applyBorder="1" applyAlignment="1">
      <alignment vertical="center" wrapText="1"/>
    </xf>
    <xf numFmtId="0" fontId="49" fillId="0" borderId="38" xfId="57" applyFont="1" applyBorder="1" applyAlignment="1">
      <alignment horizontal="right" vertical="center" wrapText="1"/>
    </xf>
    <xf numFmtId="0" fontId="12" fillId="7" borderId="21" xfId="57" applyFont="1" applyFill="1" applyBorder="1" applyAlignment="1">
      <alignment horizontal="center" vertical="center" wrapText="1"/>
    </xf>
    <xf numFmtId="42" fontId="12" fillId="7" borderId="21" xfId="57" applyNumberFormat="1" applyFont="1" applyFill="1" applyBorder="1" applyAlignment="1">
      <alignment horizontal="center" vertical="center" wrapText="1"/>
    </xf>
    <xf numFmtId="0" fontId="77" fillId="7" borderId="21" xfId="57" applyFont="1" applyFill="1" applyBorder="1" applyAlignment="1">
      <alignment horizontal="center" vertical="center" wrapText="1"/>
    </xf>
    <xf numFmtId="168" fontId="12" fillId="7" borderId="58" xfId="57" applyNumberFormat="1" applyFont="1" applyFill="1" applyBorder="1" applyAlignment="1">
      <alignment horizontal="center" vertical="center" wrapText="1"/>
    </xf>
    <xf numFmtId="0" fontId="13" fillId="7" borderId="33" xfId="57" applyFont="1" applyFill="1" applyBorder="1" applyAlignment="1">
      <alignment vertical="center" wrapText="1"/>
    </xf>
    <xf numFmtId="0" fontId="117" fillId="20" borderId="23" xfId="57" applyFont="1" applyFill="1" applyBorder="1" applyAlignment="1">
      <alignment vertical="top"/>
    </xf>
    <xf numFmtId="0" fontId="56" fillId="20" borderId="55" xfId="57" applyFont="1" applyFill="1" applyBorder="1" applyAlignment="1">
      <alignment vertical="center"/>
    </xf>
    <xf numFmtId="0" fontId="144" fillId="20" borderId="23" xfId="57" applyFont="1" applyFill="1" applyBorder="1" applyAlignment="1">
      <alignment vertical="center"/>
    </xf>
    <xf numFmtId="0" fontId="96" fillId="20" borderId="23" xfId="57" applyFont="1" applyFill="1" applyBorder="1"/>
    <xf numFmtId="0" fontId="56" fillId="20" borderId="77" xfId="57" applyFont="1" applyFill="1" applyBorder="1" applyAlignment="1">
      <alignment vertical="center"/>
    </xf>
    <xf numFmtId="0" fontId="56" fillId="20" borderId="57" xfId="57" applyFont="1" applyFill="1" applyBorder="1" applyAlignment="1">
      <alignment vertical="center"/>
    </xf>
    <xf numFmtId="0" fontId="11" fillId="0" borderId="36" xfId="57" applyFont="1" applyBorder="1" applyAlignment="1">
      <alignment horizontal="left" wrapText="1"/>
    </xf>
    <xf numFmtId="0" fontId="10" fillId="0" borderId="6" xfId="57" applyFont="1" applyBorder="1" applyAlignment="1" applyProtection="1">
      <alignment horizontal="right" wrapText="1"/>
      <protection locked="0"/>
    </xf>
    <xf numFmtId="0" fontId="10" fillId="0" borderId="0" xfId="57" applyFont="1" applyAlignment="1">
      <alignment horizontal="right" wrapText="1"/>
    </xf>
    <xf numFmtId="42" fontId="10" fillId="0" borderId="6" xfId="57" applyNumberFormat="1" applyFont="1" applyBorder="1" applyAlignment="1" applyProtection="1">
      <alignment wrapText="1"/>
      <protection locked="0"/>
    </xf>
    <xf numFmtId="168" fontId="10" fillId="0" borderId="6" xfId="57" applyNumberFormat="1" applyFont="1" applyBorder="1" applyAlignment="1" applyProtection="1">
      <alignment wrapText="1"/>
      <protection locked="0"/>
    </xf>
    <xf numFmtId="168" fontId="10" fillId="0" borderId="49" xfId="57" applyNumberFormat="1" applyFont="1" applyBorder="1" applyAlignment="1" applyProtection="1">
      <alignment wrapText="1"/>
      <protection locked="0"/>
    </xf>
    <xf numFmtId="0" fontId="107" fillId="0" borderId="0" xfId="57" applyFont="1"/>
    <xf numFmtId="0" fontId="11" fillId="7" borderId="22" xfId="57" applyFont="1" applyFill="1" applyBorder="1" applyAlignment="1">
      <alignment horizontal="right" vertical="center" wrapText="1"/>
    </xf>
    <xf numFmtId="0" fontId="11" fillId="7" borderId="22" xfId="57" applyFont="1" applyFill="1" applyBorder="1" applyAlignment="1">
      <alignment vertical="center" wrapText="1"/>
    </xf>
    <xf numFmtId="42" fontId="11" fillId="7" borderId="22" xfId="57" applyNumberFormat="1" applyFont="1" applyFill="1" applyBorder="1" applyAlignment="1">
      <alignment vertical="center" wrapText="1"/>
    </xf>
    <xf numFmtId="0" fontId="11" fillId="7" borderId="22" xfId="57" applyFont="1" applyFill="1" applyBorder="1" applyAlignment="1">
      <alignment vertical="center"/>
    </xf>
    <xf numFmtId="168" fontId="11" fillId="7" borderId="22" xfId="57" applyNumberFormat="1" applyFont="1" applyFill="1" applyBorder="1" applyAlignment="1">
      <alignment vertical="center" wrapText="1"/>
    </xf>
    <xf numFmtId="0" fontId="11" fillId="7" borderId="22" xfId="57" applyFont="1" applyFill="1" applyBorder="1"/>
    <xf numFmtId="168" fontId="11" fillId="7" borderId="53" xfId="57" applyNumberFormat="1" applyFont="1" applyFill="1" applyBorder="1" applyAlignment="1">
      <alignment vertical="center"/>
    </xf>
    <xf numFmtId="0" fontId="20" fillId="7" borderId="22" xfId="57" applyFont="1" applyFill="1" applyBorder="1" applyAlignment="1">
      <alignment vertical="center" wrapText="1"/>
    </xf>
    <xf numFmtId="42" fontId="20" fillId="7" borderId="22" xfId="57" applyNumberFormat="1" applyFont="1" applyFill="1" applyBorder="1" applyAlignment="1">
      <alignment vertical="center" wrapText="1"/>
    </xf>
    <xf numFmtId="0" fontId="20" fillId="7" borderId="22" xfId="57" applyFont="1" applyFill="1" applyBorder="1" applyAlignment="1">
      <alignment vertical="center"/>
    </xf>
    <xf numFmtId="168" fontId="20" fillId="7" borderId="22" xfId="57" applyNumberFormat="1" applyFont="1" applyFill="1" applyBorder="1" applyAlignment="1">
      <alignment vertical="center" wrapText="1"/>
    </xf>
    <xf numFmtId="0" fontId="20" fillId="7" borderId="22" xfId="57" applyFont="1" applyFill="1" applyBorder="1"/>
    <xf numFmtId="168" fontId="20" fillId="7" borderId="53" xfId="57" applyNumberFormat="1" applyFont="1" applyFill="1" applyBorder="1" applyAlignment="1">
      <alignment vertical="center"/>
    </xf>
    <xf numFmtId="0" fontId="12" fillId="0" borderId="6" xfId="57" applyFont="1" applyBorder="1" applyAlignment="1" applyProtection="1">
      <alignment vertical="center" wrapText="1"/>
      <protection locked="0"/>
    </xf>
    <xf numFmtId="168" fontId="12" fillId="0" borderId="6" xfId="57" applyNumberFormat="1" applyFont="1" applyBorder="1" applyAlignment="1" applyProtection="1">
      <alignment vertical="center" wrapText="1"/>
      <protection locked="0"/>
    </xf>
    <xf numFmtId="168" fontId="12" fillId="0" borderId="49" xfId="57" applyNumberFormat="1" applyFont="1" applyBorder="1" applyAlignment="1" applyProtection="1">
      <alignment vertical="center" wrapText="1"/>
      <protection locked="0"/>
    </xf>
    <xf numFmtId="0" fontId="12" fillId="0" borderId="4" xfId="57" applyFont="1" applyBorder="1" applyAlignment="1" applyProtection="1">
      <alignment vertical="center" wrapText="1"/>
      <protection locked="0"/>
    </xf>
    <xf numFmtId="168" fontId="12" fillId="0" borderId="4" xfId="57" applyNumberFormat="1" applyFont="1" applyBorder="1" applyAlignment="1" applyProtection="1">
      <alignment vertical="center" wrapText="1"/>
      <protection locked="0"/>
    </xf>
    <xf numFmtId="168" fontId="12" fillId="0" borderId="50" xfId="57" applyNumberFormat="1" applyFont="1" applyBorder="1" applyAlignment="1" applyProtection="1">
      <alignment vertical="center" wrapText="1"/>
      <protection locked="0"/>
    </xf>
    <xf numFmtId="42" fontId="12" fillId="0" borderId="6" xfId="57" applyNumberFormat="1" applyFont="1" applyBorder="1" applyAlignment="1" applyProtection="1">
      <alignment vertical="center" wrapText="1"/>
      <protection locked="0"/>
    </xf>
    <xf numFmtId="0" fontId="56" fillId="14" borderId="78" xfId="57" applyFont="1" applyFill="1" applyBorder="1" applyAlignment="1">
      <alignment horizontal="left" vertical="center" wrapText="1"/>
    </xf>
    <xf numFmtId="0" fontId="96" fillId="14" borderId="78" xfId="57" applyFont="1" applyFill="1" applyBorder="1" applyAlignment="1">
      <alignment horizontal="left" vertical="center" wrapText="1"/>
    </xf>
    <xf numFmtId="42" fontId="96" fillId="14" borderId="78" xfId="57" applyNumberFormat="1" applyFont="1" applyFill="1" applyBorder="1" applyAlignment="1">
      <alignment horizontal="left" vertical="center" wrapText="1"/>
    </xf>
    <xf numFmtId="0" fontId="96" fillId="14" borderId="23" xfId="57" applyFont="1" applyFill="1" applyBorder="1" applyAlignment="1">
      <alignment horizontal="left" vertical="center"/>
    </xf>
    <xf numFmtId="168" fontId="96" fillId="14" borderId="78" xfId="57" applyNumberFormat="1" applyFont="1" applyFill="1" applyBorder="1" applyAlignment="1">
      <alignment horizontal="left" vertical="center" wrapText="1"/>
    </xf>
    <xf numFmtId="0" fontId="96" fillId="14" borderId="35" xfId="57" applyFont="1" applyFill="1" applyBorder="1" applyAlignment="1">
      <alignment horizontal="left"/>
    </xf>
    <xf numFmtId="0" fontId="70" fillId="0" borderId="36" xfId="59" applyBorder="1" applyAlignment="1" applyProtection="1">
      <alignment horizontal="right" indent="2"/>
      <protection locked="0"/>
    </xf>
    <xf numFmtId="0" fontId="70" fillId="0" borderId="36" xfId="59" applyFill="1" applyBorder="1" applyAlignment="1" applyProtection="1">
      <alignment horizontal="right" indent="2"/>
      <protection locked="0"/>
    </xf>
    <xf numFmtId="0" fontId="39" fillId="6" borderId="36" xfId="57" applyFont="1" applyFill="1" applyBorder="1" applyAlignment="1">
      <alignment horizontal="right" indent="2"/>
    </xf>
    <xf numFmtId="0" fontId="13" fillId="6" borderId="36" xfId="57" applyFont="1" applyFill="1" applyBorder="1"/>
    <xf numFmtId="0" fontId="12" fillId="13" borderId="15" xfId="57" applyFont="1" applyFill="1" applyBorder="1" applyAlignment="1">
      <alignment horizontal="centerContinuous" vertical="center" wrapText="1"/>
    </xf>
    <xf numFmtId="0" fontId="40" fillId="0" borderId="36" xfId="57" applyFont="1" applyBorder="1" applyAlignment="1">
      <alignment horizontal="right" vertical="center"/>
    </xf>
    <xf numFmtId="0" fontId="40" fillId="0" borderId="0" xfId="57" applyFont="1" applyAlignment="1">
      <alignment vertical="center"/>
    </xf>
    <xf numFmtId="0" fontId="40" fillId="0" borderId="37" xfId="57" applyFont="1" applyBorder="1" applyAlignment="1">
      <alignment vertical="center"/>
    </xf>
    <xf numFmtId="0" fontId="84" fillId="0" borderId="0" xfId="57" applyFont="1" applyAlignment="1">
      <alignment vertical="center"/>
    </xf>
    <xf numFmtId="0" fontId="10" fillId="13" borderId="31" xfId="57" applyFont="1" applyFill="1" applyBorder="1" applyAlignment="1">
      <alignment horizontal="centerContinuous" vertical="center" wrapText="1"/>
    </xf>
    <xf numFmtId="42" fontId="10" fillId="13" borderId="14" xfId="57" applyNumberFormat="1" applyFont="1" applyFill="1" applyBorder="1" applyAlignment="1">
      <alignment horizontal="centerContinuous" vertical="center" wrapText="1"/>
    </xf>
    <xf numFmtId="0" fontId="10" fillId="13" borderId="0" xfId="57" applyFont="1" applyFill="1" applyAlignment="1">
      <alignment horizontal="centerContinuous" vertical="center" wrapText="1"/>
    </xf>
    <xf numFmtId="168" fontId="10" fillId="13" borderId="0" xfId="57" applyNumberFormat="1" applyFont="1" applyFill="1" applyAlignment="1">
      <alignment horizontal="centerContinuous" vertical="center" wrapText="1"/>
    </xf>
    <xf numFmtId="42" fontId="12" fillId="6" borderId="55" xfId="57" applyNumberFormat="1" applyFont="1" applyFill="1" applyBorder="1" applyAlignment="1" applyProtection="1">
      <alignment horizontal="right" vertical="center" wrapText="1"/>
      <protection locked="0"/>
    </xf>
    <xf numFmtId="42" fontId="12" fillId="6" borderId="57" xfId="57" applyNumberFormat="1" applyFont="1" applyFill="1" applyBorder="1" applyAlignment="1" applyProtection="1">
      <alignment horizontal="right" vertical="center" wrapText="1"/>
      <protection locked="0"/>
    </xf>
    <xf numFmtId="0" fontId="143" fillId="0" borderId="0" xfId="57" applyFont="1" applyAlignment="1">
      <alignment horizontal="left" vertical="center" wrapText="1"/>
    </xf>
    <xf numFmtId="0" fontId="133" fillId="0" borderId="0" xfId="57" applyFont="1" applyAlignment="1">
      <alignment horizontal="left" vertical="center" wrapText="1"/>
    </xf>
    <xf numFmtId="42" fontId="133" fillId="0" borderId="0" xfId="57" applyNumberFormat="1" applyFont="1" applyAlignment="1">
      <alignment horizontal="left" vertical="center" wrapText="1"/>
    </xf>
    <xf numFmtId="0" fontId="12" fillId="7" borderId="77" xfId="57" applyFont="1" applyFill="1" applyBorder="1" applyAlignment="1">
      <alignment horizontal="center" vertical="center" wrapText="1"/>
    </xf>
    <xf numFmtId="0" fontId="12" fillId="7" borderId="77" xfId="57" applyFont="1" applyFill="1" applyBorder="1" applyAlignment="1">
      <alignment vertical="center" wrapText="1"/>
    </xf>
    <xf numFmtId="42" fontId="12" fillId="7" borderId="77" xfId="57" applyNumberFormat="1" applyFont="1" applyFill="1" applyBorder="1" applyAlignment="1">
      <alignment horizontal="center" vertical="center" wrapText="1"/>
    </xf>
    <xf numFmtId="0" fontId="12" fillId="7" borderId="77" xfId="57" applyFont="1" applyFill="1" applyBorder="1" applyAlignment="1">
      <alignment vertical="center"/>
    </xf>
    <xf numFmtId="0" fontId="12" fillId="7" borderId="77" xfId="57" applyFont="1" applyFill="1" applyBorder="1"/>
    <xf numFmtId="42" fontId="12" fillId="7" borderId="79" xfId="57" applyNumberFormat="1" applyFont="1" applyFill="1" applyBorder="1" applyAlignment="1">
      <alignment horizontal="center" vertical="center" wrapText="1"/>
    </xf>
    <xf numFmtId="0" fontId="99" fillId="20" borderId="33" xfId="57" applyFont="1" applyFill="1" applyBorder="1" applyAlignment="1">
      <alignment vertical="center"/>
    </xf>
    <xf numFmtId="0" fontId="39" fillId="7" borderId="0" xfId="57" applyFont="1" applyFill="1"/>
    <xf numFmtId="0" fontId="10" fillId="0" borderId="0" xfId="57" applyFont="1" applyAlignment="1">
      <alignment horizontal="center" vertical="center"/>
    </xf>
    <xf numFmtId="0" fontId="65" fillId="7" borderId="0" xfId="57" applyFont="1" applyFill="1"/>
    <xf numFmtId="0" fontId="39" fillId="7" borderId="0" xfId="57" applyFont="1" applyFill="1" applyAlignment="1">
      <alignment vertical="center" wrapText="1"/>
    </xf>
    <xf numFmtId="42" fontId="39" fillId="7" borderId="0" xfId="57" applyNumberFormat="1" applyFont="1" applyFill="1"/>
    <xf numFmtId="0" fontId="39" fillId="7" borderId="24" xfId="57" applyFont="1" applyFill="1" applyBorder="1" applyAlignment="1">
      <alignment vertical="center"/>
    </xf>
    <xf numFmtId="0" fontId="119" fillId="7" borderId="0" xfId="57" applyFont="1" applyFill="1" applyAlignment="1">
      <alignment vertical="center" wrapText="1"/>
    </xf>
    <xf numFmtId="0" fontId="11" fillId="7" borderId="81" xfId="57" applyFont="1" applyFill="1" applyBorder="1" applyAlignment="1">
      <alignment vertical="center"/>
    </xf>
    <xf numFmtId="0" fontId="65" fillId="7" borderId="42" xfId="57" applyFont="1" applyFill="1" applyBorder="1"/>
    <xf numFmtId="168" fontId="39" fillId="7" borderId="0" xfId="57" applyNumberFormat="1" applyFont="1" applyFill="1"/>
    <xf numFmtId="0" fontId="11" fillId="7" borderId="82" xfId="57" applyFont="1" applyFill="1" applyBorder="1" applyAlignment="1">
      <alignment vertical="center" wrapText="1"/>
    </xf>
    <xf numFmtId="0" fontId="39" fillId="7" borderId="0" xfId="57" applyFont="1" applyFill="1" applyAlignment="1">
      <alignment vertical="center"/>
    </xf>
    <xf numFmtId="0" fontId="98" fillId="7" borderId="42" xfId="57" applyFont="1" applyFill="1" applyBorder="1"/>
    <xf numFmtId="0" fontId="12" fillId="7" borderId="43" xfId="57" applyFont="1" applyFill="1" applyBorder="1" applyAlignment="1">
      <alignment horizontal="center" vertical="center"/>
    </xf>
    <xf numFmtId="0" fontId="12" fillId="7" borderId="19" xfId="57" applyFont="1" applyFill="1" applyBorder="1" applyAlignment="1">
      <alignment horizontal="center" vertical="center"/>
    </xf>
    <xf numFmtId="0" fontId="12" fillId="7" borderId="19" xfId="57" applyFont="1" applyFill="1" applyBorder="1" applyAlignment="1">
      <alignment horizontal="center" vertical="center" wrapText="1"/>
    </xf>
    <xf numFmtId="0" fontId="10" fillId="7" borderId="44" xfId="57" applyFont="1" applyFill="1" applyBorder="1" applyAlignment="1">
      <alignment horizontal="center" vertical="center"/>
    </xf>
    <xf numFmtId="0" fontId="10" fillId="7" borderId="19" xfId="57" applyFont="1" applyFill="1" applyBorder="1"/>
    <xf numFmtId="0" fontId="99" fillId="20" borderId="80" xfId="57" applyFont="1" applyFill="1" applyBorder="1" applyAlignment="1">
      <alignment horizontal="left" vertical="center" wrapText="1"/>
    </xf>
    <xf numFmtId="0" fontId="15" fillId="20" borderId="36" xfId="57" applyFont="1" applyFill="1" applyBorder="1" applyAlignment="1">
      <alignment horizontal="center" vertical="center"/>
    </xf>
    <xf numFmtId="0" fontId="75" fillId="14" borderId="33" xfId="57" applyFont="1" applyFill="1" applyBorder="1" applyAlignment="1">
      <alignment horizontal="left" vertical="center"/>
    </xf>
    <xf numFmtId="0" fontId="99" fillId="20" borderId="33" xfId="57" applyFont="1" applyFill="1" applyBorder="1" applyAlignment="1">
      <alignment vertical="center" wrapText="1"/>
    </xf>
    <xf numFmtId="0" fontId="75" fillId="14" borderId="36" xfId="57" applyFont="1" applyFill="1" applyBorder="1" applyAlignment="1">
      <alignment horizontal="left" vertical="center"/>
    </xf>
    <xf numFmtId="0" fontId="11" fillId="0" borderId="0" xfId="6" applyAlignment="1" applyProtection="1">
      <alignment horizontal="left"/>
      <protection locked="0"/>
    </xf>
    <xf numFmtId="0" fontId="11" fillId="0" borderId="0" xfId="6" applyAlignment="1" applyProtection="1">
      <alignment horizontal="left" wrapText="1"/>
      <protection locked="0"/>
    </xf>
    <xf numFmtId="37" fontId="29" fillId="0" borderId="0" xfId="14" applyNumberFormat="1" applyFont="1" applyBorder="1" applyAlignment="1" applyProtection="1">
      <protection locked="0"/>
    </xf>
    <xf numFmtId="37" fontId="0" fillId="0" borderId="0" xfId="0" applyNumberFormat="1" applyProtection="1">
      <alignment horizontal="center" vertical="center"/>
      <protection locked="0"/>
    </xf>
    <xf numFmtId="9" fontId="29" fillId="0" borderId="0" xfId="14" applyFont="1" applyBorder="1" applyAlignment="1" applyProtection="1">
      <protection locked="0"/>
    </xf>
    <xf numFmtId="0" fontId="12" fillId="8" borderId="6" xfId="22" applyFont="1" applyFill="1" applyBorder="1" applyProtection="1">
      <alignment horizontal="center" vertical="center"/>
      <protection locked="0"/>
    </xf>
    <xf numFmtId="0" fontId="52" fillId="0" borderId="0" xfId="28" applyFont="1" applyAlignment="1" applyProtection="1">
      <alignment vertical="center"/>
      <protection hidden="1"/>
    </xf>
    <xf numFmtId="168" fontId="11" fillId="0" borderId="37" xfId="57" applyNumberFormat="1" applyFont="1" applyBorder="1" applyAlignment="1">
      <alignment vertical="center"/>
    </xf>
    <xf numFmtId="0" fontId="78" fillId="0" borderId="40" xfId="57" applyFont="1" applyBorder="1" applyAlignment="1">
      <alignment horizontal="right" vertical="center" wrapText="1"/>
    </xf>
    <xf numFmtId="0" fontId="21" fillId="0" borderId="30" xfId="57" applyFont="1" applyBorder="1" applyAlignment="1">
      <alignment horizontal="right" vertical="center" wrapText="1"/>
    </xf>
    <xf numFmtId="42" fontId="21" fillId="0" borderId="30" xfId="57" applyNumberFormat="1" applyFont="1" applyBorder="1" applyAlignment="1">
      <alignment horizontal="right" vertical="center" wrapText="1"/>
    </xf>
    <xf numFmtId="168" fontId="21" fillId="0" borderId="30" xfId="57" applyNumberFormat="1" applyFont="1" applyBorder="1" applyAlignment="1">
      <alignment horizontal="right" vertical="center" wrapText="1"/>
    </xf>
    <xf numFmtId="168" fontId="21" fillId="0" borderId="76" xfId="57" applyNumberFormat="1" applyFont="1" applyBorder="1" applyAlignment="1">
      <alignment horizontal="right" vertical="center" wrapText="1"/>
    </xf>
    <xf numFmtId="0" fontId="75" fillId="14" borderId="33" xfId="57" applyFont="1" applyFill="1" applyBorder="1" applyAlignment="1">
      <alignment horizontal="center" vertical="top"/>
    </xf>
    <xf numFmtId="0" fontId="12" fillId="0" borderId="30" xfId="57" applyFont="1" applyBorder="1" applyAlignment="1">
      <alignment horizontal="right" wrapText="1" indent="1"/>
    </xf>
    <xf numFmtId="0" fontId="39" fillId="13" borderId="84" xfId="57" applyFont="1" applyFill="1" applyBorder="1" applyAlignment="1">
      <alignment horizontal="center" vertical="center"/>
    </xf>
    <xf numFmtId="0" fontId="39" fillId="13" borderId="23" xfId="57" applyFont="1" applyFill="1" applyBorder="1"/>
    <xf numFmtId="0" fontId="12" fillId="7" borderId="75" xfId="57" applyFont="1" applyFill="1" applyBorder="1" applyAlignment="1">
      <alignment horizontal="center" vertical="center" wrapText="1"/>
    </xf>
    <xf numFmtId="168" fontId="119" fillId="14" borderId="49" xfId="57" applyNumberFormat="1" applyFont="1" applyFill="1" applyBorder="1" applyAlignment="1">
      <alignment vertical="center" wrapText="1"/>
    </xf>
    <xf numFmtId="0" fontId="111" fillId="0" borderId="86" xfId="28" applyFont="1" applyBorder="1" applyAlignment="1">
      <alignment horizontal="right" wrapText="1"/>
    </xf>
    <xf numFmtId="0" fontId="109" fillId="0" borderId="83" xfId="57" applyFont="1" applyBorder="1"/>
    <xf numFmtId="0" fontId="20" fillId="0" borderId="40" xfId="57" applyFont="1" applyBorder="1"/>
    <xf numFmtId="0" fontId="20" fillId="0" borderId="30" xfId="57" applyFont="1" applyBorder="1" applyAlignment="1">
      <alignment vertical="center" wrapText="1"/>
    </xf>
    <xf numFmtId="42" fontId="20" fillId="0" borderId="30" xfId="57" applyNumberFormat="1" applyFont="1" applyBorder="1" applyAlignment="1">
      <alignment vertical="center" wrapText="1"/>
    </xf>
    <xf numFmtId="0" fontId="20" fillId="0" borderId="30" xfId="57" applyFont="1" applyBorder="1" applyAlignment="1">
      <alignment vertical="center"/>
    </xf>
    <xf numFmtId="168" fontId="20" fillId="0" borderId="30" xfId="57" applyNumberFormat="1" applyFont="1" applyBorder="1" applyAlignment="1">
      <alignment vertical="center" wrapText="1"/>
    </xf>
    <xf numFmtId="168" fontId="20" fillId="0" borderId="41" xfId="57" applyNumberFormat="1" applyFont="1" applyBorder="1" applyAlignment="1">
      <alignment vertical="center"/>
    </xf>
    <xf numFmtId="0" fontId="40" fillId="7" borderId="0" xfId="9" applyFont="1" applyFill="1" applyProtection="1">
      <protection locked="0"/>
    </xf>
    <xf numFmtId="0" fontId="12" fillId="7" borderId="6" xfId="9" applyFont="1" applyFill="1" applyBorder="1" applyProtection="1">
      <protection locked="0"/>
    </xf>
    <xf numFmtId="0" fontId="11" fillId="0" borderId="0" xfId="12" applyNumberFormat="1" applyAlignment="1" applyProtection="1">
      <alignment horizontal="left" indent="1"/>
      <protection locked="0"/>
    </xf>
    <xf numFmtId="0" fontId="16" fillId="0" borderId="7" xfId="28" applyFont="1" applyBorder="1" applyAlignment="1" applyProtection="1">
      <alignment horizontal="center" vertical="center" wrapText="1"/>
      <protection locked="0"/>
    </xf>
    <xf numFmtId="0" fontId="8" fillId="0" borderId="41" xfId="57" applyBorder="1"/>
    <xf numFmtId="0" fontId="108" fillId="0" borderId="23" xfId="57" applyFont="1" applyBorder="1" applyAlignment="1">
      <alignment wrapText="1"/>
    </xf>
    <xf numFmtId="0" fontId="16" fillId="0" borderId="7" xfId="139" applyFont="1" applyBorder="1" applyAlignment="1" applyProtection="1">
      <alignment horizontal="center" vertical="center" wrapText="1"/>
      <protection locked="0"/>
    </xf>
    <xf numFmtId="0" fontId="16" fillId="0" borderId="7" xfId="139" applyFont="1" applyBorder="1" applyAlignment="1" applyProtection="1">
      <alignment horizontal="left" vertical="center" wrapText="1"/>
      <protection locked="0"/>
    </xf>
    <xf numFmtId="0" fontId="11" fillId="0" borderId="7" xfId="0" applyFont="1" applyBorder="1" applyAlignment="1">
      <alignment horizontal="center" vertical="center" wrapText="1"/>
    </xf>
    <xf numFmtId="0" fontId="0" fillId="0" borderId="0" xfId="28" applyFont="1" applyAlignment="1" applyProtection="1">
      <protection hidden="1"/>
    </xf>
    <xf numFmtId="0" fontId="10" fillId="8" borderId="7" xfId="28" applyFill="1" applyBorder="1" applyProtection="1">
      <alignment horizontal="center" vertical="center"/>
      <protection locked="0" hidden="1"/>
    </xf>
    <xf numFmtId="0" fontId="16" fillId="0" borderId="7" xfId="0" applyFont="1" applyBorder="1" applyProtection="1">
      <alignment horizontal="center" vertical="center"/>
      <protection locked="0"/>
    </xf>
    <xf numFmtId="0" fontId="8" fillId="0" borderId="0" xfId="0" applyFont="1" applyAlignment="1" applyProtection="1">
      <alignment horizontal="left" wrapText="1"/>
      <protection hidden="1"/>
    </xf>
    <xf numFmtId="0" fontId="16" fillId="2" borderId="7" xfId="0" applyFont="1" applyFill="1" applyBorder="1" applyAlignment="1" applyProtection="1">
      <alignment horizontal="center" vertical="center" wrapText="1"/>
      <protection locked="0"/>
    </xf>
    <xf numFmtId="3" fontId="16" fillId="0" borderId="7" xfId="0" applyNumberFormat="1" applyFont="1" applyBorder="1" applyAlignment="1" applyProtection="1">
      <alignment horizontal="center" vertical="center" wrapText="1"/>
      <protection locked="0"/>
    </xf>
    <xf numFmtId="3" fontId="16" fillId="2" borderId="7" xfId="0" applyNumberFormat="1" applyFont="1" applyFill="1" applyBorder="1" applyAlignment="1" applyProtection="1">
      <alignment horizontal="center" vertical="center" wrapText="1"/>
      <protection locked="0"/>
    </xf>
    <xf numFmtId="14" fontId="11" fillId="0" borderId="0" xfId="0" applyNumberFormat="1" applyFont="1" applyAlignment="1">
      <alignment horizontal="left" vertical="center"/>
    </xf>
    <xf numFmtId="14" fontId="11" fillId="0" borderId="0" xfId="0" applyNumberFormat="1" applyFont="1">
      <alignment horizontal="center" vertical="center"/>
    </xf>
    <xf numFmtId="49" fontId="11" fillId="0" borderId="0" xfId="23" applyFont="1" applyAlignment="1">
      <alignment horizontal="left" wrapText="1"/>
    </xf>
    <xf numFmtId="1" fontId="11" fillId="0" borderId="0" xfId="0" applyNumberFormat="1" applyFont="1">
      <alignment horizontal="center" vertical="center"/>
    </xf>
    <xf numFmtId="0" fontId="16" fillId="19" borderId="7" xfId="0" applyFont="1" applyFill="1" applyBorder="1" applyAlignment="1" applyProtection="1">
      <alignment horizontal="center" vertical="center" wrapText="1"/>
      <protection locked="0"/>
    </xf>
    <xf numFmtId="14" fontId="0" fillId="0" borderId="0" xfId="0" applyNumberFormat="1">
      <alignment horizontal="center" vertical="center"/>
    </xf>
    <xf numFmtId="14" fontId="20" fillId="0" borderId="7" xfId="28" applyNumberFormat="1" applyFont="1" applyBorder="1" applyAlignment="1" applyProtection="1">
      <alignment vertical="center" wrapText="1"/>
      <protection locked="0"/>
    </xf>
    <xf numFmtId="0" fontId="21" fillId="0" borderId="0" xfId="28" applyFont="1" applyAlignment="1" applyProtection="1">
      <alignment horizontal="center"/>
      <protection hidden="1"/>
    </xf>
    <xf numFmtId="14" fontId="11" fillId="0" borderId="7" xfId="28" applyNumberFormat="1" applyFont="1" applyBorder="1" applyAlignment="1" applyProtection="1">
      <alignment vertical="center"/>
      <protection locked="0"/>
    </xf>
    <xf numFmtId="0" fontId="0" fillId="0" borderId="0" xfId="8" applyFont="1" applyProtection="1">
      <protection hidden="1"/>
    </xf>
    <xf numFmtId="0" fontId="0" fillId="17" borderId="14" xfId="28" applyFont="1" applyFill="1" applyBorder="1" applyAlignment="1" applyProtection="1">
      <protection hidden="1"/>
    </xf>
    <xf numFmtId="0" fontId="16" fillId="17" borderId="11" xfId="28" applyFont="1" applyFill="1" applyBorder="1" applyProtection="1">
      <alignment horizontal="center" vertical="center"/>
      <protection hidden="1"/>
    </xf>
    <xf numFmtId="0" fontId="0" fillId="17" borderId="14" xfId="8" applyFont="1" applyFill="1" applyBorder="1" applyProtection="1">
      <protection hidden="1"/>
    </xf>
    <xf numFmtId="0" fontId="16" fillId="17" borderId="9" xfId="8" applyFont="1" applyFill="1" applyBorder="1" applyAlignment="1" applyProtection="1">
      <alignment horizontal="center"/>
      <protection hidden="1"/>
    </xf>
    <xf numFmtId="0" fontId="16" fillId="17" borderId="9" xfId="28" applyFont="1" applyFill="1" applyBorder="1">
      <alignment horizontal="center" vertical="center"/>
    </xf>
    <xf numFmtId="0" fontId="0" fillId="7" borderId="12" xfId="28" applyFont="1" applyFill="1" applyBorder="1" applyAlignment="1" applyProtection="1">
      <protection hidden="1"/>
    </xf>
    <xf numFmtId="0" fontId="16" fillId="7" borderId="6" xfId="28" applyFont="1" applyFill="1" applyBorder="1" applyAlignment="1" applyProtection="1">
      <alignment horizontal="right"/>
      <protection hidden="1"/>
    </xf>
    <xf numFmtId="0" fontId="16" fillId="7" borderId="11" xfId="28" applyFont="1" applyFill="1" applyBorder="1" applyAlignment="1" applyProtection="1">
      <alignment horizontal="center"/>
      <protection hidden="1"/>
    </xf>
    <xf numFmtId="0" fontId="39" fillId="0" borderId="0" xfId="0" applyFont="1" applyAlignment="1">
      <alignment horizontal="left" vertical="center"/>
    </xf>
    <xf numFmtId="0" fontId="54" fillId="0" borderId="0" xfId="0" applyFont="1" applyAlignment="1">
      <alignment horizontal="left" vertical="center"/>
    </xf>
    <xf numFmtId="0" fontId="33" fillId="0" borderId="0" xfId="8" applyFont="1" applyAlignment="1" applyProtection="1">
      <alignment horizontal="left"/>
      <protection hidden="1"/>
    </xf>
    <xf numFmtId="7" fontId="11" fillId="0" borderId="0" xfId="0" applyNumberFormat="1" applyFont="1">
      <alignment horizontal="center" vertical="center"/>
    </xf>
    <xf numFmtId="7" fontId="11" fillId="19" borderId="0" xfId="3" applyNumberFormat="1" applyFont="1" applyFill="1" applyAlignment="1">
      <alignment horizontal="center" vertical="center"/>
    </xf>
    <xf numFmtId="7" fontId="11" fillId="0" borderId="0" xfId="3" applyNumberFormat="1" applyFont="1" applyAlignment="1">
      <alignment horizontal="center" vertical="center"/>
    </xf>
    <xf numFmtId="49" fontId="11" fillId="0" borderId="0" xfId="10" applyAlignment="1" applyProtection="1">
      <alignment horizontal="left"/>
      <protection locked="0"/>
    </xf>
    <xf numFmtId="49" fontId="11" fillId="0" borderId="0" xfId="17" applyFont="1" applyAlignment="1" applyProtection="1">
      <alignment horizontal="right"/>
      <protection locked="0"/>
    </xf>
    <xf numFmtId="0" fontId="20" fillId="0" borderId="0" xfId="0" applyFont="1" applyAlignment="1" applyProtection="1">
      <alignment horizontal="center" vertical="center" wrapText="1"/>
      <protection locked="0"/>
    </xf>
    <xf numFmtId="0" fontId="61" fillId="0" borderId="0" xfId="28" applyFont="1" applyAlignment="1" applyProtection="1">
      <protection hidden="1"/>
    </xf>
    <xf numFmtId="9" fontId="11" fillId="0" borderId="0" xfId="0" applyNumberFormat="1" applyFont="1">
      <alignment horizontal="center" vertical="center"/>
    </xf>
    <xf numFmtId="7" fontId="11" fillId="19" borderId="0" xfId="0" applyNumberFormat="1" applyFont="1" applyFill="1">
      <alignment horizontal="center" vertical="center"/>
    </xf>
    <xf numFmtId="0" fontId="95" fillId="6" borderId="0" xfId="0" applyFont="1" applyFill="1">
      <alignment horizontal="center" vertical="center"/>
    </xf>
    <xf numFmtId="0" fontId="95" fillId="6" borderId="0" xfId="0" applyFont="1" applyFill="1" applyAlignment="1" applyProtection="1">
      <protection hidden="1"/>
    </xf>
    <xf numFmtId="0" fontId="95" fillId="6" borderId="0" xfId="0" applyFont="1" applyFill="1" applyAlignment="1">
      <alignment horizontal="left" vertical="center"/>
    </xf>
    <xf numFmtId="0" fontId="56" fillId="6" borderId="0" xfId="0" applyFont="1" applyFill="1" applyAlignment="1">
      <alignment horizontal="left" vertical="center"/>
    </xf>
    <xf numFmtId="0" fontId="56" fillId="19" borderId="0" xfId="0" applyFont="1" applyFill="1" applyAlignment="1">
      <alignment horizontal="left" vertical="center"/>
    </xf>
    <xf numFmtId="0" fontId="56" fillId="6" borderId="0" xfId="0" applyFont="1" applyFill="1">
      <alignment horizontal="center" vertical="center"/>
    </xf>
    <xf numFmtId="0" fontId="95" fillId="6" borderId="0" xfId="0" applyFont="1" applyFill="1" applyAlignment="1">
      <alignment horizontal="right" vertical="top"/>
    </xf>
    <xf numFmtId="0" fontId="95" fillId="6" borderId="0" xfId="0" applyFont="1" applyFill="1" applyAlignment="1">
      <alignment horizontal="left" vertical="top"/>
    </xf>
    <xf numFmtId="37" fontId="95" fillId="6" borderId="0" xfId="0" applyNumberFormat="1" applyFont="1" applyFill="1">
      <alignment horizontal="center" vertical="center"/>
    </xf>
    <xf numFmtId="0" fontId="150" fillId="6" borderId="0" xfId="0" applyFont="1" applyFill="1" applyAlignment="1">
      <alignment horizontal="left" vertical="center"/>
    </xf>
    <xf numFmtId="0" fontId="95" fillId="19" borderId="0" xfId="0" applyFont="1" applyFill="1" applyAlignment="1">
      <alignment horizontal="left" vertical="center"/>
    </xf>
    <xf numFmtId="0" fontId="95" fillId="6" borderId="0" xfId="62" applyFont="1" applyFill="1" applyAlignment="1">
      <alignment horizontal="left" vertical="top"/>
    </xf>
    <xf numFmtId="0" fontId="151" fillId="6" borderId="0" xfId="0" applyFont="1" applyFill="1" applyAlignment="1">
      <alignment horizontal="left" vertical="center"/>
    </xf>
    <xf numFmtId="0" fontId="150" fillId="19" borderId="0" xfId="0" applyFont="1" applyFill="1" applyAlignment="1">
      <alignment vertical="center"/>
    </xf>
    <xf numFmtId="0" fontId="95" fillId="6" borderId="0" xfId="0" applyFont="1" applyFill="1" applyAlignment="1"/>
    <xf numFmtId="0" fontId="95" fillId="19" borderId="0" xfId="0" applyFont="1" applyFill="1" applyAlignment="1">
      <alignment vertical="center"/>
    </xf>
    <xf numFmtId="0" fontId="150" fillId="0" borderId="0" xfId="0" applyFont="1" applyAlignment="1">
      <alignment horizontal="left" vertical="center"/>
    </xf>
    <xf numFmtId="0" fontId="95" fillId="0" borderId="0" xfId="0" applyFont="1" applyAlignment="1">
      <alignment horizontal="left" vertical="center"/>
    </xf>
    <xf numFmtId="43" fontId="95" fillId="6" borderId="0" xfId="61" applyFont="1" applyFill="1" applyAlignment="1">
      <alignment horizontal="center" vertical="center"/>
    </xf>
    <xf numFmtId="0" fontId="150" fillId="19" borderId="0" xfId="0" applyFont="1" applyFill="1" applyAlignment="1">
      <alignment horizontal="left" vertical="center"/>
    </xf>
    <xf numFmtId="0" fontId="95" fillId="19" borderId="0" xfId="0" applyFont="1" applyFill="1">
      <alignment horizontal="center" vertical="center"/>
    </xf>
    <xf numFmtId="16" fontId="95" fillId="6" borderId="0" xfId="0" applyNumberFormat="1" applyFont="1" applyFill="1">
      <alignment horizontal="center" vertical="center"/>
    </xf>
    <xf numFmtId="0" fontId="56" fillId="6" borderId="0" xfId="0" applyFont="1" applyFill="1" applyAlignment="1" applyProtection="1">
      <protection hidden="1"/>
    </xf>
    <xf numFmtId="0" fontId="95" fillId="6" borderId="0" xfId="0" applyFont="1" applyFill="1" applyAlignment="1">
      <alignment horizontal="right" vertical="center"/>
    </xf>
    <xf numFmtId="0" fontId="96" fillId="6" borderId="0" xfId="0" applyFont="1" applyFill="1" applyAlignment="1">
      <alignment horizontal="right" vertical="center"/>
    </xf>
    <xf numFmtId="0" fontId="56" fillId="19" borderId="0" xfId="0" applyFont="1" applyFill="1">
      <alignment horizontal="center" vertical="center"/>
    </xf>
    <xf numFmtId="0" fontId="152" fillId="0" borderId="0" xfId="0" applyFont="1" applyAlignment="1">
      <alignment horizontal="left" vertical="center"/>
    </xf>
    <xf numFmtId="0" fontId="95" fillId="6" borderId="0" xfId="0" applyFont="1" applyFill="1" applyAlignment="1">
      <alignment horizontal="center"/>
    </xf>
    <xf numFmtId="0" fontId="95" fillId="6" borderId="0" xfId="0" applyFont="1" applyFill="1" applyAlignment="1" applyProtection="1">
      <alignment horizontal="left"/>
      <protection hidden="1"/>
    </xf>
    <xf numFmtId="49" fontId="149" fillId="0" borderId="0" xfId="81" applyNumberFormat="1" applyFont="1"/>
    <xf numFmtId="0" fontId="149" fillId="0" borderId="0" xfId="81" applyFont="1"/>
    <xf numFmtId="37" fontId="20" fillId="7" borderId="4" xfId="0" applyNumberFormat="1" applyFont="1" applyFill="1" applyBorder="1">
      <alignment horizontal="center" vertical="center"/>
    </xf>
    <xf numFmtId="0" fontId="56" fillId="20" borderId="23" xfId="57" applyFont="1" applyFill="1" applyBorder="1" applyAlignment="1">
      <alignment vertical="center"/>
    </xf>
    <xf numFmtId="0" fontId="40" fillId="0" borderId="0" xfId="57" applyFont="1"/>
    <xf numFmtId="42" fontId="10" fillId="0" borderId="0" xfId="57" applyNumberFormat="1" applyFont="1" applyAlignment="1">
      <alignment vertical="center" wrapText="1"/>
    </xf>
    <xf numFmtId="168" fontId="10" fillId="0" borderId="0" xfId="57" applyNumberFormat="1" applyFont="1" applyAlignment="1">
      <alignment vertical="center" wrapText="1"/>
    </xf>
    <xf numFmtId="168" fontId="10" fillId="0" borderId="37" xfId="57" applyNumberFormat="1" applyFont="1" applyBorder="1" applyAlignment="1">
      <alignment vertical="center" wrapText="1"/>
    </xf>
    <xf numFmtId="0" fontId="10" fillId="0" borderId="16" xfId="57" applyFont="1" applyBorder="1" applyAlignment="1">
      <alignment horizontal="right" vertical="center" wrapText="1"/>
    </xf>
    <xf numFmtId="168" fontId="10" fillId="0" borderId="37" xfId="57" applyNumberFormat="1" applyFont="1" applyBorder="1" applyAlignment="1">
      <alignment horizontal="center" vertical="center"/>
    </xf>
    <xf numFmtId="0" fontId="10" fillId="0" borderId="6" xfId="57" applyFont="1" applyBorder="1" applyAlignment="1">
      <alignment vertical="center" wrapText="1"/>
    </xf>
    <xf numFmtId="168" fontId="10" fillId="0" borderId="6" xfId="57" applyNumberFormat="1" applyFont="1" applyBorder="1" applyAlignment="1">
      <alignment vertical="center" wrapText="1"/>
    </xf>
    <xf numFmtId="168" fontId="10" fillId="0" borderId="50" xfId="57" applyNumberFormat="1" applyFont="1" applyBorder="1" applyAlignment="1">
      <alignment vertical="center"/>
    </xf>
    <xf numFmtId="0" fontId="11" fillId="7" borderId="23" xfId="57" applyFont="1" applyFill="1" applyBorder="1" applyAlignment="1">
      <alignment vertical="center" wrapText="1"/>
    </xf>
    <xf numFmtId="42" fontId="20" fillId="7" borderId="23" xfId="57" applyNumberFormat="1" applyFont="1" applyFill="1" applyBorder="1" applyAlignment="1">
      <alignment vertical="center" wrapText="1"/>
    </xf>
    <xf numFmtId="0" fontId="11" fillId="7" borderId="23" xfId="57" applyFont="1" applyFill="1" applyBorder="1" applyAlignment="1">
      <alignment vertical="center"/>
    </xf>
    <xf numFmtId="168" fontId="20" fillId="7" borderId="23" xfId="57" applyNumberFormat="1" applyFont="1" applyFill="1" applyBorder="1" applyAlignment="1">
      <alignment vertical="center" wrapText="1"/>
    </xf>
    <xf numFmtId="0" fontId="11" fillId="7" borderId="23" xfId="57" applyFont="1" applyFill="1" applyBorder="1"/>
    <xf numFmtId="168" fontId="20" fillId="7" borderId="35" xfId="57" applyNumberFormat="1" applyFont="1" applyFill="1" applyBorder="1" applyAlignment="1">
      <alignment vertical="center" wrapText="1"/>
    </xf>
    <xf numFmtId="0" fontId="11" fillId="0" borderId="16" xfId="57" applyFont="1" applyBorder="1" applyAlignment="1">
      <alignment horizontal="center" wrapText="1"/>
    </xf>
    <xf numFmtId="42" fontId="11" fillId="0" borderId="16" xfId="57" applyNumberFormat="1" applyFont="1" applyBorder="1" applyAlignment="1">
      <alignment horizontal="center" wrapText="1"/>
    </xf>
    <xf numFmtId="0" fontId="11" fillId="0" borderId="4" xfId="57" applyFont="1" applyBorder="1" applyAlignment="1">
      <alignment horizontal="center" wrapText="1"/>
    </xf>
    <xf numFmtId="168" fontId="11" fillId="0" borderId="4" xfId="57" applyNumberFormat="1" applyFont="1" applyBorder="1" applyAlignment="1">
      <alignment horizontal="center" wrapText="1"/>
    </xf>
    <xf numFmtId="0" fontId="8" fillId="0" borderId="36" xfId="57" applyBorder="1"/>
    <xf numFmtId="0" fontId="8" fillId="0" borderId="40" xfId="57" applyBorder="1"/>
    <xf numFmtId="0" fontId="75" fillId="14" borderId="32" xfId="57" applyFont="1" applyFill="1" applyBorder="1" applyAlignment="1">
      <alignment horizontal="left" vertical="center"/>
    </xf>
    <xf numFmtId="0" fontId="13" fillId="14" borderId="22" xfId="57" applyFont="1" applyFill="1" applyBorder="1" applyAlignment="1">
      <alignment vertical="center" wrapText="1"/>
    </xf>
    <xf numFmtId="0" fontId="13" fillId="14" borderId="25" xfId="57" applyFont="1" applyFill="1" applyBorder="1" applyAlignment="1">
      <alignment vertical="center" wrapText="1"/>
    </xf>
    <xf numFmtId="0" fontId="16" fillId="0" borderId="42" xfId="57" applyFont="1" applyBorder="1" applyAlignment="1">
      <alignment vertical="center" wrapText="1"/>
    </xf>
    <xf numFmtId="0" fontId="16" fillId="0" borderId="24" xfId="57" applyFont="1" applyBorder="1" applyAlignment="1">
      <alignment vertical="center" wrapText="1"/>
    </xf>
    <xf numFmtId="0" fontId="10" fillId="0" borderId="42" xfId="57" applyFont="1" applyBorder="1" applyAlignment="1">
      <alignment horizontal="right" vertical="center" wrapText="1" indent="1"/>
    </xf>
    <xf numFmtId="0" fontId="16" fillId="0" borderId="24" xfId="57" applyFont="1" applyBorder="1" applyAlignment="1">
      <alignment vertical="center"/>
    </xf>
    <xf numFmtId="0" fontId="16" fillId="0" borderId="24" xfId="57" applyFont="1" applyBorder="1" applyAlignment="1">
      <alignment horizontal="center" vertical="center"/>
    </xf>
    <xf numFmtId="0" fontId="11" fillId="0" borderId="43" xfId="57" applyFont="1" applyBorder="1" applyAlignment="1">
      <alignment vertical="center" wrapText="1"/>
    </xf>
    <xf numFmtId="0" fontId="16" fillId="0" borderId="44" xfId="57" applyFont="1" applyBorder="1" applyAlignment="1">
      <alignment horizontal="center" vertical="center"/>
    </xf>
    <xf numFmtId="0" fontId="110" fillId="0" borderId="0" xfId="57" applyFont="1"/>
    <xf numFmtId="0" fontId="110" fillId="0" borderId="0" xfId="57" applyFont="1" applyAlignment="1">
      <alignment horizontal="right"/>
    </xf>
    <xf numFmtId="168" fontId="109" fillId="0" borderId="0" xfId="57" applyNumberFormat="1" applyFont="1"/>
    <xf numFmtId="0" fontId="110" fillId="0" borderId="0" xfId="57" applyFont="1" applyAlignment="1">
      <alignment wrapText="1"/>
    </xf>
    <xf numFmtId="0" fontId="109" fillId="0" borderId="0" xfId="57" applyFont="1" applyAlignment="1">
      <alignment horizontal="center" vertical="center"/>
    </xf>
    <xf numFmtId="0" fontId="109" fillId="0" borderId="0" xfId="57" applyFont="1" applyAlignment="1">
      <alignment horizontal="left" vertical="center"/>
    </xf>
    <xf numFmtId="0" fontId="62" fillId="0" borderId="0" xfId="57" applyFont="1" applyAlignment="1">
      <alignment vertical="center"/>
    </xf>
    <xf numFmtId="0" fontId="109" fillId="0" borderId="0" xfId="57" applyFont="1" applyAlignment="1">
      <alignment horizontal="left" indent="2"/>
    </xf>
    <xf numFmtId="0" fontId="8" fillId="0" borderId="0" xfId="57" applyAlignment="1">
      <alignment horizontal="left" indent="1"/>
    </xf>
    <xf numFmtId="0" fontId="109" fillId="0" borderId="0" xfId="57" applyFont="1" applyAlignment="1">
      <alignment horizontal="left" indent="1"/>
    </xf>
    <xf numFmtId="0" fontId="113" fillId="0" borderId="0" xfId="57" applyFont="1"/>
    <xf numFmtId="0" fontId="110" fillId="0" borderId="0" xfId="57" applyFont="1" applyAlignment="1">
      <alignment horizontal="left"/>
    </xf>
    <xf numFmtId="0" fontId="148" fillId="0" borderId="0" xfId="57" applyFont="1"/>
    <xf numFmtId="0" fontId="95" fillId="21" borderId="0" xfId="0" applyFont="1" applyFill="1">
      <alignment horizontal="center" vertical="center"/>
    </xf>
    <xf numFmtId="0" fontId="11" fillId="0" borderId="0" xfId="0" applyFont="1" applyAlignment="1">
      <alignment horizontal="left" vertical="top"/>
    </xf>
    <xf numFmtId="0" fontId="16" fillId="17" borderId="26" xfId="28" applyFont="1" applyFill="1" applyBorder="1" applyAlignment="1" applyProtection="1">
      <alignment horizontal="center" vertical="center" wrapText="1"/>
      <protection locked="0"/>
    </xf>
    <xf numFmtId="0" fontId="16" fillId="17" borderId="27" xfId="28" applyFont="1" applyFill="1" applyBorder="1" applyAlignment="1" applyProtection="1">
      <alignment horizontal="center" vertical="center" wrapText="1"/>
      <protection locked="0"/>
    </xf>
    <xf numFmtId="0" fontId="11" fillId="0" borderId="0" xfId="28" applyFont="1" applyAlignment="1" applyProtection="1">
      <alignment horizontal="right" vertical="center"/>
      <protection locked="0"/>
    </xf>
    <xf numFmtId="0" fontId="11" fillId="7" borderId="4" xfId="9" applyFont="1" applyFill="1" applyBorder="1" applyAlignment="1" applyProtection="1">
      <alignment horizontal="left" vertical="top"/>
      <protection hidden="1"/>
    </xf>
    <xf numFmtId="0" fontId="66" fillId="6" borderId="0" xfId="9" applyFont="1" applyFill="1" applyAlignment="1">
      <alignment vertical="top" wrapText="1"/>
    </xf>
    <xf numFmtId="3" fontId="119" fillId="14" borderId="63" xfId="57" applyNumberFormat="1" applyFont="1" applyFill="1" applyBorder="1" applyAlignment="1">
      <alignment vertical="center" wrapText="1"/>
    </xf>
    <xf numFmtId="0" fontId="13" fillId="6" borderId="33" xfId="57" applyFont="1" applyFill="1" applyBorder="1" applyAlignment="1">
      <alignment horizontal="left" vertical="center" wrapText="1"/>
    </xf>
    <xf numFmtId="0" fontId="13" fillId="6" borderId="73" xfId="57" applyFont="1" applyFill="1" applyBorder="1" applyAlignment="1">
      <alignment horizontal="left" vertical="center" wrapText="1"/>
    </xf>
    <xf numFmtId="0" fontId="10" fillId="0" borderId="6" xfId="57" applyFont="1" applyBorder="1" applyAlignment="1" applyProtection="1">
      <alignment horizontal="center" wrapText="1"/>
      <protection locked="0"/>
    </xf>
    <xf numFmtId="0" fontId="10" fillId="0" borderId="4" xfId="57" applyFont="1" applyBorder="1" applyAlignment="1" applyProtection="1">
      <alignment horizontal="center" wrapText="1"/>
      <protection locked="0"/>
    </xf>
    <xf numFmtId="0" fontId="40" fillId="13" borderId="54" xfId="57" applyFont="1" applyFill="1" applyBorder="1" applyAlignment="1">
      <alignment horizontal="center" vertical="center"/>
    </xf>
    <xf numFmtId="0" fontId="40" fillId="13" borderId="55" xfId="57" applyFont="1" applyFill="1" applyBorder="1" applyAlignment="1">
      <alignment horizontal="center" vertical="center"/>
    </xf>
    <xf numFmtId="0" fontId="40" fillId="13" borderId="56" xfId="57" applyFont="1" applyFill="1" applyBorder="1" applyAlignment="1">
      <alignment horizontal="center" vertical="center"/>
    </xf>
    <xf numFmtId="0" fontId="40" fillId="13" borderId="28" xfId="57" applyFont="1" applyFill="1" applyBorder="1" applyAlignment="1">
      <alignment horizontal="center" vertical="center"/>
    </xf>
    <xf numFmtId="0" fontId="40" fillId="13" borderId="21" xfId="57" applyFont="1" applyFill="1" applyBorder="1" applyAlignment="1">
      <alignment horizontal="center" vertical="center"/>
    </xf>
    <xf numFmtId="0" fontId="40" fillId="13" borderId="29" xfId="57" applyFont="1" applyFill="1" applyBorder="1" applyAlignment="1">
      <alignment horizontal="center" vertical="center"/>
    </xf>
    <xf numFmtId="0" fontId="146" fillId="13" borderId="0" xfId="57" applyFont="1" applyFill="1" applyAlignment="1">
      <alignment horizontal="left" vertical="center" wrapText="1"/>
    </xf>
    <xf numFmtId="0" fontId="15" fillId="7" borderId="33" xfId="57" applyFont="1" applyFill="1" applyBorder="1" applyAlignment="1">
      <alignment horizontal="left" vertical="center" wrapText="1"/>
    </xf>
    <xf numFmtId="0" fontId="15" fillId="7" borderId="84" xfId="57" applyFont="1" applyFill="1" applyBorder="1" applyAlignment="1">
      <alignment horizontal="left" vertical="center" wrapText="1"/>
    </xf>
    <xf numFmtId="0" fontId="15" fillId="7" borderId="36" xfId="57" applyFont="1" applyFill="1" applyBorder="1" applyAlignment="1">
      <alignment horizontal="left" vertical="center" wrapText="1"/>
    </xf>
    <xf numFmtId="0" fontId="15" fillId="7" borderId="24" xfId="57" applyFont="1" applyFill="1" applyBorder="1" applyAlignment="1">
      <alignment horizontal="left" vertical="center" wrapText="1"/>
    </xf>
    <xf numFmtId="0" fontId="8" fillId="0" borderId="40" xfId="57" applyBorder="1" applyAlignment="1">
      <alignment horizontal="center"/>
    </xf>
    <xf numFmtId="0" fontId="8" fillId="0" borderId="30" xfId="57" applyBorder="1" applyAlignment="1">
      <alignment horizontal="center"/>
    </xf>
    <xf numFmtId="0" fontId="10" fillId="0" borderId="0" xfId="57" applyFont="1" applyAlignment="1">
      <alignment horizontal="left" vertical="top" wrapText="1"/>
    </xf>
    <xf numFmtId="0" fontId="20" fillId="0" borderId="0" xfId="57" applyFont="1" applyAlignment="1">
      <alignment horizontal="center" vertical="center"/>
    </xf>
    <xf numFmtId="0" fontId="10" fillId="0" borderId="0" xfId="57" applyFont="1" applyAlignment="1">
      <alignment horizontal="left" wrapText="1"/>
    </xf>
    <xf numFmtId="0" fontId="40" fillId="13" borderId="85" xfId="57" applyFont="1" applyFill="1" applyBorder="1" applyAlignment="1">
      <alignment horizontal="center" vertical="center"/>
    </xf>
    <xf numFmtId="0" fontId="40" fillId="13" borderId="23" xfId="57" applyFont="1" applyFill="1" applyBorder="1" applyAlignment="1">
      <alignment horizontal="center" vertical="center"/>
    </xf>
    <xf numFmtId="0" fontId="40" fillId="13" borderId="35" xfId="57" applyFont="1" applyFill="1" applyBorder="1" applyAlignment="1">
      <alignment horizontal="center" vertical="center"/>
    </xf>
    <xf numFmtId="0" fontId="40" fillId="13" borderId="21" xfId="57" applyFont="1" applyFill="1" applyBorder="1" applyAlignment="1">
      <alignment horizontal="center" vertical="center" wrapText="1"/>
    </xf>
    <xf numFmtId="0" fontId="40" fillId="13" borderId="54" xfId="57" applyFont="1" applyFill="1" applyBorder="1" applyAlignment="1">
      <alignment horizontal="center" vertical="center" wrapText="1"/>
    </xf>
    <xf numFmtId="0" fontId="40" fillId="13" borderId="55" xfId="57" applyFont="1" applyFill="1" applyBorder="1" applyAlignment="1">
      <alignment horizontal="center" vertical="center" wrapText="1"/>
    </xf>
    <xf numFmtId="0" fontId="40" fillId="13" borderId="57" xfId="57" applyFont="1" applyFill="1" applyBorder="1" applyAlignment="1">
      <alignment horizontal="center" vertical="center" wrapText="1"/>
    </xf>
    <xf numFmtId="0" fontId="75" fillId="9" borderId="13" xfId="28" applyFont="1" applyFill="1" applyBorder="1">
      <alignment horizontal="center" vertical="center"/>
    </xf>
    <xf numFmtId="0" fontId="75" fillId="9" borderId="4" xfId="28" applyFont="1" applyFill="1" applyBorder="1">
      <alignment horizontal="center" vertical="center"/>
    </xf>
    <xf numFmtId="0" fontId="75" fillId="9" borderId="9" xfId="28" applyFont="1" applyFill="1" applyBorder="1">
      <alignment horizontal="center" vertical="center"/>
    </xf>
    <xf numFmtId="0" fontId="126" fillId="7" borderId="59" xfId="28" applyFont="1" applyFill="1" applyBorder="1">
      <alignment horizontal="center" vertical="center"/>
    </xf>
    <xf numFmtId="0" fontId="126" fillId="7" borderId="60" xfId="28" applyFont="1" applyFill="1" applyBorder="1">
      <alignment horizontal="center" vertical="center"/>
    </xf>
    <xf numFmtId="0" fontId="126" fillId="7" borderId="61" xfId="28" applyFont="1" applyFill="1" applyBorder="1">
      <alignment horizontal="center" vertical="center"/>
    </xf>
    <xf numFmtId="14" fontId="10" fillId="8" borderId="6" xfId="28" applyNumberFormat="1" applyFill="1" applyBorder="1" applyProtection="1">
      <alignment horizontal="center" vertical="center"/>
      <protection locked="0"/>
    </xf>
    <xf numFmtId="0" fontId="10" fillId="0" borderId="0" xfId="28" applyAlignment="1">
      <alignment horizontal="left" vertical="center"/>
    </xf>
    <xf numFmtId="0" fontId="10" fillId="0" borderId="20" xfId="28" applyBorder="1" applyAlignment="1" applyProtection="1">
      <alignment horizontal="left" vertical="top" wrapText="1"/>
      <protection locked="0"/>
    </xf>
    <xf numFmtId="0" fontId="10" fillId="0" borderId="16" xfId="28" applyBorder="1" applyAlignment="1" applyProtection="1">
      <alignment horizontal="left" vertical="top" wrapText="1"/>
      <protection locked="0"/>
    </xf>
    <xf numFmtId="0" fontId="10" fillId="0" borderId="18" xfId="28" applyBorder="1" applyAlignment="1" applyProtection="1">
      <alignment horizontal="left" vertical="top" wrapText="1"/>
      <protection locked="0"/>
    </xf>
    <xf numFmtId="0" fontId="10" fillId="0" borderId="12" xfId="28" applyBorder="1" applyAlignment="1" applyProtection="1">
      <alignment horizontal="left" vertical="top" wrapText="1"/>
      <protection locked="0"/>
    </xf>
    <xf numFmtId="0" fontId="10" fillId="0" borderId="6" xfId="28" applyBorder="1" applyAlignment="1" applyProtection="1">
      <alignment horizontal="left" vertical="top" wrapText="1"/>
      <protection locked="0"/>
    </xf>
    <xf numFmtId="0" fontId="10" fillId="0" borderId="11" xfId="28" applyBorder="1" applyAlignment="1" applyProtection="1">
      <alignment horizontal="left" vertical="top" wrapText="1"/>
      <protection locked="0"/>
    </xf>
    <xf numFmtId="0" fontId="10" fillId="11" borderId="6" xfId="28" applyFill="1" applyBorder="1" applyAlignment="1" applyProtection="1">
      <alignment horizontal="center"/>
      <protection locked="0"/>
    </xf>
    <xf numFmtId="0" fontId="12" fillId="12" borderId="0" xfId="30" applyFont="1" applyFill="1" applyAlignment="1">
      <alignment horizontal="left" vertical="center" wrapText="1"/>
    </xf>
    <xf numFmtId="0" fontId="20" fillId="0" borderId="0" xfId="30" applyFont="1" applyAlignment="1">
      <alignment horizontal="left" vertical="center" wrapText="1" indent="2"/>
    </xf>
    <xf numFmtId="0" fontId="40" fillId="0" borderId="0" xfId="30" applyFont="1" applyAlignment="1">
      <alignment horizontal="left" wrapText="1"/>
    </xf>
    <xf numFmtId="0" fontId="53" fillId="0" borderId="0" xfId="28" applyFont="1" applyAlignment="1">
      <alignment horizontal="left" vertical="center" wrapText="1"/>
    </xf>
    <xf numFmtId="0" fontId="53" fillId="0" borderId="0" xfId="28" applyFont="1" applyAlignment="1">
      <alignment horizontal="left" vertical="center"/>
    </xf>
    <xf numFmtId="0" fontId="10" fillId="11" borderId="6" xfId="28" applyFill="1" applyBorder="1" applyAlignment="1" applyProtection="1">
      <alignment horizontal="center" vertical="center" wrapText="1"/>
      <protection locked="0"/>
    </xf>
    <xf numFmtId="0" fontId="10" fillId="0" borderId="0" xfId="59" applyFont="1" applyAlignment="1">
      <alignment horizontal="left" vertical="top" wrapText="1"/>
    </xf>
    <xf numFmtId="0" fontId="10" fillId="11" borderId="6" xfId="28" applyFill="1" applyBorder="1" applyAlignment="1" applyProtection="1">
      <alignment horizontal="left" vertical="top"/>
      <protection locked="0"/>
    </xf>
    <xf numFmtId="0" fontId="40" fillId="0" borderId="0" xfId="9" applyFont="1" applyAlignment="1">
      <alignment horizontal="left" wrapText="1"/>
    </xf>
    <xf numFmtId="0" fontId="116" fillId="14" borderId="0" xfId="28" applyFont="1" applyFill="1" applyAlignment="1">
      <alignment horizontal="left" vertical="top" wrapText="1"/>
    </xf>
    <xf numFmtId="0" fontId="39" fillId="7" borderId="70" xfId="9" applyFont="1" applyFill="1" applyBorder="1" applyAlignment="1" applyProtection="1">
      <alignment horizontal="center" vertical="center" wrapText="1"/>
      <protection hidden="1"/>
    </xf>
    <xf numFmtId="0" fontId="39" fillId="7" borderId="71" xfId="9" applyFont="1" applyFill="1" applyBorder="1" applyAlignment="1" applyProtection="1">
      <alignment horizontal="center" vertical="center" wrapText="1"/>
      <protection hidden="1"/>
    </xf>
    <xf numFmtId="0" fontId="39" fillId="7" borderId="72" xfId="9" applyFont="1" applyFill="1" applyBorder="1" applyAlignment="1" applyProtection="1">
      <alignment horizontal="center" vertical="center" wrapText="1"/>
      <protection hidden="1"/>
    </xf>
    <xf numFmtId="0" fontId="12" fillId="0" borderId="0" xfId="30" applyFont="1" applyAlignment="1">
      <alignment horizontal="left" vertical="center" wrapText="1"/>
    </xf>
    <xf numFmtId="0" fontId="12" fillId="0" borderId="0" xfId="30" applyFont="1" applyAlignment="1">
      <alignment horizontal="center" wrapText="1"/>
    </xf>
    <xf numFmtId="0" fontId="142" fillId="7" borderId="67" xfId="59" applyFont="1" applyFill="1" applyBorder="1" applyAlignment="1" applyProtection="1">
      <alignment horizontal="center" vertical="center" wrapText="1"/>
      <protection hidden="1"/>
    </xf>
    <xf numFmtId="0" fontId="142" fillId="7" borderId="68" xfId="59" applyFont="1" applyFill="1" applyBorder="1" applyAlignment="1" applyProtection="1">
      <alignment horizontal="center" vertical="center" wrapText="1"/>
      <protection hidden="1"/>
    </xf>
    <xf numFmtId="0" fontId="142" fillId="7" borderId="69" xfId="59" applyFont="1" applyFill="1" applyBorder="1" applyAlignment="1" applyProtection="1">
      <alignment horizontal="center" vertical="center" wrapText="1"/>
      <protection hidden="1"/>
    </xf>
    <xf numFmtId="0" fontId="12" fillId="0" borderId="0" xfId="30" applyFont="1" applyAlignment="1">
      <alignment horizontal="left" wrapText="1"/>
    </xf>
    <xf numFmtId="0" fontId="59" fillId="4" borderId="67" xfId="9" applyFont="1" applyFill="1" applyBorder="1" applyAlignment="1">
      <alignment horizontal="center" vertical="center" wrapText="1"/>
    </xf>
    <xf numFmtId="0" fontId="59" fillId="4" borderId="68" xfId="9" applyFont="1" applyFill="1" applyBorder="1" applyAlignment="1">
      <alignment horizontal="center" vertical="center" wrapText="1"/>
    </xf>
    <xf numFmtId="0" fontId="59" fillId="4" borderId="68" xfId="9" applyFont="1" applyFill="1" applyBorder="1" applyAlignment="1">
      <alignment horizontal="center" vertical="center"/>
    </xf>
    <xf numFmtId="0" fontId="59" fillId="4" borderId="69" xfId="9" applyFont="1" applyFill="1" applyBorder="1" applyAlignment="1">
      <alignment horizontal="center" vertical="center"/>
    </xf>
    <xf numFmtId="0" fontId="15" fillId="6" borderId="0" xfId="9" applyFont="1" applyFill="1" applyAlignment="1">
      <alignment horizontal="left" vertical="center" wrapText="1"/>
    </xf>
    <xf numFmtId="0" fontId="12" fillId="10" borderId="0" xfId="22" applyFont="1" applyFill="1" applyAlignment="1">
      <alignment horizontal="right" vertical="center"/>
    </xf>
    <xf numFmtId="49" fontId="12" fillId="0" borderId="0" xfId="1" applyFont="1" applyAlignment="1">
      <alignment horizontal="left" vertical="center" wrapText="1"/>
    </xf>
    <xf numFmtId="0" fontId="11" fillId="0" borderId="0" xfId="22" applyFont="1" applyAlignment="1">
      <alignment horizontal="left" vertical="center" wrapText="1" indent="4"/>
    </xf>
    <xf numFmtId="0" fontId="11" fillId="0" borderId="0" xfId="85" applyFont="1" applyAlignment="1">
      <alignment horizontal="left" vertical="center" wrapText="1" indent="4"/>
    </xf>
    <xf numFmtId="0" fontId="10" fillId="8" borderId="4" xfId="9" applyFill="1" applyBorder="1" applyAlignment="1" applyProtection="1">
      <alignment horizontal="center" vertical="center"/>
      <protection locked="0"/>
    </xf>
    <xf numFmtId="0" fontId="40" fillId="0" borderId="0" xfId="22" applyFont="1" applyAlignment="1">
      <alignment horizontal="left" vertical="center"/>
    </xf>
    <xf numFmtId="0" fontId="11" fillId="0" borderId="0" xfId="22" applyFont="1" applyAlignment="1" applyProtection="1">
      <alignment horizontal="left" wrapText="1"/>
      <protection locked="0"/>
    </xf>
    <xf numFmtId="0" fontId="11" fillId="0" borderId="24" xfId="22" applyFont="1" applyBorder="1" applyAlignment="1" applyProtection="1">
      <alignment horizontal="left" wrapText="1"/>
      <protection locked="0"/>
    </xf>
    <xf numFmtId="0" fontId="40" fillId="0" borderId="0" xfId="22" applyFont="1" applyAlignment="1">
      <alignment horizontal="left" vertical="center" wrapText="1"/>
    </xf>
    <xf numFmtId="0" fontId="11" fillId="0" borderId="28" xfId="22" applyFont="1" applyBorder="1" applyAlignment="1" applyProtection="1">
      <alignment horizontal="left" vertical="top" wrapText="1"/>
      <protection locked="0"/>
    </xf>
    <xf numFmtId="0" fontId="11" fillId="0" borderId="21" xfId="22" applyFont="1" applyBorder="1" applyAlignment="1" applyProtection="1">
      <alignment horizontal="left" vertical="top" wrapText="1"/>
      <protection locked="0"/>
    </xf>
    <xf numFmtId="0" fontId="11" fillId="0" borderId="29" xfId="22" applyFont="1" applyBorder="1" applyAlignment="1" applyProtection="1">
      <alignment horizontal="left" vertical="top" wrapText="1"/>
      <protection locked="0"/>
    </xf>
    <xf numFmtId="0" fontId="40" fillId="0" borderId="0" xfId="28" applyFont="1" applyAlignment="1">
      <alignment horizontal="left" vertical="center" wrapText="1" indent="2"/>
    </xf>
    <xf numFmtId="0" fontId="12" fillId="0" borderId="0" xfId="22" applyFont="1" applyAlignment="1">
      <alignment horizontal="left" vertical="center" wrapText="1" indent="2"/>
    </xf>
    <xf numFmtId="0" fontId="10" fillId="0" borderId="0" xfId="84" applyAlignment="1">
      <alignment horizontal="left" vertical="center" wrapText="1" indent="2"/>
    </xf>
    <xf numFmtId="0" fontId="81" fillId="0" borderId="26" xfId="28" applyFont="1" applyBorder="1" applyAlignment="1" applyProtection="1">
      <alignment horizontal="left" vertical="center" wrapText="1"/>
      <protection locked="0"/>
    </xf>
    <xf numFmtId="0" fontId="81" fillId="0" borderId="66" xfId="28" applyFont="1" applyBorder="1" applyAlignment="1" applyProtection="1">
      <alignment horizontal="left" vertical="center" wrapText="1"/>
      <protection locked="0"/>
    </xf>
    <xf numFmtId="0" fontId="81" fillId="0" borderId="27" xfId="28" applyFont="1" applyBorder="1" applyAlignment="1" applyProtection="1">
      <alignment horizontal="left" vertical="center" wrapText="1"/>
      <protection locked="0"/>
    </xf>
    <xf numFmtId="49" fontId="11" fillId="0" borderId="0" xfId="22" applyNumberFormat="1" applyFont="1" applyAlignment="1">
      <alignment vertical="top" wrapText="1"/>
    </xf>
    <xf numFmtId="49" fontId="11" fillId="0" borderId="0" xfId="28" applyNumberFormat="1" applyFont="1" applyAlignment="1">
      <alignment vertical="top"/>
    </xf>
    <xf numFmtId="0" fontId="10" fillId="0" borderId="0" xfId="22" applyAlignment="1">
      <alignment horizontal="left" vertical="top" wrapText="1"/>
    </xf>
    <xf numFmtId="0" fontId="10" fillId="0" borderId="28" xfId="22" applyBorder="1" applyAlignment="1" applyProtection="1">
      <alignment horizontal="left" vertical="top" wrapText="1"/>
      <protection locked="0"/>
    </xf>
    <xf numFmtId="0" fontId="10" fillId="0" borderId="21" xfId="22" applyBorder="1" applyAlignment="1" applyProtection="1">
      <alignment horizontal="left" vertical="top" wrapText="1"/>
      <protection locked="0"/>
    </xf>
    <xf numFmtId="0" fontId="10" fillId="0" borderId="29" xfId="22" applyBorder="1" applyAlignment="1" applyProtection="1">
      <alignment horizontal="left" vertical="top" wrapText="1"/>
      <protection locked="0"/>
    </xf>
    <xf numFmtId="0" fontId="39" fillId="0" borderId="2" xfId="0" applyFont="1" applyBorder="1" applyAlignment="1" applyProtection="1">
      <alignment horizontal="left"/>
      <protection locked="0"/>
    </xf>
    <xf numFmtId="0" fontId="12" fillId="3" borderId="6" xfId="0" applyFont="1" applyFill="1" applyBorder="1" applyAlignment="1" applyProtection="1">
      <alignment horizontal="left" vertical="top"/>
      <protection hidden="1"/>
    </xf>
    <xf numFmtId="0" fontId="10" fillId="0" borderId="20" xfId="6" applyFont="1" applyBorder="1" applyAlignment="1" applyProtection="1">
      <alignment horizontal="left" vertical="top" wrapText="1"/>
      <protection locked="0"/>
    </xf>
    <xf numFmtId="0" fontId="10" fillId="0" borderId="16" xfId="6" applyFont="1" applyBorder="1" applyAlignment="1" applyProtection="1">
      <alignment horizontal="left" vertical="top" wrapText="1"/>
      <protection locked="0"/>
    </xf>
    <xf numFmtId="0" fontId="10" fillId="0" borderId="18" xfId="6" applyFont="1" applyBorder="1" applyAlignment="1" applyProtection="1">
      <alignment horizontal="left" vertical="top" wrapText="1"/>
      <protection locked="0"/>
    </xf>
    <xf numFmtId="0" fontId="10" fillId="0" borderId="12" xfId="6" applyFont="1" applyBorder="1" applyAlignment="1" applyProtection="1">
      <alignment horizontal="left" vertical="top" wrapText="1"/>
      <protection locked="0"/>
    </xf>
    <xf numFmtId="0" fontId="10" fillId="0" borderId="6" xfId="6" applyFont="1" applyBorder="1" applyAlignment="1" applyProtection="1">
      <alignment horizontal="left" vertical="top" wrapText="1"/>
      <protection locked="0"/>
    </xf>
    <xf numFmtId="0" fontId="10" fillId="0" borderId="11" xfId="6" applyFont="1" applyBorder="1" applyAlignment="1" applyProtection="1">
      <alignment horizontal="left" vertical="top" wrapText="1"/>
      <protection locked="0"/>
    </xf>
    <xf numFmtId="0" fontId="11" fillId="0" borderId="2" xfId="12" quotePrefix="1" applyNumberFormat="1" applyBorder="1" applyAlignment="1" applyProtection="1">
      <alignment horizontal="left"/>
      <protection locked="0"/>
    </xf>
    <xf numFmtId="0" fontId="11" fillId="0" borderId="1" xfId="12" quotePrefix="1" applyNumberFormat="1" applyBorder="1" applyAlignment="1" applyProtection="1">
      <alignment horizontal="left"/>
      <protection locked="0"/>
    </xf>
    <xf numFmtId="0" fontId="11" fillId="0" borderId="0" xfId="12" applyNumberFormat="1" applyAlignment="1">
      <alignment horizontal="left" wrapText="1"/>
    </xf>
    <xf numFmtId="0" fontId="16" fillId="0" borderId="0" xfId="12" applyNumberFormat="1" applyFont="1" applyAlignment="1">
      <alignment horizontal="left" wrapText="1"/>
    </xf>
    <xf numFmtId="0" fontId="0" fillId="0" borderId="0" xfId="0" applyAlignment="1">
      <alignment horizontal="left" wrapText="1"/>
    </xf>
    <xf numFmtId="0" fontId="92" fillId="0" borderId="0" xfId="22" applyFont="1" applyAlignment="1">
      <alignment horizontal="center" vertical="center" wrapText="1"/>
    </xf>
    <xf numFmtId="0" fontId="120" fillId="7" borderId="13" xfId="22" applyFont="1" applyFill="1" applyBorder="1" applyAlignment="1">
      <alignment horizontal="center" vertical="center" wrapText="1"/>
    </xf>
    <xf numFmtId="0" fontId="121" fillId="7" borderId="4" xfId="22" applyFont="1" applyFill="1" applyBorder="1" applyAlignment="1">
      <alignment horizontal="center" vertical="center" wrapText="1"/>
    </xf>
    <xf numFmtId="0" fontId="121" fillId="7" borderId="9" xfId="22" applyFont="1" applyFill="1" applyBorder="1" applyAlignment="1">
      <alignment horizontal="center" vertical="center" wrapText="1"/>
    </xf>
    <xf numFmtId="0" fontId="120" fillId="7" borderId="4" xfId="22" applyFont="1" applyFill="1" applyBorder="1" applyAlignment="1">
      <alignment horizontal="center" vertical="center" wrapText="1"/>
    </xf>
    <xf numFmtId="0" fontId="120" fillId="7" borderId="9" xfId="22" applyFont="1" applyFill="1" applyBorder="1" applyAlignment="1">
      <alignment horizontal="center" vertical="center" wrapText="1"/>
    </xf>
    <xf numFmtId="0" fontId="16" fillId="8" borderId="14" xfId="22" applyFont="1" applyFill="1" applyBorder="1">
      <alignment horizontal="center" vertical="center"/>
    </xf>
    <xf numFmtId="0" fontId="16" fillId="8" borderId="0" xfId="22" applyFont="1" applyFill="1">
      <alignment horizontal="center" vertical="center"/>
    </xf>
    <xf numFmtId="0" fontId="16" fillId="8" borderId="15" xfId="22" applyFont="1" applyFill="1" applyBorder="1">
      <alignment horizontal="center" vertical="center"/>
    </xf>
    <xf numFmtId="0" fontId="91" fillId="0" borderId="6" xfId="22" applyFont="1" applyBorder="1" applyAlignment="1">
      <alignment horizontal="center" vertical="center" wrapText="1"/>
    </xf>
    <xf numFmtId="0" fontId="92" fillId="0" borderId="6" xfId="22" applyFont="1" applyBorder="1" applyAlignment="1">
      <alignment horizontal="center" vertical="center" wrapText="1"/>
    </xf>
    <xf numFmtId="37" fontId="117" fillId="14" borderId="0" xfId="0" applyNumberFormat="1" applyFont="1" applyFill="1" applyAlignment="1">
      <alignment horizontal="left" vertical="top"/>
    </xf>
    <xf numFmtId="0" fontId="11" fillId="0" borderId="0" xfId="6" applyAlignment="1">
      <alignment wrapText="1"/>
    </xf>
    <xf numFmtId="0" fontId="18" fillId="0" borderId="0" xfId="6" applyFont="1" applyAlignment="1">
      <alignment wrapText="1"/>
    </xf>
    <xf numFmtId="37" fontId="20" fillId="0" borderId="0" xfId="0" applyNumberFormat="1" applyFont="1" applyAlignment="1">
      <alignment horizontal="left" vertical="top" wrapText="1"/>
    </xf>
    <xf numFmtId="0" fontId="20" fillId="0" borderId="0" xfId="0" applyFont="1" applyAlignment="1">
      <alignment horizontal="left" vertical="top" wrapText="1"/>
    </xf>
    <xf numFmtId="0" fontId="11" fillId="0" borderId="0" xfId="6" applyAlignment="1">
      <alignment horizontal="left" wrapText="1"/>
    </xf>
    <xf numFmtId="169" fontId="33" fillId="8" borderId="4" xfId="20" applyNumberFormat="1" applyFont="1" applyFill="1" applyBorder="1" applyAlignment="1" applyProtection="1">
      <alignment horizontal="left"/>
      <protection locked="0"/>
    </xf>
    <xf numFmtId="37" fontId="10" fillId="0" borderId="0" xfId="0" applyNumberFormat="1" applyFont="1" applyAlignment="1">
      <alignment horizontal="left" vertical="top" wrapText="1"/>
    </xf>
    <xf numFmtId="3" fontId="11" fillId="0" borderId="20" xfId="0" applyNumberFormat="1" applyFont="1" applyBorder="1" applyAlignment="1" applyProtection="1">
      <alignment horizontal="left" vertical="top" wrapText="1"/>
      <protection locked="0"/>
    </xf>
    <xf numFmtId="3" fontId="11" fillId="0" borderId="16" xfId="0" applyNumberFormat="1" applyFont="1" applyBorder="1" applyAlignment="1" applyProtection="1">
      <alignment horizontal="left" vertical="top" wrapText="1"/>
      <protection locked="0"/>
    </xf>
    <xf numFmtId="3" fontId="11" fillId="0" borderId="18" xfId="0" applyNumberFormat="1" applyFont="1" applyBorder="1" applyAlignment="1" applyProtection="1">
      <alignment horizontal="left" vertical="top" wrapText="1"/>
      <protection locked="0"/>
    </xf>
    <xf numFmtId="3" fontId="11" fillId="0" borderId="12" xfId="0" applyNumberFormat="1" applyFont="1" applyBorder="1" applyAlignment="1" applyProtection="1">
      <alignment horizontal="left" vertical="top" wrapText="1"/>
      <protection locked="0"/>
    </xf>
    <xf numFmtId="3" fontId="11" fillId="0" borderId="6" xfId="0" applyNumberFormat="1" applyFont="1" applyBorder="1" applyAlignment="1" applyProtection="1">
      <alignment horizontal="left" vertical="top" wrapText="1"/>
      <protection locked="0"/>
    </xf>
    <xf numFmtId="3" fontId="11" fillId="0" borderId="11" xfId="0" applyNumberFormat="1" applyFont="1" applyBorder="1" applyAlignment="1" applyProtection="1">
      <alignment horizontal="left" vertical="top" wrapText="1"/>
      <protection locked="0"/>
    </xf>
    <xf numFmtId="37" fontId="58" fillId="7" borderId="13" xfId="10" applyNumberFormat="1" applyFont="1" applyFill="1" applyBorder="1" applyAlignment="1">
      <alignment horizontal="center" vertical="center"/>
    </xf>
    <xf numFmtId="37" fontId="58" fillId="7" borderId="4" xfId="10" applyNumberFormat="1" applyFont="1" applyFill="1" applyBorder="1" applyAlignment="1">
      <alignment horizontal="center" vertical="center"/>
    </xf>
    <xf numFmtId="37" fontId="58" fillId="7" borderId="9" xfId="10" applyNumberFormat="1" applyFont="1" applyFill="1" applyBorder="1" applyAlignment="1">
      <alignment horizontal="center" vertical="center"/>
    </xf>
    <xf numFmtId="37" fontId="16" fillId="0" borderId="0" xfId="10" applyNumberFormat="1" applyFont="1" applyAlignment="1">
      <alignment horizontal="center" vertical="center" wrapText="1"/>
    </xf>
    <xf numFmtId="37" fontId="16" fillId="0" borderId="15" xfId="10" applyNumberFormat="1" applyFont="1" applyBorder="1" applyAlignment="1">
      <alignment horizontal="center" vertical="center" wrapText="1"/>
    </xf>
    <xf numFmtId="37" fontId="16" fillId="0" borderId="14" xfId="10" applyNumberFormat="1" applyFont="1" applyBorder="1" applyAlignment="1">
      <alignment horizontal="center" wrapText="1"/>
    </xf>
    <xf numFmtId="37" fontId="16" fillId="0" borderId="0" xfId="10" applyNumberFormat="1" applyFont="1" applyAlignment="1">
      <alignment horizontal="center" wrapText="1"/>
    </xf>
    <xf numFmtId="166" fontId="16" fillId="0" borderId="0" xfId="10" applyNumberFormat="1" applyFont="1" applyAlignment="1">
      <alignment horizontal="right" vertical="center" wrapText="1"/>
    </xf>
    <xf numFmtId="37" fontId="16" fillId="0" borderId="6" xfId="10" applyNumberFormat="1" applyFont="1" applyBorder="1" applyAlignment="1">
      <alignment horizontal="center" vertical="top" wrapText="1"/>
    </xf>
    <xf numFmtId="37" fontId="16" fillId="0" borderId="11" xfId="10" applyNumberFormat="1" applyFont="1" applyBorder="1" applyAlignment="1">
      <alignment horizontal="center" vertical="top" wrapText="1"/>
    </xf>
    <xf numFmtId="0" fontId="16" fillId="0" borderId="0" xfId="28" applyFont="1" applyAlignment="1" applyProtection="1">
      <alignment horizontal="right" vertical="center" wrapText="1" indent="1"/>
      <protection hidden="1"/>
    </xf>
    <xf numFmtId="0" fontId="20" fillId="0" borderId="0" xfId="30" applyFont="1" applyAlignment="1">
      <alignment horizontal="left" wrapText="1"/>
    </xf>
    <xf numFmtId="0" fontId="21" fillId="7" borderId="13" xfId="28" applyFont="1" applyFill="1" applyBorder="1" applyAlignment="1" applyProtection="1">
      <alignment horizontal="left" vertical="center"/>
      <protection hidden="1"/>
    </xf>
    <xf numFmtId="0" fontId="21" fillId="7" borderId="4" xfId="28" applyFont="1" applyFill="1" applyBorder="1" applyAlignment="1" applyProtection="1">
      <alignment horizontal="left" vertical="center"/>
      <protection hidden="1"/>
    </xf>
    <xf numFmtId="0" fontId="20" fillId="0" borderId="0" xfId="22" applyFont="1" applyAlignment="1">
      <alignment horizontal="left" vertical="top" wrapText="1"/>
    </xf>
    <xf numFmtId="0" fontId="20" fillId="10" borderId="14" xfId="28" applyFont="1" applyFill="1" applyBorder="1" applyAlignment="1" applyProtection="1">
      <alignment horizontal="left" vertical="center"/>
      <protection hidden="1"/>
    </xf>
    <xf numFmtId="0" fontId="20" fillId="10" borderId="0" xfId="28" applyFont="1" applyFill="1" applyAlignment="1" applyProtection="1">
      <alignment horizontal="left" vertical="center"/>
      <protection hidden="1"/>
    </xf>
    <xf numFmtId="0" fontId="16" fillId="7" borderId="20" xfId="0" applyFont="1" applyFill="1" applyBorder="1" applyAlignment="1" applyProtection="1">
      <alignment horizontal="center" vertical="center" wrapText="1"/>
      <protection hidden="1"/>
    </xf>
    <xf numFmtId="0" fontId="16" fillId="7" borderId="16" xfId="0" applyFont="1" applyFill="1" applyBorder="1" applyAlignment="1" applyProtection="1">
      <alignment horizontal="center" vertical="center" wrapText="1"/>
      <protection hidden="1"/>
    </xf>
    <xf numFmtId="0" fontId="16" fillId="7" borderId="18" xfId="0" applyFont="1" applyFill="1" applyBorder="1" applyAlignment="1" applyProtection="1">
      <alignment horizontal="center" vertical="center" wrapText="1"/>
      <protection hidden="1"/>
    </xf>
    <xf numFmtId="0" fontId="16" fillId="7" borderId="14" xfId="0" applyFont="1" applyFill="1" applyBorder="1" applyAlignment="1" applyProtection="1">
      <alignment horizontal="center" vertical="center" wrapText="1"/>
      <protection hidden="1"/>
    </xf>
    <xf numFmtId="0" fontId="16" fillId="7" borderId="0" xfId="0" applyFont="1" applyFill="1" applyAlignment="1" applyProtection="1">
      <alignment horizontal="center" vertical="center" wrapText="1"/>
      <protection hidden="1"/>
    </xf>
    <xf numFmtId="0" fontId="16" fillId="7" borderId="15" xfId="0" applyFont="1" applyFill="1" applyBorder="1" applyAlignment="1" applyProtection="1">
      <alignment horizontal="center" vertical="center" wrapText="1"/>
      <protection hidden="1"/>
    </xf>
    <xf numFmtId="0" fontId="16" fillId="7" borderId="12" xfId="0" applyFont="1" applyFill="1" applyBorder="1" applyAlignment="1" applyProtection="1">
      <alignment horizontal="center" vertical="center" wrapText="1"/>
      <protection hidden="1"/>
    </xf>
    <xf numFmtId="0" fontId="16" fillId="7" borderId="6" xfId="0" applyFont="1" applyFill="1" applyBorder="1" applyAlignment="1" applyProtection="1">
      <alignment horizontal="center" vertical="center" wrapText="1"/>
      <protection hidden="1"/>
    </xf>
    <xf numFmtId="0" fontId="16" fillId="7" borderId="11" xfId="0" applyFont="1" applyFill="1" applyBorder="1" applyAlignment="1" applyProtection="1">
      <alignment horizontal="center" vertical="center" wrapText="1"/>
      <protection hidden="1"/>
    </xf>
    <xf numFmtId="0" fontId="12" fillId="18" borderId="32" xfId="28" applyFont="1" applyFill="1" applyBorder="1" applyAlignment="1" applyProtection="1">
      <alignment horizontal="center" vertical="center" wrapText="1"/>
      <protection hidden="1"/>
    </xf>
    <xf numFmtId="0" fontId="12" fillId="18" borderId="25" xfId="28" applyFont="1" applyFill="1" applyBorder="1" applyAlignment="1" applyProtection="1">
      <alignment horizontal="center" vertical="center" wrapText="1"/>
      <protection hidden="1"/>
    </xf>
    <xf numFmtId="0" fontId="12" fillId="18" borderId="42" xfId="28" applyFont="1" applyFill="1" applyBorder="1" applyAlignment="1" applyProtection="1">
      <alignment horizontal="center" vertical="center" wrapText="1"/>
      <protection hidden="1"/>
    </xf>
    <xf numFmtId="0" fontId="12" fillId="18" borderId="24" xfId="28" applyFont="1" applyFill="1" applyBorder="1" applyAlignment="1" applyProtection="1">
      <alignment horizontal="center" vertical="center" wrapText="1"/>
      <protection hidden="1"/>
    </xf>
    <xf numFmtId="0" fontId="12" fillId="18" borderId="43" xfId="28" applyFont="1" applyFill="1" applyBorder="1" applyAlignment="1" applyProtection="1">
      <alignment horizontal="center" vertical="center" wrapText="1"/>
      <protection hidden="1"/>
    </xf>
    <xf numFmtId="0" fontId="12" fillId="18" borderId="44" xfId="28" applyFont="1" applyFill="1" applyBorder="1" applyAlignment="1" applyProtection="1">
      <alignment horizontal="center" vertical="center" wrapText="1"/>
      <protection hidden="1"/>
    </xf>
    <xf numFmtId="0" fontId="21" fillId="0" borderId="0" xfId="28" applyFont="1" applyAlignment="1" applyProtection="1">
      <alignment horizontal="center" vertical="center" wrapText="1"/>
      <protection hidden="1"/>
    </xf>
    <xf numFmtId="0" fontId="21" fillId="0" borderId="6" xfId="28" applyFont="1" applyBorder="1" applyAlignment="1" applyProtection="1">
      <alignment horizontal="center" vertical="center" wrapText="1"/>
      <protection hidden="1"/>
    </xf>
    <xf numFmtId="49" fontId="12" fillId="7" borderId="87" xfId="1" applyFont="1" applyFill="1" applyBorder="1" applyAlignment="1" applyProtection="1">
      <alignment horizontal="left" vertical="center" wrapText="1"/>
      <protection hidden="1"/>
    </xf>
    <xf numFmtId="49" fontId="12" fillId="7" borderId="39" xfId="1" applyFont="1" applyFill="1" applyBorder="1" applyAlignment="1" applyProtection="1">
      <alignment horizontal="left" vertical="center" wrapText="1"/>
      <protection hidden="1"/>
    </xf>
    <xf numFmtId="49" fontId="12" fillId="7" borderId="88" xfId="1" applyFont="1" applyFill="1" applyBorder="1" applyAlignment="1" applyProtection="1">
      <alignment horizontal="left" vertical="center" wrapText="1"/>
      <protection hidden="1"/>
    </xf>
    <xf numFmtId="49" fontId="12" fillId="7" borderId="28" xfId="1" applyFont="1" applyFill="1" applyBorder="1" applyAlignment="1" applyProtection="1">
      <alignment horizontal="left" vertical="center" wrapText="1"/>
      <protection hidden="1"/>
    </xf>
    <xf numFmtId="49" fontId="12" fillId="7" borderId="21" xfId="1" applyFont="1" applyFill="1" applyBorder="1" applyAlignment="1" applyProtection="1">
      <alignment horizontal="left" vertical="center" wrapText="1"/>
      <protection hidden="1"/>
    </xf>
    <xf numFmtId="49" fontId="12" fillId="7" borderId="29" xfId="1" applyFont="1" applyFill="1" applyBorder="1" applyAlignment="1" applyProtection="1">
      <alignment horizontal="left" vertical="center" wrapText="1"/>
      <protection hidden="1"/>
    </xf>
    <xf numFmtId="0" fontId="12" fillId="18" borderId="20" xfId="28" applyFont="1" applyFill="1" applyBorder="1" applyAlignment="1" applyProtection="1">
      <alignment horizontal="center" vertical="center" wrapText="1"/>
      <protection hidden="1"/>
    </xf>
    <xf numFmtId="0" fontId="12" fillId="18" borderId="18" xfId="28" applyFont="1" applyFill="1" applyBorder="1" applyAlignment="1" applyProtection="1">
      <alignment horizontal="center" vertical="center" wrapText="1"/>
      <protection hidden="1"/>
    </xf>
    <xf numFmtId="0" fontId="12" fillId="18" borderId="14" xfId="28" applyFont="1" applyFill="1" applyBorder="1" applyAlignment="1" applyProtection="1">
      <alignment horizontal="center" vertical="center" wrapText="1"/>
      <protection hidden="1"/>
    </xf>
    <xf numFmtId="0" fontId="12" fillId="18" borderId="15" xfId="28" applyFont="1" applyFill="1" applyBorder="1" applyAlignment="1" applyProtection="1">
      <alignment horizontal="center" vertical="center" wrapText="1"/>
      <protection hidden="1"/>
    </xf>
    <xf numFmtId="0" fontId="12" fillId="18" borderId="12" xfId="28" applyFont="1" applyFill="1" applyBorder="1" applyAlignment="1" applyProtection="1">
      <alignment horizontal="center" vertical="center" wrapText="1"/>
      <protection hidden="1"/>
    </xf>
    <xf numFmtId="0" fontId="12" fillId="18" borderId="11" xfId="28" applyFont="1" applyFill="1" applyBorder="1" applyAlignment="1" applyProtection="1">
      <alignment horizontal="center" vertical="center" wrapText="1"/>
      <protection hidden="1"/>
    </xf>
    <xf numFmtId="0" fontId="137" fillId="6" borderId="42" xfId="28" applyFont="1" applyFill="1" applyBorder="1" applyAlignment="1" applyProtection="1">
      <alignment horizontal="left" vertical="center" wrapText="1"/>
      <protection locked="0"/>
    </xf>
    <xf numFmtId="0" fontId="137" fillId="6" borderId="0" xfId="28" applyFont="1" applyFill="1" applyAlignment="1" applyProtection="1">
      <alignment horizontal="left" vertical="center" wrapText="1"/>
      <protection locked="0"/>
    </xf>
    <xf numFmtId="0" fontId="137" fillId="6" borderId="24" xfId="28" applyFont="1" applyFill="1" applyBorder="1" applyAlignment="1" applyProtection="1">
      <alignment horizontal="left" vertical="center" wrapText="1"/>
      <protection locked="0"/>
    </xf>
    <xf numFmtId="0" fontId="10" fillId="6" borderId="20" xfId="28" applyFill="1" applyBorder="1" applyAlignment="1" applyProtection="1">
      <alignment horizontal="left" vertical="top" wrapText="1"/>
      <protection locked="0"/>
    </xf>
    <xf numFmtId="0" fontId="10" fillId="6" borderId="16" xfId="28" applyFill="1" applyBorder="1" applyAlignment="1" applyProtection="1">
      <alignment horizontal="left" vertical="top" wrapText="1"/>
      <protection locked="0"/>
    </xf>
    <xf numFmtId="0" fontId="10" fillId="6" borderId="18" xfId="28" applyFill="1" applyBorder="1" applyAlignment="1" applyProtection="1">
      <alignment horizontal="left" vertical="top" wrapText="1"/>
      <protection locked="0"/>
    </xf>
    <xf numFmtId="0" fontId="10" fillId="6" borderId="12" xfId="28" applyFill="1" applyBorder="1" applyAlignment="1" applyProtection="1">
      <alignment horizontal="left" vertical="top" wrapText="1"/>
      <protection locked="0"/>
    </xf>
    <xf numFmtId="0" fontId="10" fillId="6" borderId="6" xfId="28" applyFill="1" applyBorder="1" applyAlignment="1" applyProtection="1">
      <alignment horizontal="left" vertical="top" wrapText="1"/>
      <protection locked="0"/>
    </xf>
    <xf numFmtId="0" fontId="10" fillId="6" borderId="11" xfId="28" applyFill="1" applyBorder="1" applyAlignment="1" applyProtection="1">
      <alignment horizontal="left" vertical="top" wrapText="1"/>
      <protection locked="0"/>
    </xf>
    <xf numFmtId="0" fontId="13" fillId="13" borderId="0" xfId="28" applyFont="1" applyFill="1" applyAlignment="1">
      <alignment horizontal="left" vertical="center"/>
    </xf>
    <xf numFmtId="0" fontId="12" fillId="6" borderId="0" xfId="28" applyFont="1" applyFill="1" applyAlignment="1">
      <alignment horizontal="left" vertical="center" wrapText="1"/>
    </xf>
    <xf numFmtId="0" fontId="16" fillId="8" borderId="4" xfId="28" applyFont="1" applyFill="1" applyBorder="1" applyProtection="1">
      <alignment horizontal="center" vertical="center"/>
      <protection locked="0"/>
    </xf>
    <xf numFmtId="0" fontId="40" fillId="13" borderId="28" xfId="28" applyFont="1" applyFill="1" applyBorder="1" applyAlignment="1">
      <alignment horizontal="left" vertical="center" wrapText="1"/>
    </xf>
    <xf numFmtId="0" fontId="40" fillId="13" borderId="21" xfId="28" applyFont="1" applyFill="1" applyBorder="1" applyAlignment="1">
      <alignment horizontal="left" vertical="center" wrapText="1"/>
    </xf>
    <xf numFmtId="0" fontId="40" fillId="13" borderId="29" xfId="28" applyFont="1" applyFill="1" applyBorder="1" applyAlignment="1">
      <alignment horizontal="left" vertical="center" wrapText="1"/>
    </xf>
    <xf numFmtId="0" fontId="137" fillId="6" borderId="32" xfId="28" applyFont="1" applyFill="1" applyBorder="1" applyAlignment="1" applyProtection="1">
      <alignment horizontal="left" vertical="center" wrapText="1"/>
      <protection locked="0"/>
    </xf>
    <xf numFmtId="0" fontId="137" fillId="6" borderId="22" xfId="28" applyFont="1" applyFill="1" applyBorder="1" applyAlignment="1" applyProtection="1">
      <alignment horizontal="left" vertical="center" wrapText="1"/>
      <protection locked="0"/>
    </xf>
    <xf numFmtId="0" fontId="137" fillId="6" borderId="25" xfId="28" applyFont="1" applyFill="1" applyBorder="1" applyAlignment="1" applyProtection="1">
      <alignment horizontal="left" vertical="center" wrapText="1"/>
      <protection locked="0"/>
    </xf>
    <xf numFmtId="0" fontId="10" fillId="6" borderId="32" xfId="28" applyFill="1" applyBorder="1" applyAlignment="1" applyProtection="1">
      <alignment horizontal="left" vertical="top" wrapText="1"/>
      <protection locked="0"/>
    </xf>
    <xf numFmtId="0" fontId="10" fillId="6" borderId="22" xfId="28" applyFill="1" applyBorder="1" applyAlignment="1" applyProtection="1">
      <alignment horizontal="left" vertical="top" wrapText="1"/>
      <protection locked="0"/>
    </xf>
    <xf numFmtId="0" fontId="10" fillId="6" borderId="25" xfId="28" applyFill="1" applyBorder="1" applyAlignment="1" applyProtection="1">
      <alignment horizontal="left" vertical="top" wrapText="1"/>
      <protection locked="0"/>
    </xf>
    <xf numFmtId="0" fontId="10" fillId="6" borderId="42" xfId="28" applyFill="1" applyBorder="1" applyAlignment="1" applyProtection="1">
      <alignment horizontal="left" vertical="top" wrapText="1"/>
      <protection locked="0"/>
    </xf>
    <xf numFmtId="0" fontId="10" fillId="6" borderId="0" xfId="28" applyFill="1" applyAlignment="1" applyProtection="1">
      <alignment horizontal="left" vertical="top" wrapText="1"/>
      <protection locked="0"/>
    </xf>
    <xf numFmtId="0" fontId="10" fillId="6" borderId="24" xfId="28" applyFill="1" applyBorder="1" applyAlignment="1" applyProtection="1">
      <alignment horizontal="left" vertical="top" wrapText="1"/>
      <protection locked="0"/>
    </xf>
    <xf numFmtId="0" fontId="10" fillId="6" borderId="43" xfId="28" applyFill="1" applyBorder="1" applyAlignment="1" applyProtection="1">
      <alignment horizontal="left" vertical="top" wrapText="1"/>
      <protection locked="0"/>
    </xf>
    <xf numFmtId="0" fontId="10" fillId="6" borderId="19" xfId="28" applyFill="1" applyBorder="1" applyAlignment="1" applyProtection="1">
      <alignment horizontal="left" vertical="top" wrapText="1"/>
      <protection locked="0"/>
    </xf>
    <xf numFmtId="0" fontId="10" fillId="6" borderId="44" xfId="28" applyFill="1" applyBorder="1" applyAlignment="1" applyProtection="1">
      <alignment horizontal="left" vertical="top" wrapText="1"/>
      <protection locked="0"/>
    </xf>
    <xf numFmtId="0" fontId="40" fillId="13" borderId="64" xfId="28" applyFont="1" applyFill="1" applyBorder="1" applyAlignment="1">
      <alignment horizontal="left" vertical="center" wrapText="1"/>
    </xf>
    <xf numFmtId="0" fontId="40" fillId="13" borderId="47" xfId="28" applyFont="1" applyFill="1" applyBorder="1" applyAlignment="1">
      <alignment horizontal="left" vertical="center" wrapText="1"/>
    </xf>
    <xf numFmtId="0" fontId="40" fillId="13" borderId="48" xfId="28" applyFont="1" applyFill="1" applyBorder="1" applyAlignment="1">
      <alignment horizontal="left" vertical="center" wrapText="1"/>
    </xf>
    <xf numFmtId="0" fontId="63" fillId="0" borderId="0" xfId="80" applyFont="1" applyAlignment="1">
      <alignment horizontal="left" vertical="top" wrapText="1"/>
    </xf>
    <xf numFmtId="0" fontId="63" fillId="0" borderId="0" xfId="80" applyFont="1" applyAlignment="1">
      <alignment horizontal="left" wrapText="1"/>
    </xf>
    <xf numFmtId="0" fontId="63" fillId="0" borderId="0" xfId="80" applyFont="1" applyAlignment="1">
      <alignment vertical="top" wrapText="1"/>
    </xf>
    <xf numFmtId="0" fontId="67" fillId="0" borderId="0" xfId="80" applyFont="1" applyAlignment="1">
      <alignment horizontal="left" vertical="top" wrapText="1"/>
    </xf>
    <xf numFmtId="0" fontId="63" fillId="0" borderId="0" xfId="80" applyFont="1" applyAlignment="1">
      <alignment wrapText="1"/>
    </xf>
    <xf numFmtId="0" fontId="3" fillId="6" borderId="0" xfId="80" applyFill="1" applyAlignment="1">
      <alignment horizontal="left" vertical="top" wrapText="1"/>
    </xf>
    <xf numFmtId="0" fontId="70" fillId="6" borderId="0" xfId="59" applyFill="1" applyAlignment="1">
      <alignment horizontal="left" vertical="top" wrapText="1"/>
    </xf>
    <xf numFmtId="0" fontId="79" fillId="9" borderId="0" xfId="9" applyFont="1" applyFill="1" applyAlignment="1">
      <alignment horizontal="center" vertical="center" wrapText="1"/>
    </xf>
    <xf numFmtId="0" fontId="3" fillId="6" borderId="0" xfId="80" applyFill="1" applyAlignment="1">
      <alignment horizontal="center"/>
    </xf>
  </cellXfs>
  <cellStyles count="141">
    <cellStyle name="Grand-titre" xfId="1" xr:uid="{00000000-0005-0000-0000-000000000000}"/>
    <cellStyle name="Grand-titre 2" xfId="2" xr:uid="{00000000-0005-0000-0000-000001000000}"/>
    <cellStyle name="Grand-titre 2 2" xfId="27" xr:uid="{00000000-0005-0000-0000-000002000000}"/>
    <cellStyle name="Lien hypertexte" xfId="59" builtinId="8"/>
    <cellStyle name="Milliers" xfId="61" builtinId="3"/>
    <cellStyle name="Milliers [0] 2" xfId="32" xr:uid="{00000000-0005-0000-0000-000004000000}"/>
    <cellStyle name="Milliers 10" xfId="128" xr:uid="{EE62B846-2E2F-4A0E-97CE-8C2E7ADEF2C5}"/>
    <cellStyle name="Milliers 11" xfId="125" xr:uid="{662C8EF0-FDB8-4520-BCEF-1A682FD86912}"/>
    <cellStyle name="Milliers 12" xfId="137" xr:uid="{022FAAB0-67F6-4609-9583-F24738CABC1C}"/>
    <cellStyle name="Milliers 2" xfId="76" xr:uid="{09F6FC1F-B4C9-4778-812B-F0BF6A3D4A78}"/>
    <cellStyle name="Milliers 2 2" xfId="114" xr:uid="{9E6B57BC-BE7C-4295-806C-876692AEAB46}"/>
    <cellStyle name="Milliers 3" xfId="99" xr:uid="{1E4A00F0-B1A4-4BD4-A391-63BD19BD748C}"/>
    <cellStyle name="Milliers 4" xfId="132" xr:uid="{62E18208-6155-4FC1-970B-D132480F0439}"/>
    <cellStyle name="Milliers 5" xfId="133" xr:uid="{7BED6ECD-4173-4BC4-901D-57EC7CC578BE}"/>
    <cellStyle name="Milliers 6" xfId="130" xr:uid="{A5262CCA-BAE9-4C80-8109-A78FE26ABEC0}"/>
    <cellStyle name="Milliers 7" xfId="121" xr:uid="{F010E1D1-14E6-48CB-B59B-BCC21B096D37}"/>
    <cellStyle name="Milliers 8" xfId="131" xr:uid="{EB5886C2-16A8-42A0-9016-B01502FAB68E}"/>
    <cellStyle name="Milliers 9" xfId="138" xr:uid="{1EF151B9-E473-41AC-BC82-BB42DBE2E810}"/>
    <cellStyle name="Monétaire" xfId="3" builtinId="4"/>
    <cellStyle name="Monétaire [0] 2" xfId="33" xr:uid="{00000000-0005-0000-0000-000009000000}"/>
    <cellStyle name="Monétaire [0] 2 2" xfId="34" xr:uid="{00000000-0005-0000-0000-00000A000000}"/>
    <cellStyle name="Monétaire [0] 2 3" xfId="51" xr:uid="{822BC876-B1C5-40C4-8334-002B6A25E02E}"/>
    <cellStyle name="Monétaire [0] 2 3 2" xfId="72" xr:uid="{FB26FFF7-2912-4885-9632-DC7C15200E5E}"/>
    <cellStyle name="Monétaire [0] 2 3 2 2" xfId="110" xr:uid="{5B6111A1-7DBD-4FC1-B4F6-2EDF846B4D4C}"/>
    <cellStyle name="Monétaire [0] 2 3 3" xfId="95" xr:uid="{9EC6E7CF-C521-4DB3-BE37-9048F704E9A9}"/>
    <cellStyle name="Monétaire [0] 2 4" xfId="47" xr:uid="{F07138ED-638C-4A61-8694-EA9BFF2B4FE2}"/>
    <cellStyle name="Monétaire [0] 2 4 2" xfId="70" xr:uid="{13840641-FC35-4C68-8B5A-6C7F871E1476}"/>
    <cellStyle name="Monétaire [0] 2 4 2 2" xfId="108" xr:uid="{9AC9B5EF-F789-42F1-B083-EC0B44836593}"/>
    <cellStyle name="Monétaire [0] 2 4 3" xfId="93" xr:uid="{5B45CE8E-56F6-4840-B20A-C69EF610E4D5}"/>
    <cellStyle name="Monétaire [0] 2 5" xfId="66" xr:uid="{F62E0558-B1AB-41F7-8B84-7F37E69207E0}"/>
    <cellStyle name="Monétaire [0] 2 5 2" xfId="104" xr:uid="{46FDB6BB-F4EF-4EDC-8905-8E82E79447A5}"/>
    <cellStyle name="Monétaire [0] 2 6" xfId="89" xr:uid="{3F10D458-3F61-4700-9B03-851864E74B3C}"/>
    <cellStyle name="Monétaire [0] 3" xfId="64" xr:uid="{BC8364F3-0D98-4E5C-84AC-FEA867169F4A}"/>
    <cellStyle name="Monétaire [0] 3 2" xfId="102" xr:uid="{5F14EA65-1460-488C-8F9E-F2502667CE41}"/>
    <cellStyle name="Monétaire [0] 4" xfId="87" xr:uid="{F46514FD-A538-4FF3-991A-798C17DEA5D4}"/>
    <cellStyle name="Monétaire [0]_Comparaisons formulaires de demande" xfId="4" xr:uid="{00000000-0005-0000-0000-00000C000000}"/>
    <cellStyle name="Monétaire 10" xfId="135" xr:uid="{A0CE951A-749D-4AEB-8835-B3632BA32A7E}"/>
    <cellStyle name="Monétaire 11" xfId="127" xr:uid="{9739038B-618C-42E6-93DC-6196176544E4}"/>
    <cellStyle name="Monétaire 12" xfId="134" xr:uid="{36CD39D8-AE72-49F7-8A0F-11FF854E71F6}"/>
    <cellStyle name="Monétaire 13" xfId="126" xr:uid="{3F88B7D6-29B5-4A90-B189-441E2E04F2A2}"/>
    <cellStyle name="Monétaire 14" xfId="124" xr:uid="{F157C80B-5A4D-4D0F-AFE6-F55FE10796F5}"/>
    <cellStyle name="Monétaire 15" xfId="123" xr:uid="{19E2A5A1-D527-4030-822C-50CC860A9208}"/>
    <cellStyle name="Monétaire 16" xfId="136" xr:uid="{5C212FED-048D-4E07-BA52-15E4D819B253}"/>
    <cellStyle name="Monétaire 17" xfId="140" xr:uid="{9216D54A-BC27-477C-A02B-BEEB45E7D735}"/>
    <cellStyle name="Monétaire 2" xfId="31" xr:uid="{00000000-0005-0000-0000-00000F000000}"/>
    <cellStyle name="Monétaire 2 2" xfId="50" xr:uid="{16052596-9304-43BF-B50E-F894735D5C66}"/>
    <cellStyle name="Monétaire 2 2 2" xfId="71" xr:uid="{C25EC607-5B03-4792-A3C1-B85950F3F834}"/>
    <cellStyle name="Monétaire 2 2 2 2" xfId="109" xr:uid="{245CE2DF-3640-4AC4-9EB8-0D9A5E13EC07}"/>
    <cellStyle name="Monétaire 2 2 3" xfId="94" xr:uid="{938EF95E-7149-46B0-B80D-08E0A76CB8C7}"/>
    <cellStyle name="Monétaire 2 3" xfId="65" xr:uid="{D0051123-BDEB-40B0-9F05-F3284E233DA7}"/>
    <cellStyle name="Monétaire 2 3 2" xfId="103" xr:uid="{D7517B18-7519-452D-A6BD-E83B5683B789}"/>
    <cellStyle name="Monétaire 2 4" xfId="83" xr:uid="{B6275AF0-C98F-47CC-8469-8A39AACBFB9C}"/>
    <cellStyle name="Monétaire 2 4 2" xfId="120" xr:uid="{3847C12C-73CF-49EE-AEBE-70DD47FD799F}"/>
    <cellStyle name="Monétaire 2 5" xfId="88" xr:uid="{8EDE7B17-9061-4AE2-AAAC-A3F1B34A52F6}"/>
    <cellStyle name="Monétaire 3" xfId="35" xr:uid="{00000000-0005-0000-0000-000010000000}"/>
    <cellStyle name="Monétaire 3 2" xfId="54" xr:uid="{7E500650-2F03-46B9-94B6-2CE1D983C51A}"/>
    <cellStyle name="Monétaire 3 2 2" xfId="74" xr:uid="{74ABFFF0-FAE6-4031-816F-AFD3A1C0E11E}"/>
    <cellStyle name="Monétaire 3 2 2 2" xfId="112" xr:uid="{7ED21247-C3AF-4A7F-A3CF-05F68068C63F}"/>
    <cellStyle name="Monétaire 3 2 3" xfId="97" xr:uid="{006B55A4-9FA0-4F15-B132-E9DFDE30A77F}"/>
    <cellStyle name="Monétaire 3 3" xfId="67" xr:uid="{8A8EC8BB-C795-4328-A4EE-E4D9DF44DF7C}"/>
    <cellStyle name="Monétaire 3 3 2" xfId="105" xr:uid="{49EFB2BE-BBCD-4A08-85AA-BE810567ADBF}"/>
    <cellStyle name="Monétaire 3 4" xfId="90" xr:uid="{D15F43C2-4510-4750-BEF4-97D2F23FEB48}"/>
    <cellStyle name="Monétaire 4" xfId="60" xr:uid="{C7C8178B-1A5A-4465-A759-A8012BD24D75}"/>
    <cellStyle name="Monétaire 4 2" xfId="75" xr:uid="{D949B36B-6A7A-49F7-A736-2D72CFD7AA43}"/>
    <cellStyle name="Monétaire 4 2 2" xfId="113" xr:uid="{BF60360E-5EAC-43DC-A97E-8C751A73E8CF}"/>
    <cellStyle name="Monétaire 4 3" xfId="98" xr:uid="{B3DE7603-6B04-4049-8A2F-0028ED20AF11}"/>
    <cellStyle name="Monétaire 5" xfId="63" xr:uid="{EA19E0AD-7FF1-4E54-B0EB-94D9433874C6}"/>
    <cellStyle name="Monétaire 5 2" xfId="101" xr:uid="{4D3CFB21-5757-4CCF-B4F5-8B4A03BF127E}"/>
    <cellStyle name="Monétaire 6" xfId="82" xr:uid="{0DA3023B-10B5-497C-80F5-E328E1E2BBB9}"/>
    <cellStyle name="Monétaire 6 2" xfId="119" xr:uid="{38AFCEDA-6BC9-414F-9158-871266497B42}"/>
    <cellStyle name="Monétaire 7" xfId="86" xr:uid="{654CE465-ADB6-4A75-99F0-B7D5E0F6F35B}"/>
    <cellStyle name="Monétaire 8" xfId="122" xr:uid="{A8196770-DD85-4916-A58F-C3F8E318B711}"/>
    <cellStyle name="Monétaire 9" xfId="129" xr:uid="{39D6FE7F-CC79-4295-AC0C-E68F5CD516A4}"/>
    <cellStyle name="Normal" xfId="0" builtinId="0"/>
    <cellStyle name="Normal 10" xfId="62" xr:uid="{932F69CA-262D-4AC4-81AA-13FD79AC7AA9}"/>
    <cellStyle name="Normal 10 2" xfId="77" xr:uid="{B18FF1CF-968B-4EDE-BB42-20FDF8B8BFCE}"/>
    <cellStyle name="Normal 10 2 2" xfId="115" xr:uid="{BE835EDC-5695-4919-81B1-0A56FB67D7BD}"/>
    <cellStyle name="Normal 10 3" xfId="100" xr:uid="{E89C60DE-6BB3-406E-A8B3-1DA6DF48E719}"/>
    <cellStyle name="Normal 11" xfId="79" xr:uid="{94DC7C38-E0C3-4F98-8B6D-FCAC831DE019}"/>
    <cellStyle name="Normal 11 2" xfId="117" xr:uid="{4441D40C-ED19-4AEC-A05C-56BA94C3F97D}"/>
    <cellStyle name="Normal 12" xfId="139" xr:uid="{202CDF87-3F1F-44A0-8C53-933C5C33C9C5}"/>
    <cellStyle name="Normal 2" xfId="5" xr:uid="{00000000-0005-0000-0000-000014000000}"/>
    <cellStyle name="Normal 2 2" xfId="28" xr:uid="{00000000-0005-0000-0000-000015000000}"/>
    <cellStyle name="Normal 2 2 2" xfId="43" xr:uid="{00000000-0005-0000-0000-000016000000}"/>
    <cellStyle name="Normal 2 2 2 2" xfId="55" xr:uid="{CDAFDB9B-211F-43B7-81A5-603CE6E0CC2E}"/>
    <cellStyle name="Normal 2 2 2 2 2" xfId="84" xr:uid="{E5C7D14C-3428-46B2-B833-8CF3D3F29AB6}"/>
    <cellStyle name="Normal 2 2 3" xfId="53" xr:uid="{A72EDD51-9C64-46E3-A6AC-59A81B4ACB69}"/>
    <cellStyle name="Normal 2 3" xfId="81" xr:uid="{746D90D9-D701-45DF-B2D8-AB68CEC3664C}"/>
    <cellStyle name="Normal 3" xfId="22" xr:uid="{00000000-0005-0000-0000-000017000000}"/>
    <cellStyle name="Normal 3 2" xfId="36" xr:uid="{00000000-0005-0000-0000-000018000000}"/>
    <cellStyle name="Normal 3 3" xfId="85" xr:uid="{7CC9BBE9-FEB9-4619-83AB-22CD1AE8C636}"/>
    <cellStyle name="Normal 4" xfId="37" xr:uid="{00000000-0005-0000-0000-000019000000}"/>
    <cellStyle name="Normal 4 2" xfId="52" xr:uid="{3A25B6A3-940D-435B-8758-3B36E315D301}"/>
    <cellStyle name="Normal 4 2 2" xfId="73" xr:uid="{F1964837-AC35-4BBF-AC1E-2C3DFEF22447}"/>
    <cellStyle name="Normal 4 2 2 2" xfId="111" xr:uid="{FAF85EAE-1576-43BB-A125-7693BA54CFED}"/>
    <cellStyle name="Normal 4 2 3" xfId="80" xr:uid="{FEFFA13B-9EB3-4310-9793-F0C7C6340A1C}"/>
    <cellStyle name="Normal 4 2 3 2" xfId="118" xr:uid="{4D706E3A-5481-4AE0-80EA-422D4FBAB6B0}"/>
    <cellStyle name="Normal 4 2 4" xfId="96" xr:uid="{FAF6481F-106F-4311-ACA2-191F2067969D}"/>
    <cellStyle name="Normal 4 3" xfId="68" xr:uid="{E8883176-1A6F-45DE-A680-60D79CC5414B}"/>
    <cellStyle name="Normal 4 3 2" xfId="106" xr:uid="{696CFA8A-67D4-459E-918A-ED400C2AE0D7}"/>
    <cellStyle name="Normal 4 4" xfId="91" xr:uid="{92FD5D3F-094B-4659-A0A3-F1C138632154}"/>
    <cellStyle name="Normal 5" xfId="30" xr:uid="{00000000-0005-0000-0000-00001A000000}"/>
    <cellStyle name="Normal 6" xfId="42" xr:uid="{00000000-0005-0000-0000-00001B000000}"/>
    <cellStyle name="Normal 6 2" xfId="45" xr:uid="{00000000-0005-0000-0000-00001C000000}"/>
    <cellStyle name="Normal 6 2 2" xfId="57" xr:uid="{98B1B546-C552-475D-B51C-BBCF6112B54D}"/>
    <cellStyle name="Normal 6 3" xfId="56" xr:uid="{FF383D66-14CF-4F8B-9FC2-C8AA876C569F}"/>
    <cellStyle name="Normal 7" xfId="44" xr:uid="{00000000-0005-0000-0000-00001D000000}"/>
    <cellStyle name="Normal 7 2" xfId="58" xr:uid="{26C9DD06-2037-4F8C-AADA-CB9C8DC4C908}"/>
    <cellStyle name="Normal 8" xfId="48" xr:uid="{40D8B8CB-74D6-4263-87CA-1E30AFDD9F04}"/>
    <cellStyle name="Normal 9" xfId="46" xr:uid="{95B605EE-C700-41F1-A840-CC5A22C4CB54}"/>
    <cellStyle name="Normal 9 2" xfId="69" xr:uid="{9B66BE19-202E-4F6D-B755-FB9932A26F44}"/>
    <cellStyle name="Normal 9 2 2" xfId="107" xr:uid="{E00AD183-FA59-4491-8227-A0C46CA125CA}"/>
    <cellStyle name="Normal 9 3" xfId="78" xr:uid="{2BFA757E-8DC1-4CCD-9952-24FC710AC9F3}"/>
    <cellStyle name="Normal 9 3 2" xfId="116" xr:uid="{5D9122CD-9F0A-4A78-A94E-1A7A04A7CE31}"/>
    <cellStyle name="Normal 9 4" xfId="92" xr:uid="{DAF05B49-E8D7-4C7E-A838-5C6443BA156F}"/>
    <cellStyle name="Normal_2a danse fonctionnement 2003 électronique" xfId="6" xr:uid="{00000000-0005-0000-0000-00001E000000}"/>
    <cellStyle name="Normal_Classeur2_1" xfId="7" xr:uid="{00000000-0005-0000-0000-000022000000}"/>
    <cellStyle name="Normal_Copie de even200809b" xfId="8" xr:uid="{00000000-0005-0000-0000-000023000000}"/>
    <cellStyle name="Normal_rapportfinal200708fonc" xfId="9" xr:uid="{00000000-0005-0000-0000-000025000000}"/>
    <cellStyle name="poste" xfId="10" xr:uid="{00000000-0005-0000-0000-000026000000}"/>
    <cellStyle name="poste 2" xfId="11" xr:uid="{00000000-0005-0000-0000-000027000000}"/>
    <cellStyle name="poste 2 2" xfId="29" xr:uid="{00000000-0005-0000-0000-000028000000}"/>
    <cellStyle name="poste_Comparaisons formulaires de demande" xfId="12" xr:uid="{00000000-0005-0000-0000-000029000000}"/>
    <cellStyle name="poste_Sommaire des revenus et dépenses" xfId="13" xr:uid="{00000000-0005-0000-0000-00002B000000}"/>
    <cellStyle name="Pourcentage" xfId="14" builtinId="5"/>
    <cellStyle name="Pourcentage 2" xfId="38" xr:uid="{00000000-0005-0000-0000-00002F000000}"/>
    <cellStyle name="Pourcentage 3" xfId="39" xr:uid="{00000000-0005-0000-0000-000030000000}"/>
    <cellStyle name="Sous-Titre" xfId="15" xr:uid="{00000000-0005-0000-0000-000031000000}"/>
    <cellStyle name="Sous-Titre 2" xfId="23" xr:uid="{00000000-0005-0000-0000-000032000000}"/>
    <cellStyle name="Sous-Titre_3a périodiques volets 1 et 2 - pluri 2003 électronique" xfId="16" xr:uid="{00000000-0005-0000-0000-000033000000}"/>
    <cellStyle name="Sous-Titre_Comparaisons formulaires de demande 2" xfId="25" xr:uid="{00000000-0005-0000-0000-000036000000}"/>
    <cellStyle name="Sous-Titre_Comparaisons formulaires de demande_fonctionnement20122013pluriannuel" xfId="17" xr:uid="{00000000-0005-0000-0000-000038000000}"/>
    <cellStyle name="Sous-Titre_Sommaire des revenus et dépenses 3" xfId="26" xr:uid="{00000000-0005-0000-0000-00003C000000}"/>
    <cellStyle name="Sous-Titre_Sommaire des revenus et dépenses_fonctionnement20122013pluriannuel" xfId="18" xr:uid="{00000000-0005-0000-0000-00003E000000}"/>
    <cellStyle name="Titre" xfId="19" builtinId="15" customBuiltin="1"/>
    <cellStyle name="Titre 2" xfId="24" xr:uid="{00000000-0005-0000-0000-000040000000}"/>
    <cellStyle name="Titre 2 2" xfId="40" xr:uid="{00000000-0005-0000-0000-000041000000}"/>
    <cellStyle name="Titre 3" xfId="41" xr:uid="{00000000-0005-0000-0000-000042000000}"/>
    <cellStyle name="Titre 4" xfId="49" xr:uid="{F32B5CF1-04D4-4FD3-A31C-8285DA2C8AC1}"/>
    <cellStyle name="Titre_Comparaisons formulaires de demande" xfId="20" xr:uid="{00000000-0005-0000-0000-000044000000}"/>
    <cellStyle name="TitrePoste" xfId="21" xr:uid="{00000000-0005-0000-0000-000048000000}"/>
  </cellStyles>
  <dxfs count="52">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9C0006"/>
      </font>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564805</xdr:colOff>
      <xdr:row>2</xdr:row>
      <xdr:rowOff>144764</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38100</xdr:colOff>
      <xdr:row>0</xdr:row>
      <xdr:rowOff>0</xdr:rowOff>
    </xdr:from>
    <xdr:to>
      <xdr:col>9</xdr:col>
      <xdr:colOff>591475</xdr:colOff>
      <xdr:row>2</xdr:row>
      <xdr:rowOff>17200</xdr:rowOff>
    </xdr:to>
    <xdr:pic>
      <xdr:nvPicPr>
        <xdr:cNvPr id="5" name="Graphique 4" descr="Logement avec un remplissage uni">
          <a:hlinkClick xmlns:r="http://schemas.openxmlformats.org/officeDocument/2006/relationships" r:id="rId1"/>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401050" y="0"/>
          <a:ext cx="552105" cy="5836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7</xdr:row>
          <xdr:rowOff>184150</xdr:rowOff>
        </xdr:from>
        <xdr:to>
          <xdr:col>8</xdr:col>
          <xdr:colOff>0</xdr:colOff>
          <xdr:row>8</xdr:row>
          <xdr:rowOff>12700</xdr:rowOff>
        </xdr:to>
        <xdr:sp macro="" textlink="">
          <xdr:nvSpPr>
            <xdr:cNvPr id="46127" name="Check Box 47" hidden="1">
              <a:extLst>
                <a:ext uri="{63B3BB69-23CF-44E3-9099-C40C66FF867C}">
                  <a14:compatExt spid="_x0000_s46127"/>
                </a:ext>
                <a:ext uri="{FF2B5EF4-FFF2-40B4-BE49-F238E27FC236}">
                  <a16:creationId xmlns:a16="http://schemas.microsoft.com/office/drawing/2014/main" id="{00000000-0008-0000-0500-00002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Réel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xdr:row>
          <xdr:rowOff>0</xdr:rowOff>
        </xdr:from>
        <xdr:to>
          <xdr:col>12</xdr:col>
          <xdr:colOff>0</xdr:colOff>
          <xdr:row>6</xdr:row>
          <xdr:rowOff>146050</xdr:rowOff>
        </xdr:to>
        <xdr:sp macro="" textlink="">
          <xdr:nvSpPr>
            <xdr:cNvPr id="46128" name="Check Box 48" hidden="1">
              <a:extLst>
                <a:ext uri="{63B3BB69-23CF-44E3-9099-C40C66FF867C}">
                  <a14:compatExt spid="_x0000_s46128"/>
                </a:ext>
                <a:ext uri="{FF2B5EF4-FFF2-40B4-BE49-F238E27FC236}">
                  <a16:creationId xmlns:a16="http://schemas.microsoft.com/office/drawing/2014/main" id="{00000000-0008-0000-0500-00003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Prévu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xdr:row>
          <xdr:rowOff>184150</xdr:rowOff>
        </xdr:from>
        <xdr:to>
          <xdr:col>12</xdr:col>
          <xdr:colOff>0</xdr:colOff>
          <xdr:row>8</xdr:row>
          <xdr:rowOff>12700</xdr:rowOff>
        </xdr:to>
        <xdr:sp macro="" textlink="">
          <xdr:nvSpPr>
            <xdr:cNvPr id="46129" name="Check Box 49" hidden="1">
              <a:extLst>
                <a:ext uri="{63B3BB69-23CF-44E3-9099-C40C66FF867C}">
                  <a14:compatExt spid="_x0000_s46129"/>
                </a:ext>
                <a:ext uri="{FF2B5EF4-FFF2-40B4-BE49-F238E27FC236}">
                  <a16:creationId xmlns:a16="http://schemas.microsoft.com/office/drawing/2014/main" id="{00000000-0008-0000-0500-00003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CA" sz="800" b="0" i="0" u="none" strike="noStrike" baseline="0">
                  <a:solidFill>
                    <a:srgbClr val="000000"/>
                  </a:solidFill>
                  <a:latin typeface="Tahoma"/>
                  <a:ea typeface="Tahoma"/>
                  <a:cs typeface="Tahoma"/>
                </a:rPr>
                <a:t> Revisé</a:t>
              </a:r>
            </a:p>
          </xdr:txBody>
        </xdr:sp>
        <xdr:clientData/>
      </xdr:twoCellAnchor>
    </mc:Choice>
    <mc:Fallback/>
  </mc:AlternateContent>
  <xdr:twoCellAnchor editAs="oneCell">
    <xdr:from>
      <xdr:col>11</xdr:col>
      <xdr:colOff>158750</xdr:colOff>
      <xdr:row>0</xdr:row>
      <xdr:rowOff>12700</xdr:rowOff>
    </xdr:from>
    <xdr:to>
      <xdr:col>11</xdr:col>
      <xdr:colOff>621146</xdr:colOff>
      <xdr:row>2</xdr:row>
      <xdr:rowOff>163200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426450" y="12700"/>
          <a:ext cx="462396" cy="46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0</xdr:colOff>
          <xdr:row>5</xdr:row>
          <xdr:rowOff>0</xdr:rowOff>
        </xdr:from>
        <xdr:to>
          <xdr:col>14</xdr:col>
          <xdr:colOff>0</xdr:colOff>
          <xdr:row>5</xdr:row>
          <xdr:rowOff>152400</xdr:rowOff>
        </xdr:to>
        <xdr:sp macro="" textlink="">
          <xdr:nvSpPr>
            <xdr:cNvPr id="48187" name="Check Box 59" hidden="1">
              <a:extLst>
                <a:ext uri="{63B3BB69-23CF-44E3-9099-C40C66FF867C}">
                  <a14:compatExt spid="_x0000_s48187"/>
                </a:ext>
                <a:ext uri="{FF2B5EF4-FFF2-40B4-BE49-F238E27FC236}">
                  <a16:creationId xmlns:a16="http://schemas.microsoft.com/office/drawing/2014/main" id="{00000000-0008-0000-0600-00003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xdr:row>
          <xdr:rowOff>0</xdr:rowOff>
        </xdr:from>
        <xdr:to>
          <xdr:col>14</xdr:col>
          <xdr:colOff>0</xdr:colOff>
          <xdr:row>5</xdr:row>
          <xdr:rowOff>152400</xdr:rowOff>
        </xdr:to>
        <xdr:sp macro="" textlink="">
          <xdr:nvSpPr>
            <xdr:cNvPr id="48188" name="Check Box 60" hidden="1">
              <a:extLst>
                <a:ext uri="{63B3BB69-23CF-44E3-9099-C40C66FF867C}">
                  <a14:compatExt spid="_x0000_s48188"/>
                </a:ext>
                <a:ext uri="{FF2B5EF4-FFF2-40B4-BE49-F238E27FC236}">
                  <a16:creationId xmlns:a16="http://schemas.microsoft.com/office/drawing/2014/main" id="{00000000-0008-0000-0600-00003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95247</xdr:colOff>
      <xdr:row>0</xdr:row>
      <xdr:rowOff>0</xdr:rowOff>
    </xdr:from>
    <xdr:to>
      <xdr:col>23</xdr:col>
      <xdr:colOff>105288</xdr:colOff>
      <xdr:row>2</xdr:row>
      <xdr:rowOff>78550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560047" y="0"/>
          <a:ext cx="502166" cy="504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98079</xdr:colOff>
      <xdr:row>0</xdr:row>
      <xdr:rowOff>0</xdr:rowOff>
    </xdr:from>
    <xdr:to>
      <xdr:col>14</xdr:col>
      <xdr:colOff>531612</xdr:colOff>
      <xdr:row>1</xdr:row>
      <xdr:rowOff>206575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454496" y="0"/>
          <a:ext cx="433533" cy="439408"/>
        </a:xfrm>
        <a:prstGeom prst="rect">
          <a:avLst/>
        </a:prstGeom>
      </xdr:spPr>
    </xdr:pic>
    <xdr:clientData/>
  </xdr:twoCellAnchor>
  <xdr:twoCellAnchor>
    <xdr:from>
      <xdr:col>2</xdr:col>
      <xdr:colOff>510887</xdr:colOff>
      <xdr:row>13</xdr:row>
      <xdr:rowOff>25977</xdr:rowOff>
    </xdr:from>
    <xdr:to>
      <xdr:col>5</xdr:col>
      <xdr:colOff>572150</xdr:colOff>
      <xdr:row>18</xdr:row>
      <xdr:rowOff>102828</xdr:rowOff>
    </xdr:to>
    <xdr:sp macro="" textlink="">
      <xdr:nvSpPr>
        <xdr:cNvPr id="3" name="ZoneTexte 2">
          <a:extLst>
            <a:ext uri="{FF2B5EF4-FFF2-40B4-BE49-F238E27FC236}">
              <a16:creationId xmlns:a16="http://schemas.microsoft.com/office/drawing/2014/main" id="{DDCA0E40-89F1-42C6-B3BD-3FCE278F6EDE}"/>
            </a:ext>
          </a:extLst>
        </xdr:cNvPr>
        <xdr:cNvSpPr txBox="1"/>
      </xdr:nvSpPr>
      <xdr:spPr>
        <a:xfrm>
          <a:off x="4511387" y="2632363"/>
          <a:ext cx="4079081" cy="916783"/>
        </a:xfrm>
        <a:prstGeom prst="roundRect">
          <a:avLst/>
        </a:prstGeom>
        <a:solidFill>
          <a:schemeClr val="accent3">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ci-contre.</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66330</xdr:colOff>
      <xdr:row>0</xdr:row>
      <xdr:rowOff>0</xdr:rowOff>
    </xdr:from>
    <xdr:to>
      <xdr:col>14</xdr:col>
      <xdr:colOff>506213</xdr:colOff>
      <xdr:row>1</xdr:row>
      <xdr:rowOff>209750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973080" y="0"/>
          <a:ext cx="433533" cy="442583"/>
        </a:xfrm>
        <a:prstGeom prst="rect">
          <a:avLst/>
        </a:prstGeom>
      </xdr:spPr>
    </xdr:pic>
    <xdr:clientData/>
  </xdr:twoCellAnchor>
  <xdr:twoCellAnchor>
    <xdr:from>
      <xdr:col>2</xdr:col>
      <xdr:colOff>400844</xdr:colOff>
      <xdr:row>13</xdr:row>
      <xdr:rowOff>85725</xdr:rowOff>
    </xdr:from>
    <xdr:to>
      <xdr:col>5</xdr:col>
      <xdr:colOff>457200</xdr:colOff>
      <xdr:row>18</xdr:row>
      <xdr:rowOff>132558</xdr:rowOff>
    </xdr:to>
    <xdr:sp macro="" textlink="">
      <xdr:nvSpPr>
        <xdr:cNvPr id="8" name="ZoneTexte 2">
          <a:extLst>
            <a:ext uri="{FF2B5EF4-FFF2-40B4-BE49-F238E27FC236}">
              <a16:creationId xmlns:a16="http://schemas.microsoft.com/office/drawing/2014/main" id="{A2982A2D-A00E-40C6-A2D7-83117EC30C1D}"/>
            </a:ext>
          </a:extLst>
        </xdr:cNvPr>
        <xdr:cNvSpPr txBox="1"/>
      </xdr:nvSpPr>
      <xdr:spPr>
        <a:xfrm>
          <a:off x="4401344" y="2686050"/>
          <a:ext cx="4075906" cy="913608"/>
        </a:xfrm>
        <a:prstGeom prst="roundRect">
          <a:avLst/>
        </a:prstGeom>
        <a:solidFill>
          <a:schemeClr val="accent3">
            <a:lumMod val="40000"/>
            <a:lumOff val="6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ci-contre.</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482600</xdr:colOff>
      <xdr:row>0</xdr:row>
      <xdr:rowOff>12700</xdr:rowOff>
    </xdr:from>
    <xdr:to>
      <xdr:col>14</xdr:col>
      <xdr:colOff>154133</xdr:colOff>
      <xdr:row>1</xdr:row>
      <xdr:rowOff>83385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A609DBF-6EE3-4DC8-8A6D-748CA68D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70720" y="15240"/>
          <a:ext cx="428453" cy="4269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10.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15.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78.xml"/><Relationship Id="rId3" Type="http://schemas.openxmlformats.org/officeDocument/2006/relationships/printerSettings" Target="../printerSettings/printerSettings9.bin"/><Relationship Id="rId7" Type="http://schemas.openxmlformats.org/officeDocument/2006/relationships/ctrlProp" Target="../ctrlProps/ctrlProp177.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trlProp" Target="../ctrlProps/ctrlProp176.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2.bin"/><Relationship Id="rId7" Type="http://schemas.openxmlformats.org/officeDocument/2006/relationships/ctrlProp" Target="../ctrlProps/ctrlProp180.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ctrlProp" Target="../ctrlProps/ctrlProp179.xml"/><Relationship Id="rId5" Type="http://schemas.openxmlformats.org/officeDocument/2006/relationships/vmlDrawing" Target="../drawings/vmlDrawing3.vm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hyperlink" Target="https://www.calq.gouv.qc.ca/aide-financiere/outils-et-references/lexique"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hyperlink" Target="https://www.calq.gouv.qc.ca/aide-financiere/outils-et-references/lexiq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B19" sqref="B19"/>
    </sheetView>
  </sheetViews>
  <sheetFormatPr baseColWidth="10" defaultColWidth="10.81640625" defaultRowHeight="12.5"/>
  <cols>
    <col min="1" max="1" width="3.1796875" style="310" customWidth="1"/>
    <col min="2" max="8" width="10.81640625" style="310"/>
    <col min="9" max="9" width="3.1796875" style="310" customWidth="1"/>
    <col min="10" max="16384" width="10.81640625" style="310"/>
  </cols>
  <sheetData>
    <row r="1" spans="1:18" s="219" customFormat="1" ht="24.75" customHeight="1">
      <c r="A1" s="310"/>
      <c r="B1" s="1474" t="s">
        <v>2881</v>
      </c>
      <c r="C1" s="1475"/>
      <c r="D1" s="1475"/>
      <c r="E1" s="1475"/>
      <c r="F1" s="1475"/>
      <c r="G1" s="1475"/>
      <c r="H1" s="1475"/>
      <c r="I1" s="1475"/>
      <c r="J1" s="1475"/>
      <c r="K1" s="1475"/>
      <c r="L1" s="1475"/>
      <c r="M1" s="1475"/>
      <c r="N1" s="1475"/>
      <c r="O1" s="1475"/>
      <c r="P1" s="1476"/>
    </row>
    <row r="3" spans="1:18" ht="26.15" customHeight="1">
      <c r="B3" s="1477" t="s">
        <v>3017</v>
      </c>
      <c r="C3" s="1478"/>
      <c r="D3" s="1478"/>
      <c r="E3" s="1478"/>
      <c r="F3" s="1478"/>
      <c r="G3" s="1478"/>
      <c r="H3" s="1478"/>
      <c r="I3" s="1478"/>
      <c r="J3" s="1478"/>
      <c r="K3" s="1478"/>
      <c r="L3" s="1478"/>
      <c r="M3" s="1478"/>
      <c r="N3" s="1478"/>
      <c r="O3" s="1478"/>
      <c r="P3" s="1479"/>
      <c r="R3" s="428"/>
    </row>
    <row r="4" spans="1:18" ht="15.5">
      <c r="B4" s="677"/>
    </row>
    <row r="5" spans="1:18" ht="14.15" customHeight="1">
      <c r="B5" s="428" t="s">
        <v>7</v>
      </c>
      <c r="D5" s="903" t="str">
        <f>IF(AND('Identification '!$F$11="",'Identification '!$F$15&lt;&gt;""),'Identification '!$F$15,IF('Identification '!$F$11="","",IF('Identification '!$F$13="Inscrire le nom de votre organisme dans la cellule F14",'Identification '!$F$15,'Identification '!$F$13)))</f>
        <v/>
      </c>
      <c r="E5" s="896"/>
      <c r="F5" s="896"/>
      <c r="G5" s="896"/>
      <c r="H5" s="896"/>
      <c r="I5" s="896"/>
    </row>
    <row r="6" spans="1:18" ht="29.15" customHeight="1"/>
    <row r="7" spans="1:18" s="678" customFormat="1" ht="20.149999999999999" customHeight="1">
      <c r="B7" s="679" t="s">
        <v>3043</v>
      </c>
      <c r="C7" s="680"/>
      <c r="D7" s="680"/>
      <c r="E7" s="680"/>
      <c r="F7" s="680"/>
      <c r="G7" s="680"/>
      <c r="H7" s="681"/>
      <c r="J7" s="679" t="s">
        <v>3032</v>
      </c>
      <c r="K7" s="680"/>
      <c r="L7" s="680"/>
      <c r="M7" s="680"/>
      <c r="N7" s="680"/>
      <c r="O7" s="680"/>
      <c r="P7" s="681"/>
    </row>
    <row r="8" spans="1:18" ht="13" customHeight="1"/>
    <row r="9" spans="1:18" ht="13.5" customHeight="1" thickBot="1">
      <c r="B9" s="682" t="s">
        <v>3218</v>
      </c>
      <c r="C9" s="683"/>
      <c r="D9" s="683"/>
      <c r="E9" s="683"/>
      <c r="F9" s="683"/>
      <c r="G9" s="683"/>
      <c r="H9" s="683"/>
      <c r="I9" s="683"/>
      <c r="J9" s="683"/>
      <c r="K9" s="683"/>
      <c r="L9" s="683"/>
      <c r="M9" s="683"/>
      <c r="N9" s="683"/>
      <c r="O9" s="683"/>
      <c r="P9" s="683"/>
    </row>
    <row r="10" spans="1:18" ht="5.15" customHeight="1" thickTop="1"/>
    <row r="11" spans="1:18" ht="15" customHeight="1">
      <c r="B11" s="428" t="s">
        <v>2882</v>
      </c>
      <c r="D11" s="1480"/>
      <c r="E11" s="1480"/>
      <c r="J11" s="428" t="s">
        <v>2883</v>
      </c>
      <c r="L11" s="1480"/>
      <c r="M11" s="1480"/>
    </row>
    <row r="12" spans="1:18" ht="6.65" customHeight="1">
      <c r="B12" s="428"/>
      <c r="D12" s="684"/>
      <c r="J12" s="428"/>
    </row>
    <row r="13" spans="1:18" ht="19" customHeight="1">
      <c r="B13" s="428"/>
      <c r="C13" s="684"/>
      <c r="J13" s="685" t="s">
        <v>2903</v>
      </c>
    </row>
    <row r="14" spans="1:18" ht="18" customHeight="1">
      <c r="B14" s="428"/>
      <c r="C14" s="684"/>
      <c r="D14" s="1481"/>
      <c r="E14" s="1481"/>
      <c r="J14" s="428"/>
    </row>
    <row r="15" spans="1:18" ht="120" customHeight="1">
      <c r="B15" s="1482"/>
      <c r="C15" s="1483"/>
      <c r="D15" s="1483"/>
      <c r="E15" s="1483"/>
      <c r="F15" s="1483"/>
      <c r="G15" s="1483"/>
      <c r="H15" s="1484"/>
      <c r="J15" s="1482"/>
      <c r="K15" s="1483"/>
      <c r="L15" s="1483"/>
      <c r="M15" s="1483"/>
      <c r="N15" s="1483"/>
      <c r="O15" s="1483"/>
      <c r="P15" s="1484"/>
    </row>
    <row r="16" spans="1:18" ht="120" customHeight="1">
      <c r="B16" s="1485"/>
      <c r="C16" s="1486"/>
      <c r="D16" s="1486"/>
      <c r="E16" s="1486"/>
      <c r="F16" s="1486"/>
      <c r="G16" s="1486"/>
      <c r="H16" s="1487"/>
      <c r="J16" s="1485"/>
      <c r="K16" s="1486"/>
      <c r="L16" s="1486"/>
      <c r="M16" s="1486"/>
      <c r="N16" s="1486"/>
      <c r="O16" s="1486"/>
      <c r="P16" s="1487"/>
    </row>
    <row r="17" spans="1:16" ht="13" customHeight="1"/>
    <row r="18" spans="1:16" ht="13.5" customHeight="1" thickBot="1">
      <c r="B18" s="682" t="s">
        <v>3219</v>
      </c>
      <c r="C18" s="683"/>
      <c r="D18" s="683"/>
      <c r="E18" s="683"/>
      <c r="F18" s="683"/>
      <c r="G18" s="683"/>
      <c r="H18" s="683"/>
      <c r="I18" s="683"/>
      <c r="J18" s="683"/>
      <c r="K18" s="683"/>
      <c r="L18" s="683"/>
      <c r="M18" s="683"/>
      <c r="N18" s="683"/>
      <c r="O18" s="683"/>
      <c r="P18" s="683"/>
    </row>
    <row r="19" spans="1:16" ht="10.5" customHeight="1" thickTop="1"/>
    <row r="20" spans="1:16" ht="15" customHeight="1">
      <c r="B20" s="428" t="s">
        <v>2882</v>
      </c>
      <c r="D20" s="1480"/>
      <c r="E20" s="1480"/>
      <c r="J20" s="428" t="s">
        <v>2883</v>
      </c>
      <c r="L20" s="1480"/>
      <c r="M20" s="1480"/>
    </row>
    <row r="21" spans="1:16" ht="15" customHeight="1">
      <c r="B21" s="428"/>
      <c r="D21" s="684"/>
      <c r="J21" s="428"/>
    </row>
    <row r="22" spans="1:16" ht="8.5" customHeight="1">
      <c r="B22" s="428"/>
      <c r="C22" s="684"/>
      <c r="D22" s="428"/>
      <c r="J22" s="428"/>
    </row>
    <row r="23" spans="1:16" ht="120" customHeight="1">
      <c r="B23" s="1482"/>
      <c r="C23" s="1483"/>
      <c r="D23" s="1483"/>
      <c r="E23" s="1483"/>
      <c r="F23" s="1483"/>
      <c r="G23" s="1483"/>
      <c r="H23" s="1484"/>
      <c r="J23" s="1482"/>
      <c r="K23" s="1483"/>
      <c r="L23" s="1483"/>
      <c r="M23" s="1483"/>
      <c r="N23" s="1483"/>
      <c r="O23" s="1483"/>
      <c r="P23" s="1484"/>
    </row>
    <row r="24" spans="1:16" ht="120" customHeight="1">
      <c r="B24" s="1485"/>
      <c r="C24" s="1486"/>
      <c r="D24" s="1486"/>
      <c r="E24" s="1486"/>
      <c r="F24" s="1486"/>
      <c r="G24" s="1486"/>
      <c r="H24" s="1487"/>
      <c r="J24" s="1485"/>
      <c r="K24" s="1486"/>
      <c r="L24" s="1486"/>
      <c r="M24" s="1486"/>
      <c r="N24" s="1486"/>
      <c r="O24" s="1486"/>
      <c r="P24" s="1487"/>
    </row>
    <row r="25" spans="1:16" ht="5.15" customHeight="1"/>
    <row r="26" spans="1:16">
      <c r="A26" s="431"/>
      <c r="B26" s="431"/>
      <c r="C26" s="431"/>
      <c r="D26" s="431"/>
      <c r="E26" s="431"/>
      <c r="F26" s="431"/>
      <c r="G26" s="431"/>
      <c r="H26" s="431"/>
      <c r="I26" s="431"/>
      <c r="J26" s="431"/>
      <c r="K26" s="431"/>
      <c r="L26" s="431"/>
      <c r="M26" s="431"/>
      <c r="N26" s="431"/>
      <c r="O26" s="431"/>
      <c r="P26" s="431"/>
    </row>
    <row r="27" spans="1:16">
      <c r="A27" s="431"/>
      <c r="B27" s="431"/>
      <c r="C27" s="431"/>
      <c r="D27" s="431"/>
      <c r="E27" s="431"/>
      <c r="F27" s="431"/>
      <c r="G27" s="431"/>
      <c r="H27" s="431"/>
      <c r="I27" s="431"/>
      <c r="J27" s="431"/>
      <c r="K27" s="431"/>
      <c r="L27" s="431"/>
      <c r="M27" s="431"/>
      <c r="N27" s="431"/>
      <c r="O27" s="431"/>
      <c r="P27" s="431"/>
    </row>
    <row r="28" spans="1:16">
      <c r="A28" s="431"/>
      <c r="B28" s="431"/>
      <c r="C28" s="431"/>
      <c r="D28" s="431"/>
      <c r="E28" s="431"/>
      <c r="F28" s="431"/>
      <c r="G28" s="431"/>
      <c r="H28" s="431"/>
      <c r="I28" s="431"/>
      <c r="J28" s="431"/>
      <c r="K28" s="431"/>
      <c r="L28" s="431"/>
      <c r="M28" s="431"/>
      <c r="N28" s="431"/>
      <c r="O28" s="431"/>
      <c r="P28" s="431"/>
    </row>
    <row r="29" spans="1:16">
      <c r="A29" s="431"/>
      <c r="B29" s="431"/>
      <c r="C29" s="431"/>
      <c r="D29" s="431"/>
      <c r="E29" s="431"/>
      <c r="F29" s="431"/>
      <c r="G29" s="431"/>
      <c r="H29" s="431"/>
      <c r="I29" s="431"/>
      <c r="J29" s="431"/>
      <c r="K29" s="431"/>
      <c r="L29" s="431"/>
      <c r="M29" s="431"/>
      <c r="N29" s="431"/>
      <c r="O29" s="431"/>
      <c r="P29" s="431"/>
    </row>
    <row r="30" spans="1:16">
      <c r="A30" s="431"/>
      <c r="B30" s="431"/>
      <c r="C30" s="431"/>
      <c r="D30" s="431"/>
      <c r="E30" s="431"/>
      <c r="F30" s="431"/>
      <c r="G30" s="431"/>
      <c r="H30" s="431"/>
      <c r="I30" s="431"/>
      <c r="J30" s="431"/>
      <c r="K30" s="431"/>
      <c r="L30" s="431"/>
      <c r="M30" s="431"/>
      <c r="N30" s="431"/>
      <c r="O30" s="431"/>
      <c r="P30" s="431"/>
    </row>
    <row r="31" spans="1:16">
      <c r="A31" s="431"/>
      <c r="B31" s="431"/>
      <c r="C31" s="431"/>
      <c r="D31" s="431"/>
      <c r="E31" s="431"/>
      <c r="F31" s="431"/>
      <c r="G31" s="431"/>
      <c r="H31" s="431"/>
      <c r="I31" s="431"/>
      <c r="J31" s="431"/>
      <c r="K31" s="431"/>
      <c r="L31" s="431"/>
      <c r="M31" s="431"/>
      <c r="N31" s="431"/>
      <c r="O31" s="431"/>
      <c r="P31" s="431"/>
    </row>
  </sheetData>
  <sheetProtection algorithmName="SHA-512" hashValue="uf8Gvr5WNxDGN5ckVrT0qGkDhrl5dC+g9PWJYDvnj4E3Iz68EmELCO+Axg/z+DdVyZz62znQ0utGCchFZQL0Hw==" saltValue="IWNknI6uayemXxQnpjRi8A==" spinCount="100000" sheet="1" objects="1" formatCells="0" formatRows="0"/>
  <mergeCells count="11">
    <mergeCell ref="D20:E20"/>
    <mergeCell ref="L20:M20"/>
    <mergeCell ref="B23:H24"/>
    <mergeCell ref="J23:P24"/>
    <mergeCell ref="B15:H16"/>
    <mergeCell ref="J15:P16"/>
    <mergeCell ref="B1:P1"/>
    <mergeCell ref="B3:P3"/>
    <mergeCell ref="D11:E11"/>
    <mergeCell ref="L11:M11"/>
    <mergeCell ref="D14:E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DB2-E953-49AC-B2D3-8F56D649F70B}">
  <sheetPr>
    <tabColor rgb="FF92D050"/>
  </sheetPr>
  <dimension ref="A1:P109"/>
  <sheetViews>
    <sheetView workbookViewId="0">
      <selection activeCell="D5" sqref="D5"/>
    </sheetView>
  </sheetViews>
  <sheetFormatPr baseColWidth="10" defaultColWidth="10.81640625" defaultRowHeight="12.5"/>
  <cols>
    <col min="1" max="1" width="6.26953125" style="997" customWidth="1"/>
    <col min="2" max="4" width="10.81640625" style="997"/>
    <col min="5" max="5" width="12.1796875" style="997" customWidth="1"/>
    <col min="6" max="6" width="10.81640625" style="997"/>
    <col min="7" max="7" width="5.7265625" style="997" customWidth="1"/>
    <col min="8" max="8" width="13.81640625" style="997" customWidth="1"/>
    <col min="9" max="9" width="5.54296875" style="997" customWidth="1"/>
    <col min="10" max="16384" width="10.81640625" style="997"/>
  </cols>
  <sheetData>
    <row r="1" spans="1:16" ht="28" customHeight="1">
      <c r="A1" s="1018" t="s">
        <v>2959</v>
      </c>
      <c r="B1" s="697"/>
      <c r="C1" s="697"/>
      <c r="D1" s="697"/>
      <c r="E1" s="697"/>
      <c r="F1" s="697"/>
      <c r="G1" s="697"/>
      <c r="H1" s="697"/>
      <c r="I1" s="697"/>
      <c r="J1" s="697"/>
      <c r="K1" s="697"/>
      <c r="L1" s="697"/>
      <c r="M1" s="1019"/>
      <c r="N1" s="1020"/>
    </row>
    <row r="2" spans="1:16" ht="29.15" customHeight="1">
      <c r="A2" s="1021" t="s">
        <v>2979</v>
      </c>
    </row>
    <row r="3" spans="1:16">
      <c r="A3" s="1022"/>
    </row>
    <row r="4" spans="1:16" ht="20.149999999999999" customHeight="1"/>
    <row r="5" spans="1:16" ht="20.5" customHeight="1">
      <c r="B5" s="832" t="s">
        <v>111</v>
      </c>
      <c r="D5" s="993" t="str">
        <f>IF(AND('Identification '!$F$11="",'Identification '!$F$15&lt;&gt;""),'Identification '!$F$15,IF('Identification '!$F$11="","",IF('Identification '!$F$13="Inscrire le nom de votre organisme dans la cellule F14",'Identification '!$F$15,'Identification '!$F$13)))</f>
        <v/>
      </c>
      <c r="E5" s="707"/>
      <c r="F5" s="707"/>
      <c r="G5" s="707"/>
      <c r="H5" s="707"/>
      <c r="I5" s="707"/>
      <c r="J5" s="707"/>
      <c r="K5" s="707"/>
      <c r="L5" s="707"/>
      <c r="M5" s="992"/>
      <c r="N5" s="992"/>
      <c r="O5" s="992"/>
      <c r="P5" s="992"/>
    </row>
    <row r="7" spans="1:16" ht="18.649999999999999" customHeight="1"/>
    <row r="8" spans="1:16" ht="26.5" customHeight="1">
      <c r="B8" s="1631" t="s">
        <v>2960</v>
      </c>
      <c r="C8" s="1631"/>
      <c r="D8" s="1632" t="s">
        <v>3227</v>
      </c>
      <c r="E8" s="1632"/>
      <c r="F8" s="1632"/>
      <c r="G8" s="1632"/>
      <c r="H8" s="417" t="str">
        <f>IF(AND(D8="Choisir",$A$15&lt;&gt;""),"Information manquante! Veuillez spécifier le type d'aide obtenue.","")</f>
        <v/>
      </c>
      <c r="I8" s="1023"/>
    </row>
    <row r="10" spans="1:16" ht="13">
      <c r="O10" s="1024"/>
    </row>
    <row r="11" spans="1:16" ht="9" customHeight="1"/>
    <row r="12" spans="1:16" ht="13" thickBot="1"/>
    <row r="13" spans="1:16" ht="27" customHeight="1" thickBot="1">
      <c r="A13" s="1633" t="s">
        <v>3000</v>
      </c>
      <c r="B13" s="1634"/>
      <c r="C13" s="1634"/>
      <c r="D13" s="1634"/>
      <c r="E13" s="1634"/>
      <c r="F13" s="1634"/>
      <c r="G13" s="1634"/>
      <c r="H13" s="1634"/>
      <c r="I13" s="1634"/>
      <c r="J13" s="1634"/>
      <c r="K13" s="1634"/>
      <c r="L13" s="1635"/>
    </row>
    <row r="14" spans="1:16" ht="34" customHeight="1" thickBot="1">
      <c r="A14" s="1636" t="s">
        <v>3024</v>
      </c>
      <c r="B14" s="1637"/>
      <c r="C14" s="1637"/>
      <c r="D14" s="1637"/>
      <c r="E14" s="1637"/>
      <c r="F14" s="1637"/>
      <c r="G14" s="1637"/>
      <c r="H14" s="1637"/>
      <c r="I14" s="1637"/>
      <c r="J14" s="1637"/>
      <c r="K14" s="1637"/>
      <c r="L14" s="1638"/>
    </row>
    <row r="15" spans="1:16" ht="379.5" customHeight="1">
      <c r="A15" s="1639"/>
      <c r="B15" s="1640"/>
      <c r="C15" s="1640"/>
      <c r="D15" s="1640"/>
      <c r="E15" s="1640"/>
      <c r="F15" s="1640"/>
      <c r="G15" s="1640"/>
      <c r="H15" s="1640"/>
      <c r="I15" s="1640"/>
      <c r="J15" s="1640"/>
      <c r="K15" s="1640"/>
      <c r="L15" s="1641"/>
    </row>
    <row r="16" spans="1:16" ht="379.5" customHeight="1">
      <c r="A16" s="1642"/>
      <c r="B16" s="1643"/>
      <c r="C16" s="1643"/>
      <c r="D16" s="1643"/>
      <c r="E16" s="1643"/>
      <c r="F16" s="1643"/>
      <c r="G16" s="1643"/>
      <c r="H16" s="1643"/>
      <c r="I16" s="1643"/>
      <c r="J16" s="1643"/>
      <c r="K16" s="1643"/>
      <c r="L16" s="1644"/>
    </row>
    <row r="17" spans="1:12" ht="152" customHeight="1" thickBot="1">
      <c r="A17" s="1645"/>
      <c r="B17" s="1646"/>
      <c r="C17" s="1646"/>
      <c r="D17" s="1646"/>
      <c r="E17" s="1646"/>
      <c r="F17" s="1646"/>
      <c r="G17" s="1646"/>
      <c r="H17" s="1646"/>
      <c r="I17" s="1646"/>
      <c r="J17" s="1646"/>
      <c r="K17" s="1646"/>
      <c r="L17" s="1647"/>
    </row>
    <row r="18" spans="1:12" ht="41.5" customHeight="1">
      <c r="A18" s="1022"/>
    </row>
    <row r="19" spans="1:12" ht="13">
      <c r="A19" s="1025" t="s">
        <v>2969</v>
      </c>
    </row>
    <row r="20" spans="1:12">
      <c r="A20" s="1026"/>
      <c r="B20" s="1027"/>
      <c r="C20" s="1027"/>
      <c r="D20" s="1027"/>
      <c r="E20" s="1027"/>
      <c r="F20" s="1027"/>
      <c r="G20" s="1027"/>
      <c r="H20" s="1027"/>
      <c r="I20" s="1027"/>
      <c r="J20" s="1028"/>
    </row>
    <row r="21" spans="1:12" ht="14.5">
      <c r="A21" s="879"/>
      <c r="B21" s="925"/>
      <c r="C21" s="1010"/>
      <c r="D21" s="1010"/>
      <c r="E21" s="1010"/>
      <c r="F21" s="1010"/>
      <c r="G21" s="1029"/>
      <c r="H21" s="1029"/>
      <c r="I21" s="1029"/>
      <c r="J21" s="1030"/>
    </row>
    <row r="22" spans="1:12">
      <c r="A22" s="1031"/>
      <c r="B22" s="1010"/>
      <c r="C22" s="1010"/>
      <c r="D22" s="1010"/>
      <c r="E22" s="1010"/>
      <c r="F22" s="1010"/>
      <c r="G22" s="1029"/>
      <c r="H22" s="1029"/>
      <c r="I22" s="1029"/>
      <c r="J22" s="1030"/>
    </row>
    <row r="23" spans="1:12">
      <c r="A23" s="1031"/>
      <c r="B23" s="1010"/>
      <c r="C23" s="1010"/>
      <c r="D23" s="1010"/>
      <c r="E23" s="1010"/>
      <c r="F23" s="1010"/>
      <c r="G23" s="1029"/>
      <c r="H23" s="1029"/>
      <c r="I23" s="1029"/>
      <c r="J23" s="1030"/>
    </row>
    <row r="24" spans="1:12">
      <c r="A24" s="1031"/>
      <c r="B24" s="1010"/>
      <c r="C24" s="1010"/>
      <c r="D24" s="1010"/>
      <c r="E24" s="1010"/>
      <c r="F24" s="1010"/>
      <c r="G24" s="1029"/>
      <c r="H24" s="1029"/>
      <c r="I24" s="1029"/>
      <c r="J24" s="1030"/>
    </row>
    <row r="25" spans="1:12">
      <c r="A25" s="1031"/>
      <c r="B25" s="1010"/>
      <c r="C25" s="1010"/>
      <c r="D25" s="1010"/>
      <c r="E25" s="1010"/>
      <c r="F25" s="1010"/>
      <c r="G25" s="1029"/>
      <c r="H25" s="1029"/>
      <c r="I25" s="1029"/>
      <c r="J25" s="1030"/>
    </row>
    <row r="26" spans="1:12">
      <c r="A26" s="1031"/>
      <c r="B26" s="1010"/>
      <c r="C26" s="1010"/>
      <c r="D26" s="1010"/>
      <c r="E26" s="1010"/>
      <c r="F26" s="1010"/>
      <c r="G26" s="1029"/>
      <c r="H26" s="1029"/>
      <c r="I26" s="1029"/>
      <c r="J26" s="1030"/>
    </row>
    <row r="27" spans="1:12">
      <c r="A27" s="1032"/>
      <c r="B27" s="1029"/>
      <c r="C27" s="1029"/>
      <c r="D27" s="1029"/>
      <c r="E27" s="1029"/>
      <c r="F27" s="1029"/>
      <c r="G27" s="1029"/>
      <c r="H27" s="1029"/>
      <c r="I27" s="1029"/>
      <c r="J27" s="1030"/>
    </row>
    <row r="28" spans="1:12">
      <c r="A28" s="1033"/>
      <c r="B28" s="1010"/>
      <c r="C28" s="1010"/>
      <c r="D28" s="1010"/>
      <c r="E28" s="1010"/>
      <c r="F28" s="1010"/>
      <c r="G28" s="1010"/>
      <c r="H28" s="1010"/>
      <c r="I28" s="1010"/>
      <c r="J28" s="1034"/>
    </row>
    <row r="29" spans="1:12" ht="13" thickBot="1"/>
    <row r="30" spans="1:12" ht="30" customHeight="1">
      <c r="A30" s="1648" t="s">
        <v>2999</v>
      </c>
      <c r="B30" s="1649"/>
      <c r="C30" s="1649"/>
      <c r="D30" s="1649"/>
      <c r="E30" s="1649"/>
      <c r="F30" s="1649"/>
      <c r="G30" s="1649"/>
      <c r="H30" s="1649"/>
      <c r="I30" s="1649"/>
      <c r="J30" s="1649"/>
      <c r="K30" s="1649"/>
      <c r="L30" s="1650"/>
    </row>
    <row r="31" spans="1:12" ht="34" customHeight="1">
      <c r="A31" s="1621" t="s">
        <v>3024</v>
      </c>
      <c r="B31" s="1622"/>
      <c r="C31" s="1622"/>
      <c r="D31" s="1622"/>
      <c r="E31" s="1622"/>
      <c r="F31" s="1622"/>
      <c r="G31" s="1622"/>
      <c r="H31" s="1622"/>
      <c r="I31" s="1622"/>
      <c r="J31" s="1622"/>
      <c r="K31" s="1622"/>
      <c r="L31" s="1623"/>
    </row>
    <row r="32" spans="1:12" ht="399" customHeight="1">
      <c r="A32" s="1624"/>
      <c r="B32" s="1625"/>
      <c r="C32" s="1625"/>
      <c r="D32" s="1625"/>
      <c r="E32" s="1625"/>
      <c r="F32" s="1625"/>
      <c r="G32" s="1625"/>
      <c r="H32" s="1625"/>
      <c r="I32" s="1625"/>
      <c r="J32" s="1625"/>
      <c r="K32" s="1625"/>
      <c r="L32" s="1626"/>
    </row>
    <row r="33" spans="1:12" ht="24.65" customHeight="1">
      <c r="A33" s="1627"/>
      <c r="B33" s="1628"/>
      <c r="C33" s="1628"/>
      <c r="D33" s="1628"/>
      <c r="E33" s="1628"/>
      <c r="F33" s="1628"/>
      <c r="G33" s="1628"/>
      <c r="H33" s="1628"/>
      <c r="I33" s="1628"/>
      <c r="J33" s="1628"/>
      <c r="K33" s="1628"/>
      <c r="L33" s="1629"/>
    </row>
    <row r="34" spans="1:12" s="1029" customFormat="1" ht="26.15" customHeight="1"/>
    <row r="36" spans="1:12" ht="20.5" customHeight="1">
      <c r="A36" s="1630" t="s">
        <v>2961</v>
      </c>
      <c r="B36" s="1630"/>
      <c r="C36" s="1630"/>
      <c r="D36" s="1630"/>
      <c r="E36" s="1630"/>
      <c r="F36" s="1630"/>
      <c r="G36" s="1630"/>
      <c r="H36" s="1630"/>
      <c r="I36" s="1630"/>
      <c r="J36" s="1630"/>
      <c r="K36" s="1630"/>
      <c r="L36" s="1630"/>
    </row>
    <row r="37" spans="1:12">
      <c r="A37" s="1022" t="s">
        <v>2997</v>
      </c>
    </row>
    <row r="39" spans="1:12" ht="15.5">
      <c r="H39" s="1035" t="s">
        <v>21</v>
      </c>
      <c r="J39" s="1035" t="s">
        <v>22</v>
      </c>
    </row>
    <row r="40" spans="1:12" ht="14">
      <c r="A40" s="838" t="s">
        <v>2975</v>
      </c>
      <c r="B40" s="833"/>
      <c r="C40" s="689"/>
      <c r="D40" s="689"/>
      <c r="E40" s="689"/>
      <c r="F40" s="834" t="s">
        <v>96</v>
      </c>
    </row>
    <row r="41" spans="1:12" ht="19" customHeight="1">
      <c r="A41" s="577" t="s">
        <v>24</v>
      </c>
      <c r="B41" s="3"/>
      <c r="C41" s="689"/>
      <c r="D41" s="689"/>
      <c r="E41" s="689"/>
      <c r="F41" s="689"/>
      <c r="H41" s="1036"/>
    </row>
    <row r="42" spans="1:12">
      <c r="A42" s="918"/>
      <c r="B42" s="918"/>
      <c r="C42" s="922"/>
      <c r="D42" s="837"/>
      <c r="E42" s="922"/>
      <c r="F42" s="893"/>
      <c r="H42" s="1037"/>
      <c r="I42" s="1029"/>
      <c r="J42" s="1038" t="str">
        <f>IF(H42=0,"",H42/$H$63)</f>
        <v/>
      </c>
    </row>
    <row r="43" spans="1:12">
      <c r="A43" s="885"/>
      <c r="B43" s="886"/>
      <c r="C43" s="887"/>
      <c r="D43" s="855"/>
      <c r="E43" s="887"/>
      <c r="F43" s="926"/>
      <c r="H43" s="1039"/>
      <c r="I43" s="1029"/>
      <c r="J43" s="1040" t="str">
        <f t="shared" ref="J43:J50" si="0">IF(H43=0,"",H43/$H$63)</f>
        <v/>
      </c>
    </row>
    <row r="44" spans="1:12">
      <c r="A44" s="885"/>
      <c r="B44" s="886"/>
      <c r="C44" s="887"/>
      <c r="D44" s="855"/>
      <c r="E44" s="887"/>
      <c r="F44" s="926"/>
      <c r="H44" s="1039"/>
      <c r="I44" s="1029"/>
      <c r="J44" s="1040" t="str">
        <f t="shared" si="0"/>
        <v/>
      </c>
    </row>
    <row r="45" spans="1:12">
      <c r="A45" s="885"/>
      <c r="B45" s="886"/>
      <c r="C45" s="887"/>
      <c r="D45" s="855"/>
      <c r="E45" s="887"/>
      <c r="F45" s="926"/>
      <c r="H45" s="1039"/>
      <c r="I45" s="1029"/>
      <c r="J45" s="1040" t="str">
        <f t="shared" si="0"/>
        <v/>
      </c>
    </row>
    <row r="46" spans="1:12">
      <c r="A46" s="885"/>
      <c r="B46" s="886"/>
      <c r="C46" s="887"/>
      <c r="D46" s="855"/>
      <c r="E46" s="887"/>
      <c r="F46" s="926"/>
      <c r="H46" s="1039"/>
      <c r="I46" s="1029"/>
      <c r="J46" s="1040" t="str">
        <f t="shared" si="0"/>
        <v/>
      </c>
    </row>
    <row r="47" spans="1:12">
      <c r="A47" s="885"/>
      <c r="B47" s="886"/>
      <c r="C47" s="887"/>
      <c r="D47" s="855"/>
      <c r="E47" s="887"/>
      <c r="F47" s="926"/>
      <c r="H47" s="1039"/>
      <c r="I47" s="1029"/>
      <c r="J47" s="1040" t="str">
        <f t="shared" si="0"/>
        <v/>
      </c>
    </row>
    <row r="48" spans="1:12">
      <c r="A48" s="885"/>
      <c r="B48" s="886"/>
      <c r="C48" s="887"/>
      <c r="D48" s="855"/>
      <c r="E48" s="887"/>
      <c r="F48" s="926"/>
      <c r="H48" s="1039"/>
      <c r="I48" s="1029"/>
      <c r="J48" s="1040" t="str">
        <f t="shared" si="0"/>
        <v/>
      </c>
    </row>
    <row r="49" spans="1:10">
      <c r="A49" s="885"/>
      <c r="B49" s="886"/>
      <c r="C49" s="887"/>
      <c r="D49" s="855"/>
      <c r="E49" s="887"/>
      <c r="F49" s="926"/>
      <c r="H49" s="1039"/>
      <c r="I49" s="1029"/>
      <c r="J49" s="1040" t="str">
        <f t="shared" si="0"/>
        <v/>
      </c>
    </row>
    <row r="50" spans="1:10" ht="13">
      <c r="F50" s="1020" t="s">
        <v>36</v>
      </c>
      <c r="H50" s="923">
        <f>SUM(H42:H49)</f>
        <v>0</v>
      </c>
      <c r="I50" s="1029"/>
      <c r="J50" s="1041" t="str">
        <f t="shared" si="0"/>
        <v/>
      </c>
    </row>
    <row r="51" spans="1:10">
      <c r="I51" s="1029"/>
    </row>
    <row r="52" spans="1:10">
      <c r="I52" s="1029"/>
    </row>
    <row r="53" spans="1:10">
      <c r="I53" s="1029"/>
    </row>
    <row r="54" spans="1:10" ht="14">
      <c r="A54" s="577" t="s">
        <v>47</v>
      </c>
      <c r="B54" s="3"/>
      <c r="C54" s="689"/>
      <c r="D54" s="689"/>
      <c r="E54" s="689"/>
      <c r="F54" s="689"/>
      <c r="H54" s="1042"/>
      <c r="I54" s="1029"/>
    </row>
    <row r="55" spans="1:10" s="1029" customFormat="1">
      <c r="A55" s="880" t="s">
        <v>49</v>
      </c>
      <c r="B55" s="881"/>
      <c r="C55" s="882"/>
      <c r="D55" s="883"/>
      <c r="E55" s="882"/>
      <c r="F55" s="884"/>
      <c r="H55" s="1037"/>
      <c r="J55" s="1038" t="str">
        <f t="shared" ref="J55:J94" si="1">IF(H55=0,"",H55/$H$63)</f>
        <v/>
      </c>
    </row>
    <row r="56" spans="1:10" s="1029" customFormat="1">
      <c r="A56" s="885" t="s">
        <v>2958</v>
      </c>
      <c r="B56" s="886"/>
      <c r="C56" s="887"/>
      <c r="D56" s="855"/>
      <c r="E56" s="887"/>
      <c r="F56" s="888"/>
      <c r="H56" s="1039"/>
      <c r="J56" s="1040" t="str">
        <f t="shared" si="1"/>
        <v/>
      </c>
    </row>
    <row r="57" spans="1:10" s="1029" customFormat="1">
      <c r="A57" s="885"/>
      <c r="B57" s="886"/>
      <c r="C57" s="887"/>
      <c r="D57" s="855"/>
      <c r="E57" s="887"/>
      <c r="F57" s="888"/>
      <c r="H57" s="1039"/>
      <c r="J57" s="1040" t="str">
        <f t="shared" si="1"/>
        <v/>
      </c>
    </row>
    <row r="58" spans="1:10" s="1029" customFormat="1">
      <c r="A58" s="885"/>
      <c r="B58" s="886"/>
      <c r="C58" s="887"/>
      <c r="D58" s="855"/>
      <c r="E58" s="887"/>
      <c r="F58" s="888"/>
      <c r="H58" s="1039"/>
      <c r="J58" s="1040" t="str">
        <f t="shared" si="1"/>
        <v/>
      </c>
    </row>
    <row r="59" spans="1:10" s="1029" customFormat="1">
      <c r="A59" s="889"/>
      <c r="B59" s="890"/>
      <c r="C59" s="891"/>
      <c r="D59" s="856"/>
      <c r="E59" s="891"/>
      <c r="F59" s="892"/>
      <c r="H59" s="1039"/>
      <c r="J59" s="1040" t="str">
        <f t="shared" si="1"/>
        <v/>
      </c>
    </row>
    <row r="60" spans="1:10" ht="13">
      <c r="F60" s="1020" t="s">
        <v>36</v>
      </c>
      <c r="H60" s="923">
        <f>SUM(H55:H59)</f>
        <v>0</v>
      </c>
      <c r="I60" s="1029"/>
      <c r="J60" s="1041" t="str">
        <f t="shared" si="1"/>
        <v/>
      </c>
    </row>
    <row r="61" spans="1:10">
      <c r="I61" s="1029"/>
    </row>
    <row r="62" spans="1:10" ht="13" thickBot="1">
      <c r="I62" s="1029"/>
      <c r="J62" s="997" t="str">
        <f t="shared" si="1"/>
        <v/>
      </c>
    </row>
    <row r="63" spans="1:10" ht="21.65" customHeight="1" thickBot="1">
      <c r="F63" s="1043" t="s">
        <v>33</v>
      </c>
      <c r="H63" s="921">
        <f>H60+H50</f>
        <v>0</v>
      </c>
      <c r="I63" s="1044"/>
      <c r="J63" s="1045" t="str">
        <f>IF(H63=0,"",H63/$H$63)</f>
        <v/>
      </c>
    </row>
    <row r="64" spans="1:10">
      <c r="I64" s="1029"/>
      <c r="J64" s="997" t="str">
        <f t="shared" si="1"/>
        <v/>
      </c>
    </row>
    <row r="65" spans="1:10" ht="20.5" customHeight="1">
      <c r="A65" s="894" t="s">
        <v>2976</v>
      </c>
      <c r="B65" s="310"/>
      <c r="C65" s="310"/>
      <c r="D65" s="310"/>
      <c r="E65" s="310"/>
      <c r="I65" s="1029"/>
      <c r="J65" s="997" t="str">
        <f t="shared" si="1"/>
        <v/>
      </c>
    </row>
    <row r="66" spans="1:10" ht="21.65" customHeight="1">
      <c r="A66" s="6" t="s">
        <v>123</v>
      </c>
      <c r="I66" s="1029"/>
      <c r="J66" s="997" t="str">
        <f t="shared" si="1"/>
        <v/>
      </c>
    </row>
    <row r="67" spans="1:10" s="1029" customFormat="1">
      <c r="H67" s="1037"/>
      <c r="J67" s="1038" t="str">
        <f>IF(H67=0,"",H67/$H$63)</f>
        <v/>
      </c>
    </row>
    <row r="68" spans="1:10" s="1029" customFormat="1">
      <c r="A68" s="885"/>
      <c r="B68" s="886"/>
      <c r="C68" s="887"/>
      <c r="D68" s="855"/>
      <c r="E68" s="887"/>
      <c r="F68" s="888"/>
      <c r="H68" s="1039"/>
      <c r="J68" s="1040" t="str">
        <f t="shared" si="1"/>
        <v/>
      </c>
    </row>
    <row r="69" spans="1:10" s="1029" customFormat="1">
      <c r="A69" s="885"/>
      <c r="B69" s="886"/>
      <c r="C69" s="887"/>
      <c r="D69" s="855"/>
      <c r="E69" s="887"/>
      <c r="F69" s="888"/>
      <c r="H69" s="1039"/>
      <c r="J69" s="1040" t="str">
        <f t="shared" si="1"/>
        <v/>
      </c>
    </row>
    <row r="70" spans="1:10" s="1029" customFormat="1">
      <c r="A70" s="885"/>
      <c r="B70" s="886"/>
      <c r="C70" s="887"/>
      <c r="D70" s="855"/>
      <c r="E70" s="887"/>
      <c r="F70" s="888"/>
      <c r="H70" s="1039"/>
      <c r="J70" s="1040" t="str">
        <f t="shared" si="1"/>
        <v/>
      </c>
    </row>
    <row r="71" spans="1:10" s="1029" customFormat="1">
      <c r="A71" s="885"/>
      <c r="B71" s="886"/>
      <c r="C71" s="887"/>
      <c r="D71" s="855"/>
      <c r="E71" s="887"/>
      <c r="F71" s="888"/>
      <c r="H71" s="1039"/>
      <c r="J71" s="1040" t="str">
        <f t="shared" si="1"/>
        <v/>
      </c>
    </row>
    <row r="72" spans="1:10" s="1029" customFormat="1">
      <c r="A72" s="885"/>
      <c r="B72" s="886"/>
      <c r="C72" s="887"/>
      <c r="D72" s="855"/>
      <c r="E72" s="887"/>
      <c r="F72" s="888"/>
      <c r="H72" s="1039"/>
      <c r="J72" s="1040" t="str">
        <f t="shared" si="1"/>
        <v/>
      </c>
    </row>
    <row r="73" spans="1:10" s="1029" customFormat="1">
      <c r="A73" s="885"/>
      <c r="B73" s="886"/>
      <c r="C73" s="887"/>
      <c r="D73" s="855"/>
      <c r="E73" s="887"/>
      <c r="F73" s="888"/>
      <c r="H73" s="1039"/>
      <c r="J73" s="1040" t="str">
        <f t="shared" si="1"/>
        <v/>
      </c>
    </row>
    <row r="74" spans="1:10" s="1029" customFormat="1">
      <c r="A74" s="885"/>
      <c r="B74" s="886"/>
      <c r="C74" s="887"/>
      <c r="D74" s="855"/>
      <c r="E74" s="887"/>
      <c r="F74" s="888"/>
      <c r="H74" s="1039"/>
      <c r="J74" s="1046" t="str">
        <f t="shared" si="1"/>
        <v/>
      </c>
    </row>
    <row r="75" spans="1:10" s="1029" customFormat="1">
      <c r="A75" s="885"/>
      <c r="B75" s="886"/>
      <c r="C75" s="887"/>
      <c r="D75" s="855"/>
      <c r="E75" s="887"/>
      <c r="F75" s="888"/>
      <c r="H75" s="1039"/>
      <c r="J75" s="1040" t="str">
        <f t="shared" si="1"/>
        <v/>
      </c>
    </row>
    <row r="76" spans="1:10" s="1029" customFormat="1" ht="13">
      <c r="A76" s="924"/>
      <c r="B76" s="924"/>
      <c r="C76" s="920"/>
      <c r="D76" s="839"/>
      <c r="E76" s="920"/>
      <c r="F76" s="917" t="s">
        <v>36</v>
      </c>
      <c r="H76" s="923">
        <f>SUM(H67:H75)</f>
        <v>0</v>
      </c>
      <c r="J76" s="1041" t="str">
        <f>IF(H76=0,"",H76/$H$63)</f>
        <v/>
      </c>
    </row>
    <row r="77" spans="1:10" s="1029" customFormat="1" ht="28.5" customHeight="1">
      <c r="A77" s="6" t="s">
        <v>64</v>
      </c>
      <c r="B77" s="836"/>
      <c r="C77" s="689"/>
      <c r="D77" s="690"/>
      <c r="E77" s="689"/>
      <c r="F77" s="893"/>
      <c r="H77" s="1039"/>
      <c r="J77" s="1040" t="str">
        <f t="shared" si="1"/>
        <v/>
      </c>
    </row>
    <row r="78" spans="1:10">
      <c r="A78" s="991"/>
      <c r="B78" s="991"/>
      <c r="C78" s="882"/>
      <c r="D78" s="883"/>
      <c r="E78" s="882"/>
      <c r="F78" s="893"/>
      <c r="G78" s="1029"/>
      <c r="H78" s="1039"/>
      <c r="I78" s="1029"/>
      <c r="J78" s="1040" t="str">
        <f t="shared" si="1"/>
        <v/>
      </c>
    </row>
    <row r="79" spans="1:10">
      <c r="A79" s="990"/>
      <c r="B79" s="991"/>
      <c r="C79" s="882"/>
      <c r="D79" s="883"/>
      <c r="E79" s="882"/>
      <c r="F79" s="888"/>
      <c r="G79" s="1029"/>
      <c r="H79" s="1039"/>
      <c r="I79" s="1029"/>
      <c r="J79" s="1040" t="str">
        <f t="shared" si="1"/>
        <v/>
      </c>
    </row>
    <row r="80" spans="1:10">
      <c r="A80" s="885"/>
      <c r="B80" s="886"/>
      <c r="C80" s="887"/>
      <c r="D80" s="855"/>
      <c r="E80" s="887"/>
      <c r="F80" s="888"/>
      <c r="G80" s="1029"/>
      <c r="H80" s="1039"/>
      <c r="I80" s="1029"/>
      <c r="J80" s="1040" t="str">
        <f t="shared" si="1"/>
        <v/>
      </c>
    </row>
    <row r="81" spans="1:10">
      <c r="A81" s="885"/>
      <c r="B81" s="886"/>
      <c r="C81" s="887"/>
      <c r="D81" s="855"/>
      <c r="E81" s="887"/>
      <c r="F81" s="888"/>
      <c r="G81" s="1029"/>
      <c r="H81" s="1039"/>
      <c r="I81" s="1029"/>
      <c r="J81" s="1040" t="str">
        <f t="shared" si="1"/>
        <v/>
      </c>
    </row>
    <row r="82" spans="1:10" ht="13">
      <c r="A82" s="836"/>
      <c r="B82" s="836"/>
      <c r="C82" s="689"/>
      <c r="D82" s="837"/>
      <c r="E82" s="689"/>
      <c r="F82" s="895" t="s">
        <v>36</v>
      </c>
      <c r="H82" s="923">
        <f>SUM(H78:H81)</f>
        <v>0</v>
      </c>
      <c r="I82" s="1029"/>
      <c r="J82" s="1041" t="str">
        <f t="shared" si="1"/>
        <v/>
      </c>
    </row>
    <row r="83" spans="1:10" ht="24" customHeight="1">
      <c r="A83" s="6" t="s">
        <v>67</v>
      </c>
      <c r="B83" s="836"/>
      <c r="C83" s="689"/>
      <c r="D83" s="837"/>
      <c r="E83" s="689"/>
      <c r="F83" s="835" t="str">
        <f>IF(D83=0,"",D83/D$98)</f>
        <v/>
      </c>
      <c r="H83" s="1029"/>
      <c r="I83" s="1029"/>
      <c r="J83" s="1046" t="str">
        <f t="shared" si="1"/>
        <v/>
      </c>
    </row>
    <row r="84" spans="1:10">
      <c r="A84" s="991"/>
      <c r="B84" s="991"/>
      <c r="C84" s="882"/>
      <c r="D84" s="883"/>
      <c r="E84" s="882"/>
      <c r="F84" s="893"/>
      <c r="G84" s="1029"/>
      <c r="H84" s="1039"/>
      <c r="I84" s="1029"/>
      <c r="J84" s="1038" t="str">
        <f t="shared" si="1"/>
        <v/>
      </c>
    </row>
    <row r="85" spans="1:10">
      <c r="A85" s="990"/>
      <c r="B85" s="991"/>
      <c r="C85" s="882"/>
      <c r="D85" s="883"/>
      <c r="E85" s="882"/>
      <c r="F85" s="888"/>
      <c r="G85" s="1029"/>
      <c r="H85" s="1039"/>
      <c r="I85" s="1029"/>
      <c r="J85" s="1040" t="str">
        <f t="shared" si="1"/>
        <v/>
      </c>
    </row>
    <row r="86" spans="1:10">
      <c r="A86" s="885"/>
      <c r="B86" s="886"/>
      <c r="C86" s="887"/>
      <c r="D86" s="855"/>
      <c r="E86" s="887"/>
      <c r="F86" s="888"/>
      <c r="G86" s="1029"/>
      <c r="H86" s="1039"/>
      <c r="I86" s="1029"/>
      <c r="J86" s="1040" t="str">
        <f t="shared" si="1"/>
        <v/>
      </c>
    </row>
    <row r="87" spans="1:10">
      <c r="A87" s="885"/>
      <c r="B87" s="886"/>
      <c r="C87" s="887"/>
      <c r="D87" s="855"/>
      <c r="E87" s="887"/>
      <c r="F87" s="888"/>
      <c r="G87" s="1029"/>
      <c r="H87" s="1039"/>
      <c r="I87" s="1029"/>
      <c r="J87" s="1040" t="str">
        <f t="shared" si="1"/>
        <v/>
      </c>
    </row>
    <row r="88" spans="1:10">
      <c r="A88" s="885"/>
      <c r="B88" s="886"/>
      <c r="C88" s="887"/>
      <c r="D88" s="855"/>
      <c r="E88" s="887"/>
      <c r="F88" s="888"/>
      <c r="G88" s="1029"/>
      <c r="H88" s="1039"/>
      <c r="I88" s="1029"/>
      <c r="J88" s="1040" t="str">
        <f t="shared" si="1"/>
        <v/>
      </c>
    </row>
    <row r="89" spans="1:10">
      <c r="A89" s="885"/>
      <c r="B89" s="886"/>
      <c r="C89" s="887"/>
      <c r="D89" s="855"/>
      <c r="E89" s="887"/>
      <c r="F89" s="888"/>
      <c r="G89" s="1029"/>
      <c r="H89" s="1039"/>
      <c r="I89" s="1029"/>
      <c r="J89" s="1040" t="str">
        <f t="shared" si="1"/>
        <v/>
      </c>
    </row>
    <row r="90" spans="1:10">
      <c r="A90" s="885"/>
      <c r="B90" s="886"/>
      <c r="C90" s="887"/>
      <c r="D90" s="855"/>
      <c r="E90" s="887"/>
      <c r="F90" s="888"/>
      <c r="G90" s="1029"/>
      <c r="H90" s="1039"/>
      <c r="I90" s="1029"/>
      <c r="J90" s="1040" t="str">
        <f t="shared" si="1"/>
        <v/>
      </c>
    </row>
    <row r="91" spans="1:10" ht="13">
      <c r="A91" s="836"/>
      <c r="B91" s="836"/>
      <c r="C91" s="689"/>
      <c r="D91" s="837"/>
      <c r="E91" s="689"/>
      <c r="F91" s="895" t="s">
        <v>36</v>
      </c>
      <c r="H91" s="919">
        <f>SUM(H84:H90)</f>
        <v>0</v>
      </c>
      <c r="I91" s="1029"/>
      <c r="J91" s="1041" t="str">
        <f t="shared" si="1"/>
        <v/>
      </c>
    </row>
    <row r="92" spans="1:10">
      <c r="A92" s="836"/>
      <c r="B92" s="836"/>
      <c r="C92" s="689"/>
      <c r="D92" s="837"/>
      <c r="E92" s="689"/>
      <c r="F92" s="835"/>
      <c r="H92" s="1029"/>
      <c r="I92" s="1029"/>
      <c r="J92" s="1046" t="str">
        <f t="shared" si="1"/>
        <v/>
      </c>
    </row>
    <row r="93" spans="1:10" ht="13" thickBot="1">
      <c r="H93" s="1029"/>
      <c r="I93" s="1029"/>
      <c r="J93" s="1046" t="str">
        <f t="shared" si="1"/>
        <v/>
      </c>
    </row>
    <row r="94" spans="1:10" ht="14.5" thickBot="1">
      <c r="F94" s="1043" t="s">
        <v>72</v>
      </c>
      <c r="H94" s="921">
        <f>H91+H82+H76</f>
        <v>0</v>
      </c>
      <c r="I94" s="1047"/>
      <c r="J94" s="1048" t="str">
        <f t="shared" si="1"/>
        <v/>
      </c>
    </row>
    <row r="96" spans="1:10" s="1029" customFormat="1"/>
    <row r="97" s="1029" customFormat="1"/>
    <row r="98" s="1029" customFormat="1"/>
    <row r="99" s="1029" customFormat="1"/>
    <row r="100" s="1029" customFormat="1"/>
    <row r="101" s="1029" customFormat="1"/>
    <row r="102" s="1029" customFormat="1"/>
    <row r="103" s="1029" customFormat="1"/>
    <row r="104" s="1029" customFormat="1"/>
    <row r="105" s="1029" customFormat="1"/>
    <row r="106" s="1029" customFormat="1"/>
    <row r="107" s="1029" customFormat="1"/>
    <row r="108" s="1029" customFormat="1"/>
    <row r="109" s="1029" customFormat="1"/>
  </sheetData>
  <sheetProtection algorithmName="SHA-512" hashValue="7IY0ApPWiTQyluZVsUXkabBdre4+6yBiSjd8Bq8W0O7xBjDaWX7w2XBbWqdl2cca3XeqWHmn+ikBe7R1Ndn8jg==" saltValue="g2X1Gr3v9907CH2TT+2zCQ==" spinCount="100000" sheet="1" objects="1" formatCells="0" formatRows="0" insertRows="0" insertHyperlinks="0"/>
  <mergeCells count="9">
    <mergeCell ref="A31:L31"/>
    <mergeCell ref="A32:L33"/>
    <mergeCell ref="A36:L36"/>
    <mergeCell ref="B8:C8"/>
    <mergeCell ref="D8:G8"/>
    <mergeCell ref="A13:L13"/>
    <mergeCell ref="A14:L14"/>
    <mergeCell ref="A15:L17"/>
    <mergeCell ref="A30:L30"/>
  </mergeCells>
  <conditionalFormatting sqref="D8:G8">
    <cfRule type="expression" dxfId="3" priority="1">
      <formula>AND($D$8="Choisir",$A$15&lt;&gt;"")</formula>
    </cfRule>
  </conditionalFormatting>
  <conditionalFormatting sqref="H8">
    <cfRule type="containsText" dxfId="2" priority="2" operator="containsText" text="Info">
      <formula>NOT(ISERROR(SEARCH("Info",H8)))</formula>
    </cfRule>
  </conditionalFormatting>
  <dataValidations count="1">
    <dataValidation type="list" allowBlank="1" showInputMessage="1" showErrorMessage="1" sqref="D8:G8" xr:uid="{77B27B22-1F80-4E69-A983-300895ECCF80}">
      <formula1>"Choisir,Projet structurant en circulation d'œuvres, Projet structurant jeune public"</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F5" sqref="F5"/>
    </sheetView>
  </sheetViews>
  <sheetFormatPr baseColWidth="10" defaultColWidth="11.453125" defaultRowHeight="14.5"/>
  <cols>
    <col min="1" max="1" width="4.26953125" style="600" customWidth="1"/>
    <col min="2" max="2" width="29.81640625" style="620" customWidth="1"/>
    <col min="3" max="3" width="47" style="600" customWidth="1"/>
    <col min="4" max="4" width="11.453125" style="600"/>
    <col min="5" max="5" width="14.453125" style="600" customWidth="1"/>
    <col min="6" max="6" width="14.1796875" style="600" customWidth="1"/>
    <col min="7" max="7" width="13.1796875" style="600" customWidth="1"/>
    <col min="8" max="8" width="25" style="600" customWidth="1"/>
    <col min="9" max="16384" width="11.453125" style="600"/>
  </cols>
  <sheetData>
    <row r="1" spans="1:8" ht="25" customHeight="1">
      <c r="A1" s="1658" t="s">
        <v>192</v>
      </c>
      <c r="B1" s="1658"/>
      <c r="C1" s="1658"/>
      <c r="D1" s="1658"/>
      <c r="E1" s="1658"/>
      <c r="F1" s="1658"/>
      <c r="G1" s="1658"/>
      <c r="H1" s="581"/>
    </row>
    <row r="2" spans="1:8" ht="28.5" customHeight="1">
      <c r="A2" s="1659" t="s">
        <v>1870</v>
      </c>
      <c r="B2" s="1659"/>
      <c r="C2" s="1659"/>
      <c r="D2" s="1659"/>
      <c r="E2" s="1659"/>
      <c r="F2" s="1659"/>
      <c r="G2" s="1659"/>
      <c r="H2" s="1659"/>
    </row>
    <row r="3" spans="1:8" s="601" customFormat="1" ht="36.65" customHeight="1">
      <c r="B3" s="602" t="s">
        <v>1879</v>
      </c>
      <c r="C3" s="580" t="s">
        <v>193</v>
      </c>
    </row>
    <row r="4" spans="1:8" s="601" customFormat="1" ht="36.65" customHeight="1">
      <c r="A4" s="603"/>
      <c r="B4" s="604"/>
    </row>
    <row r="5" spans="1:8" s="601" customFormat="1" ht="33.65" customHeight="1">
      <c r="A5" s="603"/>
      <c r="B5" s="602" t="s">
        <v>1880</v>
      </c>
      <c r="C5" s="605"/>
      <c r="D5" s="606"/>
      <c r="E5" s="606"/>
      <c r="F5" s="607" t="s">
        <v>1886</v>
      </c>
      <c r="G5" s="606"/>
      <c r="H5" s="606"/>
    </row>
    <row r="6" spans="1:8" s="601" customFormat="1" ht="17.149999999999999" customHeight="1">
      <c r="A6" s="603"/>
      <c r="B6" s="602"/>
      <c r="C6" s="605"/>
      <c r="D6" s="606"/>
      <c r="E6" s="606"/>
      <c r="F6" s="606"/>
      <c r="G6" s="606"/>
      <c r="H6" s="606"/>
    </row>
    <row r="7" spans="1:8" s="601" customFormat="1" ht="17.149999999999999" customHeight="1">
      <c r="A7" s="603"/>
      <c r="B7" s="602"/>
      <c r="C7" s="605"/>
      <c r="D7" s="606"/>
      <c r="E7" s="606"/>
      <c r="G7" s="606"/>
      <c r="H7" s="606"/>
    </row>
    <row r="8" spans="1:8" s="601" customFormat="1" ht="17.149999999999999" customHeight="1">
      <c r="A8" s="603"/>
      <c r="B8" s="602"/>
      <c r="C8" s="605"/>
      <c r="D8" s="606"/>
      <c r="E8" s="606"/>
      <c r="F8" s="606"/>
      <c r="G8" s="606"/>
      <c r="H8" s="606"/>
    </row>
    <row r="9" spans="1:8" s="603" customFormat="1" ht="17.149999999999999" customHeight="1">
      <c r="B9" s="608"/>
      <c r="F9" s="609" t="s">
        <v>1887</v>
      </c>
    </row>
    <row r="10" spans="1:8" s="601" customFormat="1" ht="13">
      <c r="A10" s="603"/>
      <c r="B10" s="610"/>
      <c r="D10" s="606"/>
      <c r="E10" s="606"/>
      <c r="F10" s="606"/>
      <c r="G10" s="606"/>
      <c r="H10" s="606"/>
    </row>
    <row r="11" spans="1:8" s="601" customFormat="1" ht="17.25" customHeight="1">
      <c r="A11" s="603"/>
      <c r="B11" s="610"/>
    </row>
    <row r="12" spans="1:8" s="601" customFormat="1" ht="15.5">
      <c r="A12" s="603"/>
      <c r="B12" s="610"/>
      <c r="F12" s="611" t="s">
        <v>1888</v>
      </c>
    </row>
    <row r="13" spans="1:8" s="601" customFormat="1" ht="17.25" customHeight="1">
      <c r="A13" s="603"/>
      <c r="B13" s="610"/>
    </row>
    <row r="14" spans="1:8" s="601" customFormat="1" ht="13" customHeight="1">
      <c r="A14" s="603"/>
      <c r="B14" s="610"/>
      <c r="D14" s="606" t="s">
        <v>1055</v>
      </c>
      <c r="E14" s="606"/>
      <c r="F14" s="612"/>
      <c r="G14" s="606"/>
      <c r="H14" s="606"/>
    </row>
    <row r="15" spans="1:8" s="601" customFormat="1" ht="17.25" customHeight="1">
      <c r="A15" s="603"/>
      <c r="B15" s="610"/>
      <c r="F15" s="601" t="s">
        <v>1889</v>
      </c>
    </row>
    <row r="16" spans="1:8" s="603" customFormat="1" ht="12.5">
      <c r="F16" s="603" t="s">
        <v>1890</v>
      </c>
    </row>
    <row r="17" spans="1:9" s="603" customFormat="1" ht="12.5">
      <c r="A17" s="1652"/>
      <c r="B17" s="1652"/>
      <c r="C17" s="1652"/>
    </row>
    <row r="18" spans="1:9" s="601" customFormat="1" ht="13">
      <c r="A18" s="603"/>
      <c r="B18" s="610"/>
      <c r="D18" s="606"/>
      <c r="E18" s="606"/>
      <c r="F18" s="902" t="s">
        <v>2980</v>
      </c>
      <c r="G18" s="606"/>
      <c r="H18" s="606"/>
    </row>
    <row r="19" spans="1:9" ht="14.15" customHeight="1">
      <c r="A19" s="603"/>
      <c r="B19" s="600"/>
    </row>
    <row r="20" spans="1:9">
      <c r="A20" s="613"/>
      <c r="B20" s="613"/>
      <c r="C20" s="613"/>
      <c r="D20" s="613"/>
      <c r="E20" s="613"/>
      <c r="F20" s="613"/>
      <c r="G20" s="613"/>
      <c r="H20" s="613"/>
    </row>
    <row r="21" spans="1:9">
      <c r="A21" s="613"/>
      <c r="B21" s="613"/>
      <c r="C21" s="613"/>
      <c r="D21" s="613"/>
      <c r="E21" s="613"/>
      <c r="F21" s="613"/>
      <c r="G21" s="613"/>
      <c r="H21" s="613"/>
    </row>
    <row r="22" spans="1:9">
      <c r="A22" s="613"/>
      <c r="B22" s="613"/>
      <c r="C22" s="613"/>
      <c r="D22" s="613"/>
      <c r="E22" s="613"/>
      <c r="F22" s="613"/>
      <c r="G22" s="613"/>
      <c r="H22" s="613"/>
    </row>
    <row r="23" spans="1:9">
      <c r="A23" s="613"/>
      <c r="B23" s="613"/>
      <c r="C23" s="613"/>
      <c r="D23" s="613"/>
      <c r="E23" s="613"/>
      <c r="F23" s="613"/>
      <c r="G23" s="613"/>
      <c r="H23" s="613"/>
    </row>
    <row r="24" spans="1:9">
      <c r="A24" s="613"/>
      <c r="B24" s="613"/>
      <c r="C24" s="613"/>
      <c r="D24" s="613"/>
      <c r="E24" s="613"/>
      <c r="F24" s="613"/>
      <c r="G24" s="613"/>
      <c r="H24" s="613"/>
    </row>
    <row r="25" spans="1:9">
      <c r="A25" s="613"/>
      <c r="B25" s="613"/>
      <c r="C25" s="613"/>
      <c r="D25" s="613"/>
      <c r="E25" s="613"/>
      <c r="F25" s="613"/>
      <c r="G25" s="613"/>
      <c r="H25" s="613"/>
    </row>
    <row r="26" spans="1:9">
      <c r="A26" s="613"/>
      <c r="B26" s="613"/>
      <c r="C26" s="613"/>
      <c r="D26" s="613"/>
      <c r="E26" s="613"/>
      <c r="F26" s="613"/>
      <c r="G26" s="613"/>
      <c r="H26" s="613"/>
    </row>
    <row r="27" spans="1:9" ht="37.5" customHeight="1">
      <c r="A27" s="1652" t="s">
        <v>3020</v>
      </c>
      <c r="B27" s="1652"/>
      <c r="C27" s="1652"/>
      <c r="D27" s="1652"/>
      <c r="E27" s="1652"/>
      <c r="F27" s="1652"/>
      <c r="G27" s="1652"/>
      <c r="H27" s="1652"/>
    </row>
    <row r="28" spans="1:9" ht="30.65" customHeight="1">
      <c r="A28" s="614"/>
      <c r="B28" s="255" t="s">
        <v>194</v>
      </c>
      <c r="C28" s="614"/>
      <c r="D28" s="310"/>
    </row>
    <row r="29" spans="1:9" s="617" customFormat="1" ht="17.149999999999999" customHeight="1">
      <c r="A29" s="615"/>
      <c r="B29" s="1656" t="s">
        <v>325</v>
      </c>
      <c r="C29" s="1656"/>
      <c r="D29" s="1656"/>
      <c r="E29" s="1656"/>
      <c r="F29" s="1657" t="s">
        <v>313</v>
      </c>
      <c r="G29" s="1656"/>
      <c r="H29" s="1656"/>
      <c r="I29" s="616"/>
    </row>
    <row r="30" spans="1:9" s="617" customFormat="1" ht="17.149999999999999" customHeight="1">
      <c r="A30" s="615"/>
      <c r="B30" s="617" t="s">
        <v>326</v>
      </c>
      <c r="F30" s="287" t="s">
        <v>313</v>
      </c>
    </row>
    <row r="31" spans="1:9" s="617" customFormat="1" ht="17.149999999999999" customHeight="1">
      <c r="A31" s="615"/>
      <c r="B31" s="617" t="s">
        <v>327</v>
      </c>
      <c r="F31" s="287" t="s">
        <v>314</v>
      </c>
    </row>
    <row r="32" spans="1:9">
      <c r="A32" s="255"/>
      <c r="B32" s="281"/>
    </row>
    <row r="33" spans="1:9" ht="30.75" customHeight="1">
      <c r="A33" s="1652" t="s">
        <v>195</v>
      </c>
      <c r="B33" s="1652"/>
      <c r="C33" s="1652"/>
      <c r="D33" s="1652"/>
      <c r="E33" s="1652"/>
      <c r="F33" s="1652"/>
      <c r="G33" s="1652"/>
      <c r="H33" s="1652"/>
    </row>
    <row r="34" spans="1:9" ht="8.15" customHeight="1">
      <c r="B34" s="614"/>
    </row>
    <row r="35" spans="1:9" ht="18" customHeight="1">
      <c r="A35" s="600" t="s">
        <v>196</v>
      </c>
      <c r="B35" s="1653" t="s">
        <v>197</v>
      </c>
      <c r="C35" s="1653"/>
    </row>
    <row r="36" spans="1:9" ht="41.25" customHeight="1">
      <c r="A36" s="600" t="s">
        <v>198</v>
      </c>
      <c r="B36" s="1654" t="s">
        <v>199</v>
      </c>
      <c r="C36" s="1654"/>
      <c r="D36" s="1654"/>
      <c r="E36" s="1654"/>
      <c r="F36" s="1654"/>
      <c r="G36" s="1654"/>
      <c r="H36" s="1654"/>
    </row>
    <row r="37" spans="1:9" ht="15.75" customHeight="1">
      <c r="B37" s="256" t="s">
        <v>200</v>
      </c>
    </row>
    <row r="38" spans="1:9" ht="16.5" customHeight="1">
      <c r="B38" s="257" t="s">
        <v>201</v>
      </c>
    </row>
    <row r="39" spans="1:9" ht="16.5" customHeight="1">
      <c r="B39" s="258" t="s">
        <v>202</v>
      </c>
      <c r="C39" s="257" t="s">
        <v>203</v>
      </c>
    </row>
    <row r="40" spans="1:9" ht="30.65" customHeight="1">
      <c r="A40" s="618" t="s">
        <v>204</v>
      </c>
      <c r="B40" s="1655" t="s">
        <v>205</v>
      </c>
      <c r="C40" s="1655"/>
    </row>
    <row r="41" spans="1:9" ht="8.15" customHeight="1">
      <c r="A41" s="618"/>
      <c r="B41" s="619"/>
      <c r="C41" s="619"/>
    </row>
    <row r="42" spans="1:9" s="617" customFormat="1" ht="17.149999999999999" customHeight="1">
      <c r="A42" s="615"/>
      <c r="B42" s="1656" t="s">
        <v>325</v>
      </c>
      <c r="C42" s="1656"/>
      <c r="D42" s="1656"/>
      <c r="E42" s="1656"/>
      <c r="F42" s="1657" t="s">
        <v>313</v>
      </c>
      <c r="G42" s="1656"/>
      <c r="H42" s="1656"/>
      <c r="I42" s="616"/>
    </row>
    <row r="43" spans="1:9" s="617" customFormat="1" ht="17.149999999999999" customHeight="1">
      <c r="A43" s="615"/>
      <c r="B43" s="617" t="s">
        <v>326</v>
      </c>
      <c r="F43" s="287" t="s">
        <v>313</v>
      </c>
    </row>
    <row r="44" spans="1:9" s="617" customFormat="1" ht="17.149999999999999" customHeight="1">
      <c r="A44" s="615"/>
      <c r="B44" s="617" t="s">
        <v>327</v>
      </c>
      <c r="F44" s="287" t="s">
        <v>314</v>
      </c>
    </row>
    <row r="45" spans="1:9" s="617" customFormat="1" ht="16.5" customHeight="1">
      <c r="A45" s="615"/>
      <c r="F45" s="287"/>
    </row>
    <row r="46" spans="1:9" ht="23.15" customHeight="1">
      <c r="A46" s="600" t="s">
        <v>206</v>
      </c>
      <c r="B46" s="601" t="s">
        <v>207</v>
      </c>
      <c r="C46" s="601"/>
    </row>
    <row r="47" spans="1:9">
      <c r="B47" s="614"/>
    </row>
    <row r="48" spans="1:9" ht="42.75" customHeight="1">
      <c r="A48" s="1651" t="s">
        <v>208</v>
      </c>
      <c r="B48" s="1651"/>
      <c r="C48" s="1651"/>
      <c r="D48" s="1651"/>
      <c r="E48" s="1651"/>
      <c r="F48" s="1651"/>
      <c r="G48" s="1651"/>
      <c r="H48" s="1651"/>
    </row>
  </sheetData>
  <sheetProtection algorithmName="SHA-512" hashValue="v5E0k03mbQtLOLHHRFtSC+L817vRgqAlGF5XeGfD+xPlCGKdivanSCsCk6eh1z6GQy/+A4ZOd2MsXni8B7ZFdg==" saltValue="nSLgDgty/7v0CJm+kydtgA==" spinCount="100000" sheet="1" objects="1" scenarios="1"/>
  <mergeCells count="13">
    <mergeCell ref="A1:G1"/>
    <mergeCell ref="A2:H2"/>
    <mergeCell ref="A17:C17"/>
    <mergeCell ref="A27:H27"/>
    <mergeCell ref="B29:E29"/>
    <mergeCell ref="F29:H29"/>
    <mergeCell ref="A48:H48"/>
    <mergeCell ref="A33:H33"/>
    <mergeCell ref="B35:C35"/>
    <mergeCell ref="B36:H36"/>
    <mergeCell ref="B40:C40"/>
    <mergeCell ref="B42:E42"/>
    <mergeCell ref="F42:H42"/>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zoomScale="80" zoomScaleNormal="80" workbookViewId="0"/>
  </sheetViews>
  <sheetFormatPr baseColWidth="10" defaultRowHeight="11.5"/>
  <cols>
    <col min="1" max="1" width="14.1796875" style="9" customWidth="1"/>
    <col min="2" max="2" width="22.08984375" style="9" customWidth="1"/>
    <col min="3" max="3" width="10.90625" style="9" bestFit="1"/>
    <col min="4" max="4" width="10.90625" style="9"/>
    <col min="5" max="5" width="19.90625" style="9" customWidth="1"/>
    <col min="6" max="6" width="12.26953125" style="9" customWidth="1"/>
    <col min="7" max="7" width="19" style="9" customWidth="1"/>
    <col min="8" max="8" width="17.54296875" style="9" customWidth="1"/>
    <col min="9" max="9" width="33.90625" style="9" customWidth="1"/>
    <col min="10" max="10" width="27.90625" style="9" customWidth="1"/>
    <col min="11" max="14" width="12.81640625" style="9" customWidth="1"/>
    <col min="15" max="15" width="15.08984375" style="9" customWidth="1"/>
    <col min="16" max="16" width="19.81640625" style="9" bestFit="1" customWidth="1"/>
    <col min="17" max="16384" width="10.90625" style="9"/>
  </cols>
  <sheetData>
    <row r="1" spans="1:17" ht="15.5">
      <c r="A1" s="1351" t="s">
        <v>3162</v>
      </c>
    </row>
    <row r="2" spans="1:17" s="159" customFormat="1" ht="23">
      <c r="A2" s="1327" t="s">
        <v>189</v>
      </c>
      <c r="B2" s="1327" t="s">
        <v>1862</v>
      </c>
      <c r="C2" s="1327" t="s">
        <v>3093</v>
      </c>
      <c r="D2" s="1327" t="s">
        <v>3209</v>
      </c>
      <c r="E2" s="1327" t="s">
        <v>3094</v>
      </c>
      <c r="F2" s="715" t="s">
        <v>3215</v>
      </c>
      <c r="G2" s="1327" t="s">
        <v>3208</v>
      </c>
      <c r="H2" s="1327" t="s">
        <v>3095</v>
      </c>
      <c r="I2" s="1327" t="s">
        <v>3096</v>
      </c>
      <c r="J2" s="1327" t="s">
        <v>3097</v>
      </c>
      <c r="K2" s="1327" t="s">
        <v>3158</v>
      </c>
      <c r="L2" s="1327" t="s">
        <v>3168</v>
      </c>
      <c r="M2" s="1327" t="s">
        <v>3169</v>
      </c>
      <c r="N2" s="1327" t="s">
        <v>3170</v>
      </c>
      <c r="O2" s="1327" t="s">
        <v>1070</v>
      </c>
      <c r="P2" s="1327" t="s">
        <v>3206</v>
      </c>
      <c r="Q2" s="1327" t="s">
        <v>3207</v>
      </c>
    </row>
    <row r="3" spans="1:17" ht="14.5" customHeight="1">
      <c r="A3" s="9">
        <f>'Identification '!$F$11</f>
        <v>0</v>
      </c>
      <c r="B3" s="190" t="str">
        <f>IF(AND('Identification '!$F$11="",'Identification '!$F$15&lt;&gt;""),'Identification '!$F$15,IF('Identification '!$F$11="","",IF('Identification '!$F$13="Inscrire le nom de votre organisme dans la cellule F15",'Identification '!$F$15,'Identification '!$F$13)))</f>
        <v/>
      </c>
      <c r="C3" s="9" t="str">
        <f>REF!$BM$7</f>
        <v>2025-2026</v>
      </c>
      <c r="D3" s="9" t="s">
        <v>3004</v>
      </c>
      <c r="E3" s="190" t="str">
        <f>'Identification '!$F$17</f>
        <v/>
      </c>
      <c r="F3" s="9" t="str">
        <f>'Identification '!$G$18</f>
        <v/>
      </c>
      <c r="G3" s="1333" t="str">
        <f>IF('Identification '!$F$21="","",'Identification '!$F$21)</f>
        <v/>
      </c>
      <c r="H3" s="1328" t="s">
        <v>3099</v>
      </c>
      <c r="I3" s="1334" t="s">
        <v>24</v>
      </c>
      <c r="J3" s="1334" t="s">
        <v>0</v>
      </c>
      <c r="K3" s="1361"/>
      <c r="L3" s="1354"/>
      <c r="M3" s="1354">
        <f>'Section 14C EVEN'!$D$26</f>
        <v>0</v>
      </c>
      <c r="N3" s="1354"/>
      <c r="O3" s="1354"/>
      <c r="P3" s="1354">
        <f>'Section 14D  EVEN Biennal'!P27</f>
        <v>0</v>
      </c>
      <c r="Q3" s="1354">
        <f>'Section 14D  EVEN Biennal'!T27</f>
        <v>0</v>
      </c>
    </row>
    <row r="4" spans="1:17" ht="14.5" customHeight="1">
      <c r="A4" s="9">
        <f>'Identification '!$F$11</f>
        <v>0</v>
      </c>
      <c r="B4" s="190" t="str">
        <f>IF(AND('Identification '!$F$11="",'Identification '!$F$15&lt;&gt;""),'Identification '!$F$15,IF('Identification '!$F$11="","",IF('Identification '!$F$13="Inscrire le nom de votre organisme dans la cellule F15",'Identification '!$F$15,'Identification '!$F$13)))</f>
        <v/>
      </c>
      <c r="C4" s="9" t="str">
        <f>REF!$BM$7</f>
        <v>2025-2026</v>
      </c>
      <c r="D4" s="9" t="s">
        <v>3004</v>
      </c>
      <c r="E4" s="190" t="str">
        <f>'Identification '!$F$17</f>
        <v/>
      </c>
      <c r="F4" s="9" t="str">
        <f>'Identification '!$G$18</f>
        <v/>
      </c>
      <c r="G4" s="1333" t="str">
        <f>IF('Identification '!$F$21="","",'Identification '!$F$21)</f>
        <v/>
      </c>
      <c r="H4" s="1328" t="s">
        <v>3099</v>
      </c>
      <c r="I4" s="1334" t="s">
        <v>24</v>
      </c>
      <c r="J4" s="190" t="s">
        <v>16</v>
      </c>
      <c r="K4" s="1361"/>
      <c r="L4" s="1355"/>
      <c r="M4" s="1355"/>
      <c r="N4" s="1354"/>
      <c r="O4" s="284"/>
      <c r="P4" s="1355"/>
      <c r="Q4" s="1355"/>
    </row>
    <row r="5" spans="1:17" ht="14.5" customHeight="1">
      <c r="A5" s="9">
        <f>'Identification '!$F$11</f>
        <v>0</v>
      </c>
      <c r="B5" s="190" t="str">
        <f>IF(AND('Identification '!$F$11="",'Identification '!$F$15&lt;&gt;""),'Identification '!$F$15,IF('Identification '!$F$11="","",IF('Identification '!$F$13="Inscrire le nom de votre organisme dans la cellule F15",'Identification '!$F$15,'Identification '!$F$13)))</f>
        <v/>
      </c>
      <c r="C5" s="9" t="str">
        <f>REF!$BM$7</f>
        <v>2025-2026</v>
      </c>
      <c r="D5" s="9" t="s">
        <v>3004</v>
      </c>
      <c r="E5" s="190" t="str">
        <f>'Identification '!$F$17</f>
        <v/>
      </c>
      <c r="F5" s="9" t="str">
        <f>'Identification '!$G$18</f>
        <v/>
      </c>
      <c r="G5" s="1333" t="str">
        <f>IF('Identification '!$F$21="","",'Identification '!$F$21)</f>
        <v/>
      </c>
      <c r="H5" s="1328" t="s">
        <v>3099</v>
      </c>
      <c r="I5" s="1334" t="s">
        <v>24</v>
      </c>
      <c r="J5" s="190" t="s">
        <v>17</v>
      </c>
      <c r="K5" s="1361"/>
      <c r="L5" s="1355"/>
      <c r="M5" s="1355"/>
      <c r="N5" s="1354"/>
      <c r="O5" s="284"/>
      <c r="P5" s="1355"/>
      <c r="Q5" s="1355"/>
    </row>
    <row r="6" spans="1:17" ht="14.5" customHeight="1">
      <c r="A6" s="9">
        <f>'Identification '!$F$11</f>
        <v>0</v>
      </c>
      <c r="B6" s="190" t="str">
        <f>IF(AND('Identification '!$F$11="",'Identification '!$F$15&lt;&gt;""),'Identification '!$F$15,IF('Identification '!$F$11="","",IF('Identification '!$F$13="Inscrire le nom de votre organisme dans la cellule F15",'Identification '!$F$15,'Identification '!$F$13)))</f>
        <v/>
      </c>
      <c r="C6" s="9" t="str">
        <f>REF!$BM$7</f>
        <v>2025-2026</v>
      </c>
      <c r="D6" s="9" t="s">
        <v>3004</v>
      </c>
      <c r="E6" s="190" t="str">
        <f>'Identification '!$F$17</f>
        <v/>
      </c>
      <c r="F6" s="9" t="str">
        <f>'Identification '!$G$18</f>
        <v/>
      </c>
      <c r="G6" s="1333" t="str">
        <f>IF('Identification '!$F$21="","",'Identification '!$F$21)</f>
        <v/>
      </c>
      <c r="H6" s="1328" t="s">
        <v>3099</v>
      </c>
      <c r="I6" s="1334" t="s">
        <v>24</v>
      </c>
      <c r="J6" s="206" t="s">
        <v>40</v>
      </c>
      <c r="K6" s="1361"/>
      <c r="L6" s="1354"/>
      <c r="M6" s="1354">
        <f>'Section 14C EVEN'!$D$37</f>
        <v>0</v>
      </c>
      <c r="N6" s="1354"/>
      <c r="O6" s="1354"/>
      <c r="P6" s="1354">
        <f>'Section 14D  EVEN Biennal'!P37</f>
        <v>0</v>
      </c>
      <c r="Q6" s="1354">
        <f>'Section 14D  EVEN Biennal'!T37</f>
        <v>0</v>
      </c>
    </row>
    <row r="7" spans="1:17" ht="14.5" customHeight="1">
      <c r="A7" s="9">
        <f>'Identification '!$F$11</f>
        <v>0</v>
      </c>
      <c r="B7" s="190" t="str">
        <f>IF(AND('Identification '!$F$11="",'Identification '!$F$15&lt;&gt;""),'Identification '!$F$15,IF('Identification '!$F$11="","",IF('Identification '!$F$13="Inscrire le nom de votre organisme dans la cellule F15",'Identification '!$F$15,'Identification '!$F$13)))</f>
        <v/>
      </c>
      <c r="C7" s="9" t="str">
        <f>REF!$BM$7</f>
        <v>2025-2026</v>
      </c>
      <c r="D7" s="9" t="s">
        <v>3004</v>
      </c>
      <c r="E7" s="190" t="str">
        <f>'Identification '!$F$17</f>
        <v/>
      </c>
      <c r="F7" s="9" t="str">
        <f>'Identification '!$G$18</f>
        <v/>
      </c>
      <c r="G7" s="1333" t="str">
        <f>IF('Identification '!$F$21="","",'Identification '!$F$21)</f>
        <v/>
      </c>
      <c r="H7" s="1328" t="s">
        <v>3099</v>
      </c>
      <c r="I7" s="190" t="s">
        <v>47</v>
      </c>
      <c r="J7" s="190" t="s">
        <v>48</v>
      </c>
      <c r="K7" s="1361"/>
      <c r="L7" s="1354"/>
      <c r="M7" s="1354">
        <f>'Section 14C EVEN'!$D$57</f>
        <v>0</v>
      </c>
      <c r="N7" s="1354"/>
      <c r="O7" s="1354"/>
      <c r="P7" s="1354">
        <f>'Section 14D  EVEN Biennal'!P55</f>
        <v>0</v>
      </c>
      <c r="Q7" s="1354">
        <f>'Section 14D  EVEN Biennal'!T55</f>
        <v>0</v>
      </c>
    </row>
    <row r="8" spans="1:17" ht="14.5" customHeight="1">
      <c r="A8" s="9">
        <f>'Identification '!$F$11</f>
        <v>0</v>
      </c>
      <c r="B8" s="190" t="str">
        <f>IF(AND('Identification '!$F$11="",'Identification '!$F$15&lt;&gt;""),'Identification '!$F$15,IF('Identification '!$F$11="","",IF('Identification '!$F$13="Inscrire le nom de votre organisme dans la cellule F15",'Identification '!$F$15,'Identification '!$F$13)))</f>
        <v/>
      </c>
      <c r="C8" s="9" t="str">
        <f>REF!$BM$7</f>
        <v>2025-2026</v>
      </c>
      <c r="D8" s="9" t="s">
        <v>3004</v>
      </c>
      <c r="E8" s="190" t="str">
        <f>'Identification '!$F$17</f>
        <v/>
      </c>
      <c r="F8" s="9" t="str">
        <f>'Identification '!$G$18</f>
        <v/>
      </c>
      <c r="G8" s="1333" t="str">
        <f>IF('Identification '!$F$21="","",'Identification '!$F$21)</f>
        <v/>
      </c>
      <c r="H8" s="1328" t="s">
        <v>3099</v>
      </c>
      <c r="I8" s="190" t="s">
        <v>47</v>
      </c>
      <c r="J8" s="190" t="s">
        <v>54</v>
      </c>
      <c r="K8" s="1361"/>
      <c r="L8" s="1354"/>
      <c r="M8" s="1354">
        <f>'Section 14C EVEN'!$D$70</f>
        <v>0</v>
      </c>
      <c r="N8" s="1354"/>
      <c r="O8" s="1354"/>
      <c r="P8" s="1354">
        <f>'Section 14D  EVEN Biennal'!P68</f>
        <v>0</v>
      </c>
      <c r="Q8" s="1354">
        <f>'Section 14D  EVEN Biennal'!T68</f>
        <v>0</v>
      </c>
    </row>
    <row r="9" spans="1:17" ht="14.5" customHeight="1">
      <c r="A9" s="9">
        <f>'Identification '!$F$11</f>
        <v>0</v>
      </c>
      <c r="B9" s="190" t="str">
        <f>IF(AND('Identification '!$F$11="",'Identification '!$F$15&lt;&gt;""),'Identification '!$F$15,IF('Identification '!$F$11="","",IF('Identification '!$F$13="Inscrire le nom de votre organisme dans la cellule F15",'Identification '!$F$15,'Identification '!$F$13)))</f>
        <v/>
      </c>
      <c r="C9" s="9" t="str">
        <f>REF!$BM$7</f>
        <v>2025-2026</v>
      </c>
      <c r="D9" s="9" t="s">
        <v>3004</v>
      </c>
      <c r="E9" s="190" t="str">
        <f>'Identification '!$F$17</f>
        <v/>
      </c>
      <c r="F9" s="9" t="str">
        <f>'Identification '!$G$18</f>
        <v/>
      </c>
      <c r="G9" s="1333" t="str">
        <f>IF('Identification '!$F$21="","",'Identification '!$F$21)</f>
        <v/>
      </c>
      <c r="H9" s="1328" t="s">
        <v>3099</v>
      </c>
      <c r="I9" s="190" t="s">
        <v>47</v>
      </c>
      <c r="J9" s="190" t="s">
        <v>30</v>
      </c>
      <c r="K9" s="1361"/>
      <c r="L9" s="1354"/>
      <c r="M9" s="1354">
        <f>'Section 14C EVEN'!$D$76</f>
        <v>0</v>
      </c>
      <c r="N9" s="1354"/>
      <c r="O9" s="1354"/>
      <c r="P9" s="1354">
        <f>'Section 14D  EVEN Biennal'!P74</f>
        <v>0</v>
      </c>
      <c r="Q9" s="1354">
        <f>'Section 14D  EVEN Biennal'!T74</f>
        <v>0</v>
      </c>
    </row>
    <row r="10" spans="1:17" ht="14.5" customHeight="1">
      <c r="A10" s="9">
        <f>'Identification '!$F$11</f>
        <v>0</v>
      </c>
      <c r="B10" s="190" t="str">
        <f>IF(AND('Identification '!$F$11="",'Identification '!$F$15&lt;&gt;""),'Identification '!$F$15,IF('Identification '!$F$11="","",IF('Identification '!$F$13="Inscrire le nom de votre organisme dans la cellule F15",'Identification '!$F$15,'Identification '!$F$13)))</f>
        <v/>
      </c>
      <c r="C10" s="9" t="str">
        <f>REF!$BM$7</f>
        <v>2025-2026</v>
      </c>
      <c r="D10" s="9" t="s">
        <v>3004</v>
      </c>
      <c r="E10" s="190" t="str">
        <f>'Identification '!$F$17</f>
        <v/>
      </c>
      <c r="F10" s="9" t="str">
        <f>'Identification '!$G$18</f>
        <v/>
      </c>
      <c r="G10" s="1333" t="str">
        <f>IF('Identification '!$F$21="","",'Identification '!$F$21)</f>
        <v/>
      </c>
      <c r="H10" s="1328" t="s">
        <v>3099</v>
      </c>
      <c r="I10" s="190" t="s">
        <v>47</v>
      </c>
      <c r="J10" s="54" t="s">
        <v>32</v>
      </c>
      <c r="K10" s="1361"/>
      <c r="L10" s="1354"/>
      <c r="M10" s="1354">
        <f>'Section 14C EVEN'!$D$77</f>
        <v>0</v>
      </c>
      <c r="N10" s="1354"/>
      <c r="O10" s="1354"/>
      <c r="P10" s="1354">
        <f>'Section 14D  EVEN Biennal'!P75</f>
        <v>0</v>
      </c>
      <c r="Q10" s="1354">
        <f>'Section 14D  EVEN Biennal'!T75</f>
        <v>0</v>
      </c>
    </row>
    <row r="11" spans="1:17" ht="14.5" customHeight="1">
      <c r="A11" s="9">
        <f>'Identification '!$F$11</f>
        <v>0</v>
      </c>
      <c r="B11" s="190" t="str">
        <f>IF(AND('Identification '!$F$11="",'Identification '!$F$15&lt;&gt;""),'Identification '!$F$15,IF('Identification '!$F$11="","",IF('Identification '!$F$13="Inscrire le nom de votre organisme dans la cellule F15",'Identification '!$F$15,'Identification '!$F$13)))</f>
        <v/>
      </c>
      <c r="C11" s="9" t="str">
        <f>REF!$BM$7</f>
        <v>2025-2026</v>
      </c>
      <c r="D11" s="9" t="s">
        <v>3004</v>
      </c>
      <c r="E11" s="190" t="str">
        <f>'Identification '!$F$17</f>
        <v/>
      </c>
      <c r="F11" s="9" t="str">
        <f>'Identification '!$G$18</f>
        <v/>
      </c>
      <c r="G11" s="1333" t="str">
        <f>IF('Identification '!$F$21="","",'Identification '!$F$21)</f>
        <v/>
      </c>
      <c r="H11" s="1328" t="s">
        <v>3100</v>
      </c>
      <c r="I11" s="190" t="s">
        <v>1875</v>
      </c>
      <c r="J11" s="190" t="s">
        <v>97</v>
      </c>
      <c r="K11" s="1361"/>
      <c r="L11" s="1355"/>
      <c r="M11" s="1354">
        <f>'Section 14C EVEN'!$D$102</f>
        <v>0</v>
      </c>
      <c r="N11" s="1354"/>
      <c r="O11" s="284"/>
      <c r="P11" s="1354">
        <f>'Section 14D  EVEN Biennal'!P100</f>
        <v>0</v>
      </c>
      <c r="Q11" s="1354">
        <f>'Section 14D  EVEN Biennal'!T100</f>
        <v>0</v>
      </c>
    </row>
    <row r="12" spans="1:17" ht="14.5" customHeight="1">
      <c r="A12" s="9">
        <f>'Identification '!$F$11</f>
        <v>0</v>
      </c>
      <c r="B12" s="190" t="str">
        <f>IF(AND('Identification '!$F$11="",'Identification '!$F$15&lt;&gt;""),'Identification '!$F$15,IF('Identification '!$F$11="","",IF('Identification '!$F$13="Inscrire le nom de votre organisme dans la cellule F15",'Identification '!$F$15,'Identification '!$F$13)))</f>
        <v/>
      </c>
      <c r="C12" s="9" t="str">
        <f>REF!$BM$7</f>
        <v>2025-2026</v>
      </c>
      <c r="D12" s="9" t="s">
        <v>3004</v>
      </c>
      <c r="E12" s="190" t="str">
        <f>'Identification '!$F$17</f>
        <v/>
      </c>
      <c r="F12" s="9" t="str">
        <f>'Identification '!$G$18</f>
        <v/>
      </c>
      <c r="G12" s="1333" t="str">
        <f>IF('Identification '!$F$21="","",'Identification '!$F$21)</f>
        <v/>
      </c>
      <c r="H12" s="1328" t="s">
        <v>3100</v>
      </c>
      <c r="I12" s="190" t="s">
        <v>1875</v>
      </c>
      <c r="J12" s="190" t="s">
        <v>260</v>
      </c>
      <c r="K12" s="1353"/>
      <c r="L12" s="1355"/>
      <c r="M12" s="1354"/>
      <c r="N12" s="1354"/>
      <c r="O12" s="1354"/>
      <c r="P12" s="1354"/>
      <c r="Q12" s="1354"/>
    </row>
    <row r="13" spans="1:17" ht="14.5" customHeight="1">
      <c r="A13" s="9">
        <f>'Identification '!$F$11</f>
        <v>0</v>
      </c>
      <c r="B13" s="190" t="str">
        <f>IF(AND('Identification '!$F$11="",'Identification '!$F$15&lt;&gt;""),'Identification '!$F$15,IF('Identification '!$F$11="","",IF('Identification '!$F$13="Inscrire le nom de votre organisme dans la cellule F15",'Identification '!$F$15,'Identification '!$F$13)))</f>
        <v/>
      </c>
      <c r="C13" s="9" t="str">
        <f>REF!$BM$7</f>
        <v>2025-2026</v>
      </c>
      <c r="D13" s="9" t="s">
        <v>3004</v>
      </c>
      <c r="E13" s="190" t="str">
        <f>'Identification '!$F$17</f>
        <v/>
      </c>
      <c r="F13" s="9" t="str">
        <f>'Identification '!$G$18</f>
        <v/>
      </c>
      <c r="G13" s="1333" t="str">
        <f>IF('Identification '!$F$21="","",'Identification '!$F$21)</f>
        <v/>
      </c>
      <c r="H13" s="1328" t="s">
        <v>3100</v>
      </c>
      <c r="I13" s="190" t="s">
        <v>1875</v>
      </c>
      <c r="J13" s="190" t="s">
        <v>138</v>
      </c>
      <c r="K13" s="1353"/>
      <c r="L13" s="1355"/>
      <c r="M13" s="1354"/>
      <c r="N13" s="1354"/>
      <c r="O13" s="1354"/>
      <c r="P13" s="1354"/>
      <c r="Q13" s="1354"/>
    </row>
    <row r="14" spans="1:17" ht="14.5" customHeight="1">
      <c r="A14" s="9">
        <f>'Identification '!$F$11</f>
        <v>0</v>
      </c>
      <c r="B14" s="190" t="str">
        <f>IF(AND('Identification '!$F$11="",'Identification '!$F$15&lt;&gt;""),'Identification '!$F$15,IF('Identification '!$F$11="","",IF('Identification '!$F$13="Inscrire le nom de votre organisme dans la cellule F15",'Identification '!$F$15,'Identification '!$F$13)))</f>
        <v/>
      </c>
      <c r="C14" s="9" t="str">
        <f>REF!$BM$7</f>
        <v>2025-2026</v>
      </c>
      <c r="D14" s="9" t="s">
        <v>3004</v>
      </c>
      <c r="E14" s="190" t="str">
        <f>'Identification '!$F$17</f>
        <v/>
      </c>
      <c r="F14" s="9" t="str">
        <f>'Identification '!$G$18</f>
        <v/>
      </c>
      <c r="G14" s="1333" t="str">
        <f>IF('Identification '!$F$21="","",'Identification '!$F$21)</f>
        <v/>
      </c>
      <c r="H14" s="1328" t="s">
        <v>3100</v>
      </c>
      <c r="I14" s="190" t="s">
        <v>1875</v>
      </c>
      <c r="J14" s="190" t="s">
        <v>13</v>
      </c>
      <c r="K14" s="1361"/>
      <c r="L14" s="1355"/>
      <c r="M14" s="1355"/>
      <c r="N14" s="1354"/>
      <c r="O14" s="284"/>
      <c r="P14" s="1355"/>
      <c r="Q14" s="1355"/>
    </row>
    <row r="15" spans="1:17" ht="14.5" customHeight="1">
      <c r="A15" s="9">
        <f>'Identification '!$F$11</f>
        <v>0</v>
      </c>
      <c r="B15" s="190" t="str">
        <f>IF(AND('Identification '!$F$11="",'Identification '!$F$15&lt;&gt;""),'Identification '!$F$15,IF('Identification '!$F$11="","",IF('Identification '!$F$13="Inscrire le nom de votre organisme dans la cellule F15",'Identification '!$F$15,'Identification '!$F$13)))</f>
        <v/>
      </c>
      <c r="C15" s="9" t="str">
        <f>REF!$BM$7</f>
        <v>2025-2026</v>
      </c>
      <c r="D15" s="9" t="s">
        <v>3004</v>
      </c>
      <c r="E15" s="190" t="str">
        <f>'Identification '!$F$17</f>
        <v/>
      </c>
      <c r="F15" s="9" t="str">
        <f>'Identification '!$G$18</f>
        <v/>
      </c>
      <c r="G15" s="1333" t="str">
        <f>IF('Identification '!$F$21="","",'Identification '!$F$21)</f>
        <v/>
      </c>
      <c r="H15" s="1328" t="s">
        <v>3100</v>
      </c>
      <c r="I15" s="190" t="s">
        <v>1875</v>
      </c>
      <c r="J15" s="190" t="s">
        <v>16</v>
      </c>
      <c r="K15" s="1361"/>
      <c r="L15" s="1355"/>
      <c r="M15" s="1355"/>
      <c r="N15" s="1354"/>
      <c r="O15" s="284"/>
      <c r="P15" s="1355"/>
      <c r="Q15" s="1355"/>
    </row>
    <row r="16" spans="1:17" ht="14.5" customHeight="1">
      <c r="A16" s="9">
        <f>'Identification '!$F$11</f>
        <v>0</v>
      </c>
      <c r="B16" s="190" t="str">
        <f>IF(AND('Identification '!$F$11="",'Identification '!$F$15&lt;&gt;""),'Identification '!$F$15,IF('Identification '!$F$11="","",IF('Identification '!$F$13="Inscrire le nom de votre organisme dans la cellule F15",'Identification '!$F$15,'Identification '!$F$13)))</f>
        <v/>
      </c>
      <c r="C16" s="9" t="str">
        <f>REF!$BM$7</f>
        <v>2025-2026</v>
      </c>
      <c r="D16" s="9" t="s">
        <v>3004</v>
      </c>
      <c r="E16" s="190" t="str">
        <f>'Identification '!$F$17</f>
        <v/>
      </c>
      <c r="F16" s="9" t="str">
        <f>'Identification '!$G$18</f>
        <v/>
      </c>
      <c r="G16" s="1333" t="str">
        <f>IF('Identification '!$F$21="","",'Identification '!$F$21)</f>
        <v/>
      </c>
      <c r="H16" s="1328" t="s">
        <v>3100</v>
      </c>
      <c r="I16" s="190" t="s">
        <v>1875</v>
      </c>
      <c r="J16" s="190" t="s">
        <v>17</v>
      </c>
      <c r="K16" s="1361"/>
      <c r="L16" s="1355"/>
      <c r="M16" s="1355"/>
      <c r="N16" s="1354"/>
      <c r="O16" s="284"/>
      <c r="P16" s="1355"/>
      <c r="Q16" s="1355"/>
    </row>
    <row r="17" spans="1:17" ht="14.5" customHeight="1">
      <c r="A17" s="9">
        <f>'Identification '!$F$11</f>
        <v>0</v>
      </c>
      <c r="B17" s="190" t="str">
        <f>IF(AND('Identification '!$F$11="",'Identification '!$F$15&lt;&gt;""),'Identification '!$F$15,IF('Identification '!$F$11="","",IF('Identification '!$F$13="Inscrire le nom de votre organisme dans la cellule F15",'Identification '!$F$15,'Identification '!$F$13)))</f>
        <v/>
      </c>
      <c r="C17" s="9" t="str">
        <f>REF!$BM$7</f>
        <v>2025-2026</v>
      </c>
      <c r="D17" s="9" t="s">
        <v>3004</v>
      </c>
      <c r="E17" s="190" t="str">
        <f>'Identification '!$F$17</f>
        <v/>
      </c>
      <c r="F17" s="9" t="str">
        <f>'Identification '!$G$18</f>
        <v/>
      </c>
      <c r="G17" s="1333" t="str">
        <f>IF('Identification '!$F$21="","",'Identification '!$F$21)</f>
        <v/>
      </c>
      <c r="H17" s="1328" t="s">
        <v>3100</v>
      </c>
      <c r="I17" s="190" t="s">
        <v>1875</v>
      </c>
      <c r="J17" s="190" t="s">
        <v>3167</v>
      </c>
      <c r="K17" s="1353"/>
      <c r="L17" s="1354"/>
      <c r="M17" s="1355"/>
      <c r="N17" s="1355"/>
      <c r="O17" s="284"/>
      <c r="P17" s="1355"/>
      <c r="Q17" s="1355"/>
    </row>
    <row r="18" spans="1:17" ht="14.5" customHeight="1">
      <c r="A18" s="9">
        <f>'Identification '!$F$11</f>
        <v>0</v>
      </c>
      <c r="B18" s="190" t="str">
        <f>IF(AND('Identification '!$F$11="",'Identification '!$F$15&lt;&gt;""),'Identification '!$F$15,IF('Identification '!$F$11="","",IF('Identification '!$F$13="Inscrire le nom de votre organisme dans la cellule F15",'Identification '!$F$15,'Identification '!$F$13)))</f>
        <v/>
      </c>
      <c r="C18" s="9" t="str">
        <f>REF!$BM$7</f>
        <v>2025-2026</v>
      </c>
      <c r="D18" s="9" t="s">
        <v>3004</v>
      </c>
      <c r="E18" s="190" t="str">
        <f>'Identification '!$F$17</f>
        <v/>
      </c>
      <c r="F18" s="9" t="str">
        <f>'Identification '!$G$18</f>
        <v/>
      </c>
      <c r="G18" s="1333" t="str">
        <f>IF('Identification '!$F$21="","",'Identification '!$F$21)</f>
        <v/>
      </c>
      <c r="H18" s="1328" t="s">
        <v>3100</v>
      </c>
      <c r="I18" s="190" t="s">
        <v>1875</v>
      </c>
      <c r="J18" s="190" t="s">
        <v>60</v>
      </c>
      <c r="K18" s="1361"/>
      <c r="L18" s="1354"/>
      <c r="M18" s="1354">
        <f>'Section 14C EVEN'!$D$111</f>
        <v>0</v>
      </c>
      <c r="N18" s="1354"/>
      <c r="O18" s="284"/>
      <c r="P18" s="1354">
        <f>'Section 14D  EVEN Biennal'!P109</f>
        <v>0</v>
      </c>
      <c r="Q18" s="1354">
        <f>'Section 14D  EVEN Biennal'!T109</f>
        <v>0</v>
      </c>
    </row>
    <row r="19" spans="1:17" ht="14.5" customHeight="1">
      <c r="A19" s="9">
        <f>'Identification '!$F$11</f>
        <v>0</v>
      </c>
      <c r="B19" s="190" t="str">
        <f>IF(AND('Identification '!$F$11="",'Identification '!$F$15&lt;&gt;""),'Identification '!$F$15,IF('Identification '!$F$11="","",IF('Identification '!$F$13="Inscrire le nom de votre organisme dans la cellule F15",'Identification '!$F$15,'Identification '!$F$13)))</f>
        <v/>
      </c>
      <c r="C19" s="9" t="str">
        <f>REF!$BM$7</f>
        <v>2025-2026</v>
      </c>
      <c r="D19" s="9" t="s">
        <v>3004</v>
      </c>
      <c r="E19" s="190" t="str">
        <f>'Identification '!$F$17</f>
        <v/>
      </c>
      <c r="F19" s="9" t="str">
        <f>'Identification '!$G$18</f>
        <v/>
      </c>
      <c r="G19" s="1333" t="str">
        <f>IF('Identification '!$F$21="","",'Identification '!$F$21)</f>
        <v/>
      </c>
      <c r="H19" s="1328" t="s">
        <v>3100</v>
      </c>
      <c r="I19" s="190" t="s">
        <v>1875</v>
      </c>
      <c r="J19" s="190" t="s">
        <v>64</v>
      </c>
      <c r="K19" s="1361"/>
      <c r="L19" s="1354"/>
      <c r="M19" s="1354">
        <f>'Section 14C EVEN'!$D$120</f>
        <v>0</v>
      </c>
      <c r="N19" s="1354"/>
      <c r="O19" s="284"/>
      <c r="P19" s="1354">
        <f>'Section 14D  EVEN Biennal'!P118</f>
        <v>0</v>
      </c>
      <c r="Q19" s="1354">
        <f>'Section 14D  EVEN Biennal'!T118</f>
        <v>0</v>
      </c>
    </row>
    <row r="20" spans="1:17" ht="14.5" customHeight="1">
      <c r="A20" s="9">
        <f>'Identification '!$F$11</f>
        <v>0</v>
      </c>
      <c r="B20" s="190" t="str">
        <f>IF(AND('Identification '!$F$11="",'Identification '!$F$15&lt;&gt;""),'Identification '!$F$15,IF('Identification '!$F$11="","",IF('Identification '!$F$13="Inscrire le nom de votre organisme dans la cellule F15",'Identification '!$F$15,'Identification '!$F$13)))</f>
        <v/>
      </c>
      <c r="C20" s="9" t="str">
        <f>REF!$BM$7</f>
        <v>2025-2026</v>
      </c>
      <c r="D20" s="9" t="s">
        <v>3004</v>
      </c>
      <c r="E20" s="190" t="str">
        <f>'Identification '!$F$17</f>
        <v/>
      </c>
      <c r="F20" s="9" t="str">
        <f>'Identification '!$G$18</f>
        <v/>
      </c>
      <c r="G20" s="1333" t="str">
        <f>IF('Identification '!$F$21="","",'Identification '!$F$21)</f>
        <v/>
      </c>
      <c r="H20" s="1328" t="s">
        <v>3100</v>
      </c>
      <c r="I20" s="190" t="s">
        <v>1875</v>
      </c>
      <c r="J20" s="190" t="s">
        <v>66</v>
      </c>
      <c r="K20" s="1361"/>
      <c r="L20" s="1354"/>
      <c r="M20" s="1354">
        <f>'Section 14C EVEN'!$D$126</f>
        <v>0</v>
      </c>
      <c r="N20" s="1354"/>
      <c r="O20" s="284"/>
      <c r="P20" s="1354">
        <f>'Section 14D  EVEN Biennal'!P124</f>
        <v>0</v>
      </c>
      <c r="Q20" s="1354">
        <f>'Section 14D  EVEN Biennal'!T124</f>
        <v>0</v>
      </c>
    </row>
    <row r="21" spans="1:17" ht="14.5" customHeight="1">
      <c r="A21" s="9">
        <f>'Identification '!$F$11</f>
        <v>0</v>
      </c>
      <c r="B21" s="190" t="str">
        <f>IF(AND('Identification '!$F$11="",'Identification '!$F$15&lt;&gt;""),'Identification '!$F$15,IF('Identification '!$F$11="","",IF('Identification '!$F$13="Inscrire le nom de votre organisme dans la cellule F15",'Identification '!$F$15,'Identification '!$F$13)))</f>
        <v/>
      </c>
      <c r="C21" s="9" t="str">
        <f>REF!$BM$7</f>
        <v>2025-2026</v>
      </c>
      <c r="D21" s="9" t="s">
        <v>3004</v>
      </c>
      <c r="E21" s="190" t="str">
        <f>'Identification '!$F$17</f>
        <v/>
      </c>
      <c r="F21" s="9" t="str">
        <f>'Identification '!$G$18</f>
        <v/>
      </c>
      <c r="G21" s="1333" t="str">
        <f>IF('Identification '!$F$21="","",'Identification '!$F$21)</f>
        <v/>
      </c>
      <c r="H21" s="1328" t="s">
        <v>3100</v>
      </c>
      <c r="I21" s="190" t="s">
        <v>1875</v>
      </c>
      <c r="J21" s="190" t="s">
        <v>67</v>
      </c>
      <c r="K21" s="1361"/>
      <c r="L21" s="1354"/>
      <c r="M21" s="1354">
        <f>'Section 14C EVEN'!$D$134</f>
        <v>0</v>
      </c>
      <c r="N21" s="1354"/>
      <c r="O21" s="1354"/>
      <c r="P21" s="1354">
        <f>'Section 14D  EVEN Biennal'!P132</f>
        <v>0</v>
      </c>
      <c r="Q21" s="1354">
        <f>'Section 14D  EVEN Biennal'!T132</f>
        <v>0</v>
      </c>
    </row>
    <row r="22" spans="1:17" ht="14.5" customHeight="1">
      <c r="A22" s="9">
        <f>'Identification '!$F$11</f>
        <v>0</v>
      </c>
      <c r="B22" s="190" t="str">
        <f>IF(AND('Identification '!$F$11="",'Identification '!$F$15&lt;&gt;""),'Identification '!$F$15,IF('Identification '!$F$11="","",IF('Identification '!$F$13="Inscrire le nom de votre organisme dans la cellule F15",'Identification '!$F$15,'Identification '!$F$13)))</f>
        <v/>
      </c>
      <c r="C22" s="9" t="str">
        <f>REF!$BM$7</f>
        <v>2025-2026</v>
      </c>
      <c r="D22" s="9" t="s">
        <v>3004</v>
      </c>
      <c r="E22" s="190" t="str">
        <f>'Identification '!$F$17</f>
        <v/>
      </c>
      <c r="F22" s="9" t="str">
        <f>'Identification '!$G$18</f>
        <v/>
      </c>
      <c r="G22" s="1333" t="str">
        <f>IF('Identification '!$F$21="","",'Identification '!$F$21)</f>
        <v/>
      </c>
      <c r="H22" s="1328" t="s">
        <v>3105</v>
      </c>
      <c r="I22" s="190" t="s">
        <v>3101</v>
      </c>
      <c r="J22" s="190" t="s">
        <v>3102</v>
      </c>
      <c r="K22" s="1361"/>
      <c r="L22" s="1354"/>
      <c r="M22" s="1354">
        <f>'Section 14C EVEN'!D150</f>
        <v>0</v>
      </c>
      <c r="N22" s="1354"/>
      <c r="O22" s="1354"/>
      <c r="P22" s="1354">
        <f>'Section 14D  EVEN Biennal'!P148</f>
        <v>0</v>
      </c>
      <c r="Q22" s="1354">
        <f>'Section 14D  EVEN Biennal'!T148</f>
        <v>0</v>
      </c>
    </row>
    <row r="23" spans="1:17" ht="14.5" customHeight="1">
      <c r="A23" s="9">
        <f>'Identification '!$F$11</f>
        <v>0</v>
      </c>
      <c r="B23" s="190" t="str">
        <f>IF(AND('Identification '!$F$11="",'Identification '!$F$15&lt;&gt;""),'Identification '!$F$15,IF('Identification '!$F$11="","",IF('Identification '!$F$13="Inscrire le nom de votre organisme dans la cellule F15",'Identification '!$F$15,'Identification '!$F$13)))</f>
        <v/>
      </c>
      <c r="C23" s="9" t="str">
        <f>REF!$BM$7</f>
        <v>2025-2026</v>
      </c>
      <c r="D23" s="9" t="s">
        <v>3004</v>
      </c>
      <c r="E23" s="190" t="str">
        <f>'Identification '!$F$17</f>
        <v/>
      </c>
      <c r="F23" s="9" t="str">
        <f>'Identification '!$G$18</f>
        <v/>
      </c>
      <c r="G23" s="1333" t="str">
        <f>IF('Identification '!$F$21="","",'Identification '!$F$21)</f>
        <v/>
      </c>
      <c r="H23" s="1328" t="s">
        <v>3105</v>
      </c>
      <c r="I23" s="190" t="s">
        <v>3101</v>
      </c>
      <c r="J23" s="190" t="s">
        <v>3103</v>
      </c>
      <c r="K23" s="1361"/>
      <c r="L23" s="1354"/>
      <c r="M23" s="1354">
        <f>'Section 14C EVEN'!$D$157</f>
        <v>0</v>
      </c>
      <c r="N23" s="1354"/>
      <c r="O23" s="1354"/>
      <c r="P23" s="1354">
        <f>'Section 14D  EVEN Biennal'!P154</f>
        <v>0</v>
      </c>
      <c r="Q23" s="1354">
        <f>'Section 14D  EVEN Biennal'!T154</f>
        <v>0</v>
      </c>
    </row>
    <row r="24" spans="1:17" ht="14.5" customHeight="1">
      <c r="A24" s="9">
        <f>'Identification '!$F$11</f>
        <v>0</v>
      </c>
      <c r="B24" s="190" t="str">
        <f>IF(AND('Identification '!$F$11="",'Identification '!$F$15&lt;&gt;""),'Identification '!$F$15,IF('Identification '!$F$11="","",IF('Identification '!$F$13="Inscrire le nom de votre organisme dans la cellule F15",'Identification '!$F$15,'Identification '!$F$13)))</f>
        <v/>
      </c>
      <c r="C24" s="9" t="str">
        <f>REF!$BM$7</f>
        <v>2025-2026</v>
      </c>
      <c r="D24" s="9" t="s">
        <v>3004</v>
      </c>
      <c r="E24" s="190" t="str">
        <f>'Identification '!$F$17</f>
        <v/>
      </c>
      <c r="F24" s="9" t="str">
        <f>'Identification '!$G$18</f>
        <v/>
      </c>
      <c r="G24" s="1333" t="str">
        <f>IF('Identification '!$F$21="","",'Identification '!$F$21)</f>
        <v/>
      </c>
      <c r="H24" s="1328" t="s">
        <v>3105</v>
      </c>
      <c r="I24" s="190" t="s">
        <v>3101</v>
      </c>
      <c r="J24" s="190" t="s">
        <v>90</v>
      </c>
      <c r="K24" s="1361"/>
      <c r="L24" s="1354"/>
      <c r="M24" s="1354">
        <f>'Section 14C EVEN'!$D$177</f>
        <v>0</v>
      </c>
      <c r="N24" s="1354"/>
      <c r="O24" s="1354"/>
      <c r="P24" s="1354">
        <f>'Section 14D  EVEN Biennal'!P173</f>
        <v>0</v>
      </c>
      <c r="Q24" s="1354">
        <f>'Section 14D  EVEN Biennal'!T173</f>
        <v>0</v>
      </c>
    </row>
    <row r="25" spans="1:17" ht="14.5" customHeight="1">
      <c r="A25" s="9">
        <f>'Identification '!$F$11</f>
        <v>0</v>
      </c>
      <c r="B25" s="190" t="str">
        <f>IF(AND('Identification '!$F$11="",'Identification '!$F$15&lt;&gt;""),'Identification '!$F$15,IF('Identification '!$F$11="","",IF('Identification '!$F$13="Inscrire le nom de votre organisme dans la cellule F15",'Identification '!$F$15,'Identification '!$F$13)))</f>
        <v/>
      </c>
      <c r="C25" s="9" t="str">
        <f>REF!$BM$7</f>
        <v>2025-2026</v>
      </c>
      <c r="D25" s="9" t="s">
        <v>3004</v>
      </c>
      <c r="E25" s="190" t="str">
        <f>'Identification '!$F$17</f>
        <v/>
      </c>
      <c r="F25" s="9" t="str">
        <f>'Identification '!$G$18</f>
        <v/>
      </c>
      <c r="G25" s="1333" t="str">
        <f>IF('Identification '!$F$21="","",'Identification '!$F$21)</f>
        <v/>
      </c>
      <c r="H25" s="1328" t="s">
        <v>3105</v>
      </c>
      <c r="I25" s="190" t="s">
        <v>3101</v>
      </c>
      <c r="J25" s="190" t="s">
        <v>37</v>
      </c>
      <c r="K25" s="1361"/>
      <c r="L25" s="1354"/>
      <c r="M25" s="1354">
        <f>'Section 14C EVEN'!$D$177</f>
        <v>0</v>
      </c>
      <c r="N25" s="1354"/>
      <c r="O25" s="1354"/>
      <c r="P25" s="1354">
        <f>'Section 14D  EVEN Biennal'!P174</f>
        <v>0</v>
      </c>
      <c r="Q25" s="1354">
        <f>'Section 14D  EVEN Biennal'!T174</f>
        <v>0</v>
      </c>
    </row>
    <row r="26" spans="1:17" ht="14.5" customHeight="1">
      <c r="A26" s="9">
        <f>'Identification '!$F$11</f>
        <v>0</v>
      </c>
      <c r="B26" s="190" t="str">
        <f>IF(AND('Identification '!$F$11="",'Identification '!$F$15&lt;&gt;""),'Identification '!$F$15,IF('Identification '!$F$11="","",IF('Identification '!$F$13="Inscrire le nom de votre organisme dans la cellule F15",'Identification '!$F$15,'Identification '!$F$13)))</f>
        <v/>
      </c>
      <c r="C26" s="9" t="str">
        <f>REF!$BM$7</f>
        <v>2025-2026</v>
      </c>
      <c r="D26" s="9" t="s">
        <v>3004</v>
      </c>
      <c r="E26" s="190" t="str">
        <f>'Identification '!$F$17</f>
        <v/>
      </c>
      <c r="F26" s="9" t="str">
        <f>'Identification '!$G$18</f>
        <v/>
      </c>
      <c r="G26" s="1333" t="str">
        <f>IF('Identification '!$F$21="","",'Identification '!$F$21)</f>
        <v/>
      </c>
      <c r="H26" s="1328" t="s">
        <v>3105</v>
      </c>
      <c r="I26" s="190" t="s">
        <v>3101</v>
      </c>
      <c r="J26" s="190" t="s">
        <v>3104</v>
      </c>
      <c r="K26" s="1361"/>
      <c r="L26" s="1354"/>
      <c r="M26" s="1354">
        <f>'Section 14C EVEN'!$D$177</f>
        <v>0</v>
      </c>
      <c r="N26" s="1354"/>
      <c r="O26" s="1354"/>
      <c r="P26" s="1354">
        <f>'Section 14D  EVEN Biennal'!P175</f>
        <v>0</v>
      </c>
      <c r="Q26" s="1354">
        <f>'Section 14D  EVEN Biennal'!T175</f>
        <v>0</v>
      </c>
    </row>
    <row r="27" spans="1:17" ht="14.5" customHeight="1">
      <c r="A27" s="9">
        <f>'Identification '!$F$11</f>
        <v>0</v>
      </c>
      <c r="B27" s="190" t="str">
        <f>IF(AND('Identification '!$F$11="",'Identification '!$F$15&lt;&gt;""),'Identification '!$F$15,IF('Identification '!$F$11="","",IF('Identification '!$F$13="Inscrire le nom de votre organisme dans la cellule F15",'Identification '!$F$15,'Identification '!$F$13)))</f>
        <v/>
      </c>
      <c r="C27" s="9" t="str">
        <f>REF!$BM$7</f>
        <v>2025-2026</v>
      </c>
      <c r="D27" s="9" t="s">
        <v>3004</v>
      </c>
      <c r="E27" s="190" t="str">
        <f>'Identification '!$F$17</f>
        <v/>
      </c>
      <c r="F27" s="9" t="str">
        <f>'Identification '!$G$18</f>
        <v/>
      </c>
      <c r="G27" s="1333" t="str">
        <f>IF('Identification '!$F$21="","",'Identification '!$F$21)</f>
        <v/>
      </c>
      <c r="H27" s="1328" t="s">
        <v>3105</v>
      </c>
      <c r="I27" s="190" t="s">
        <v>3101</v>
      </c>
      <c r="J27" s="190" t="s">
        <v>3117</v>
      </c>
      <c r="K27" s="1361"/>
      <c r="L27" s="1354"/>
      <c r="M27" s="1354">
        <f>'Section 14C EVEN'!$D$177</f>
        <v>0</v>
      </c>
      <c r="N27" s="1354"/>
      <c r="O27" s="1354"/>
      <c r="P27" s="1354">
        <f>'Section 14D  EVEN Biennal'!P176</f>
        <v>0</v>
      </c>
      <c r="Q27" s="1354">
        <f>'Section 14D  EVEN Biennal'!T176</f>
        <v>0</v>
      </c>
    </row>
    <row r="28" spans="1:17">
      <c r="A28" s="9">
        <f>'Identification '!$F$11</f>
        <v>0</v>
      </c>
      <c r="B28" s="190" t="str">
        <f>IF(AND('Identification '!$F$11="",'Identification '!$F$15&lt;&gt;""),'Identification '!$F$15,IF('Identification '!$F$11="","",IF('Identification '!$F$13="Inscrire le nom de votre organisme dans la cellule F15",'Identification '!$F$15,'Identification '!$F$13)))</f>
        <v/>
      </c>
      <c r="C28" s="9" t="str">
        <f>REF!$BM$7</f>
        <v>2025-2026</v>
      </c>
      <c r="D28" s="9" t="s">
        <v>3004</v>
      </c>
      <c r="E28" s="190" t="str">
        <f>'Identification '!$F$17</f>
        <v/>
      </c>
      <c r="F28" s="9" t="str">
        <f>'Identification '!$G$18</f>
        <v/>
      </c>
      <c r="G28" s="1333" t="str">
        <f>IF('Identification '!$F$21="","",'Identification '!$F$21)</f>
        <v/>
      </c>
      <c r="H28" s="190" t="s">
        <v>3213</v>
      </c>
      <c r="I28" s="190" t="s">
        <v>3213</v>
      </c>
      <c r="J28" s="190" t="s">
        <v>3213</v>
      </c>
      <c r="P28" s="9" t="str">
        <f>'Section 14D  EVEN Biennal'!P10</f>
        <v>Indiquer l'année</v>
      </c>
      <c r="Q28" s="9" t="str">
        <f>'Section 14D  EVEN Biennal'!T10</f>
        <v>Indiquer l'année</v>
      </c>
    </row>
    <row r="29" spans="1:17">
      <c r="E29" s="190"/>
      <c r="G29" s="1328"/>
      <c r="H29" s="190"/>
    </row>
    <row r="30" spans="1:17">
      <c r="E30" s="190"/>
      <c r="G30" s="1328"/>
      <c r="H30" s="190"/>
    </row>
    <row r="31" spans="1:17">
      <c r="A31" s="190" t="s">
        <v>3161</v>
      </c>
      <c r="E31" s="190"/>
      <c r="G31" s="1328"/>
      <c r="H31" s="190"/>
    </row>
    <row r="32" spans="1:17">
      <c r="E32" s="190"/>
      <c r="G32" s="1328"/>
      <c r="H32" s="190"/>
    </row>
    <row r="33" spans="1:29" ht="57.5">
      <c r="A33" s="1327" t="s">
        <v>189</v>
      </c>
      <c r="B33" s="1327" t="s">
        <v>1862</v>
      </c>
      <c r="C33" s="1327" t="s">
        <v>3093</v>
      </c>
      <c r="D33" s="1327" t="s">
        <v>3209</v>
      </c>
      <c r="E33" s="1327" t="s">
        <v>3094</v>
      </c>
      <c r="F33" s="715" t="s">
        <v>3215</v>
      </c>
      <c r="G33" s="1327" t="s">
        <v>2897</v>
      </c>
      <c r="H33" s="1327" t="s">
        <v>249</v>
      </c>
      <c r="I33" s="715" t="s">
        <v>120</v>
      </c>
      <c r="J33" s="715" t="s">
        <v>3116</v>
      </c>
      <c r="K33" s="715" t="s">
        <v>3106</v>
      </c>
      <c r="L33" s="715" t="s">
        <v>128</v>
      </c>
      <c r="M33" s="715" t="s">
        <v>3107</v>
      </c>
      <c r="N33" s="715" t="s">
        <v>2895</v>
      </c>
      <c r="O33" s="715" t="s">
        <v>3108</v>
      </c>
      <c r="P33" s="715" t="s">
        <v>3109</v>
      </c>
      <c r="Q33" s="715" t="s">
        <v>3110</v>
      </c>
      <c r="R33" s="715" t="s">
        <v>3115</v>
      </c>
      <c r="S33" s="1329" t="s">
        <v>265</v>
      </c>
      <c r="T33" s="1329" t="s">
        <v>251</v>
      </c>
      <c r="U33" s="1330" t="s">
        <v>122</v>
      </c>
      <c r="V33" s="1330" t="s">
        <v>28</v>
      </c>
      <c r="W33" s="1331" t="s">
        <v>14</v>
      </c>
      <c r="X33" s="1331" t="s">
        <v>15</v>
      </c>
      <c r="Y33" s="1319" t="s">
        <v>3111</v>
      </c>
      <c r="Z33" s="1319" t="s">
        <v>3112</v>
      </c>
      <c r="AA33" s="1319" t="s">
        <v>284</v>
      </c>
      <c r="AB33" s="1319" t="s">
        <v>3113</v>
      </c>
      <c r="AC33" s="1319" t="s">
        <v>3114</v>
      </c>
    </row>
    <row r="34" spans="1:29">
      <c r="B34" s="190"/>
      <c r="E34" s="190"/>
      <c r="G34" s="10"/>
      <c r="I34" s="1332"/>
      <c r="J34" s="190"/>
      <c r="K34" s="190"/>
      <c r="N34" s="190"/>
      <c r="O34" s="190"/>
      <c r="P34" s="190"/>
      <c r="Q34" s="190"/>
      <c r="R34" s="190"/>
      <c r="S34" s="190"/>
      <c r="T34" s="190"/>
    </row>
    <row r="35" spans="1:29">
      <c r="B35" s="190"/>
      <c r="E35" s="190"/>
      <c r="G35" s="10"/>
      <c r="I35" s="1332"/>
      <c r="J35" s="190"/>
      <c r="K35" s="190"/>
      <c r="N35" s="190"/>
      <c r="O35" s="190"/>
      <c r="P35" s="190"/>
      <c r="Q35" s="190"/>
      <c r="R35" s="190"/>
      <c r="S35" s="190"/>
      <c r="T35" s="190"/>
    </row>
    <row r="36" spans="1:29">
      <c r="B36" s="190"/>
      <c r="E36" s="190"/>
      <c r="G36" s="10"/>
      <c r="I36" s="1332"/>
      <c r="J36" s="190"/>
      <c r="K36" s="190"/>
      <c r="N36" s="190"/>
      <c r="O36" s="190"/>
      <c r="P36" s="190"/>
      <c r="Q36" s="190"/>
      <c r="R36" s="190"/>
      <c r="S36" s="190"/>
      <c r="T36" s="190"/>
    </row>
    <row r="37" spans="1:29">
      <c r="B37" s="190"/>
      <c r="E37" s="190"/>
      <c r="G37" s="10"/>
      <c r="I37" s="1332"/>
      <c r="J37" s="190"/>
      <c r="K37" s="190"/>
      <c r="N37" s="190"/>
      <c r="O37" s="190"/>
      <c r="P37" s="190"/>
      <c r="Q37" s="190"/>
      <c r="R37" s="190"/>
      <c r="S37" s="190"/>
      <c r="T37" s="190"/>
    </row>
    <row r="38" spans="1:29">
      <c r="B38" s="190"/>
      <c r="E38" s="190"/>
      <c r="G38" s="10"/>
      <c r="I38" s="1332"/>
      <c r="J38" s="190"/>
      <c r="K38" s="190"/>
      <c r="N38" s="190"/>
      <c r="O38" s="190"/>
      <c r="P38" s="190"/>
      <c r="Q38" s="190"/>
      <c r="R38" s="190"/>
      <c r="S38" s="190"/>
      <c r="T38" s="190"/>
    </row>
    <row r="39" spans="1:29">
      <c r="B39" s="190"/>
      <c r="E39" s="190"/>
      <c r="G39" s="10"/>
      <c r="I39" s="1332"/>
      <c r="J39" s="190"/>
      <c r="K39" s="190"/>
      <c r="N39" s="190"/>
      <c r="O39" s="190"/>
      <c r="P39" s="190"/>
      <c r="Q39" s="190"/>
      <c r="R39" s="190"/>
      <c r="S39" s="190"/>
      <c r="T39" s="190"/>
    </row>
    <row r="40" spans="1:29">
      <c r="B40" s="190"/>
      <c r="E40" s="190"/>
      <c r="G40" s="10"/>
      <c r="I40" s="1332"/>
      <c r="J40" s="190"/>
      <c r="K40" s="190"/>
      <c r="N40" s="190"/>
      <c r="O40" s="190"/>
      <c r="P40" s="190"/>
      <c r="Q40" s="190"/>
      <c r="R40" s="190"/>
      <c r="S40" s="190"/>
      <c r="T40" s="190"/>
    </row>
    <row r="41" spans="1:29">
      <c r="B41" s="190"/>
      <c r="E41" s="190"/>
      <c r="G41" s="10"/>
      <c r="I41" s="1332"/>
      <c r="J41" s="190"/>
      <c r="K41" s="190"/>
      <c r="N41" s="190"/>
      <c r="O41" s="190"/>
      <c r="P41" s="190"/>
      <c r="Q41" s="190"/>
      <c r="R41" s="190"/>
      <c r="S41" s="190"/>
      <c r="T41" s="190"/>
    </row>
    <row r="42" spans="1:29">
      <c r="B42" s="190"/>
      <c r="E42" s="190"/>
      <c r="G42" s="10"/>
      <c r="I42" s="1332"/>
      <c r="J42" s="190"/>
      <c r="K42" s="190"/>
      <c r="N42" s="190"/>
      <c r="O42" s="190"/>
      <c r="P42" s="190"/>
      <c r="Q42" s="190"/>
      <c r="R42" s="190"/>
      <c r="S42" s="190"/>
      <c r="T42" s="190"/>
    </row>
    <row r="43" spans="1:29">
      <c r="B43" s="190"/>
      <c r="E43" s="190"/>
      <c r="G43" s="10"/>
      <c r="I43" s="1332"/>
      <c r="J43" s="190"/>
      <c r="K43" s="190"/>
      <c r="N43" s="190"/>
      <c r="O43" s="190"/>
      <c r="P43" s="190"/>
      <c r="Q43" s="190"/>
      <c r="R43" s="190"/>
      <c r="S43" s="190"/>
      <c r="T43" s="190"/>
    </row>
    <row r="44" spans="1:29">
      <c r="B44" s="190"/>
      <c r="E44" s="190"/>
      <c r="G44" s="10"/>
      <c r="I44" s="1332"/>
      <c r="J44" s="190"/>
      <c r="K44" s="190"/>
      <c r="N44" s="190"/>
      <c r="O44" s="190"/>
      <c r="P44" s="190"/>
      <c r="Q44" s="190"/>
      <c r="R44" s="190"/>
      <c r="S44" s="190"/>
      <c r="T44" s="190"/>
    </row>
    <row r="45" spans="1:29">
      <c r="B45" s="190"/>
      <c r="E45" s="190"/>
      <c r="G45" s="10"/>
      <c r="I45" s="1332"/>
      <c r="J45" s="190"/>
      <c r="K45" s="190"/>
      <c r="N45" s="190"/>
      <c r="O45" s="190"/>
      <c r="P45" s="190"/>
      <c r="Q45" s="190"/>
      <c r="R45" s="190"/>
      <c r="S45" s="190"/>
      <c r="T45" s="190"/>
    </row>
    <row r="46" spans="1:29">
      <c r="B46" s="190"/>
      <c r="E46" s="190"/>
      <c r="G46" s="10"/>
      <c r="I46" s="1332"/>
      <c r="J46" s="190"/>
      <c r="K46" s="190"/>
      <c r="N46" s="190"/>
      <c r="O46" s="190"/>
      <c r="P46" s="190"/>
      <c r="Q46" s="190"/>
      <c r="R46" s="190"/>
      <c r="S46" s="190"/>
      <c r="T46" s="190"/>
    </row>
    <row r="47" spans="1:29">
      <c r="B47" s="190"/>
      <c r="E47" s="190"/>
      <c r="G47" s="10"/>
      <c r="I47" s="1332"/>
      <c r="J47" s="190"/>
      <c r="K47" s="190"/>
      <c r="N47" s="190"/>
      <c r="O47" s="190"/>
      <c r="P47" s="190"/>
      <c r="Q47" s="190"/>
      <c r="R47" s="190"/>
      <c r="S47" s="190"/>
      <c r="T47" s="190"/>
    </row>
    <row r="48" spans="1:29">
      <c r="B48" s="190"/>
      <c r="E48" s="190"/>
      <c r="G48" s="10"/>
      <c r="I48" s="1332"/>
      <c r="J48" s="190"/>
      <c r="K48" s="190"/>
      <c r="N48" s="190"/>
      <c r="O48" s="190"/>
      <c r="P48" s="190"/>
      <c r="Q48" s="190"/>
      <c r="R48" s="190"/>
      <c r="S48" s="190"/>
      <c r="T48" s="190"/>
    </row>
    <row r="49" spans="2:20">
      <c r="B49" s="190"/>
      <c r="E49" s="190"/>
      <c r="G49" s="10"/>
      <c r="I49" s="1332"/>
      <c r="J49" s="190"/>
      <c r="K49" s="190"/>
      <c r="N49" s="190"/>
      <c r="O49" s="190"/>
      <c r="P49" s="190"/>
      <c r="Q49" s="190"/>
      <c r="R49" s="190"/>
      <c r="S49" s="190"/>
      <c r="T49" s="190"/>
    </row>
    <row r="50" spans="2:20">
      <c r="B50" s="190"/>
      <c r="E50" s="190"/>
      <c r="G50" s="10"/>
      <c r="I50" s="1332"/>
      <c r="J50" s="190"/>
      <c r="K50" s="190"/>
      <c r="N50" s="190"/>
      <c r="O50" s="190"/>
      <c r="P50" s="190"/>
      <c r="Q50" s="190"/>
      <c r="R50" s="190"/>
      <c r="S50" s="190"/>
      <c r="T50" s="190"/>
    </row>
    <row r="51" spans="2:20">
      <c r="B51" s="190"/>
      <c r="E51" s="190"/>
      <c r="G51" s="10"/>
      <c r="I51" s="1332"/>
      <c r="J51" s="190"/>
      <c r="K51" s="190"/>
      <c r="N51" s="190"/>
      <c r="O51" s="190"/>
      <c r="P51" s="190"/>
      <c r="Q51" s="190"/>
      <c r="R51" s="190"/>
      <c r="S51" s="190"/>
      <c r="T51" s="190"/>
    </row>
    <row r="52" spans="2:20">
      <c r="B52" s="190"/>
      <c r="E52" s="190"/>
      <c r="G52" s="10"/>
      <c r="I52" s="1332"/>
      <c r="J52" s="190"/>
      <c r="K52" s="190"/>
      <c r="N52" s="190"/>
      <c r="O52" s="190"/>
      <c r="P52" s="190"/>
      <c r="Q52" s="190"/>
      <c r="R52" s="190"/>
      <c r="S52" s="190"/>
      <c r="T52" s="190"/>
    </row>
    <row r="53" spans="2:20">
      <c r="B53" s="190"/>
      <c r="E53" s="190"/>
      <c r="G53" s="10"/>
      <c r="I53" s="1332"/>
      <c r="J53" s="190"/>
      <c r="K53" s="190"/>
      <c r="N53" s="190"/>
      <c r="O53" s="190"/>
      <c r="P53" s="190"/>
      <c r="Q53" s="190"/>
      <c r="R53" s="190"/>
      <c r="S53" s="190"/>
      <c r="T53" s="190"/>
    </row>
    <row r="54" spans="2:20">
      <c r="B54" s="190"/>
      <c r="E54" s="190"/>
      <c r="G54" s="10"/>
      <c r="I54" s="1332"/>
      <c r="J54" s="190"/>
      <c r="K54" s="190"/>
      <c r="N54" s="190"/>
      <c r="O54" s="190"/>
      <c r="P54" s="190"/>
      <c r="Q54" s="190"/>
      <c r="R54" s="190"/>
      <c r="S54" s="190"/>
      <c r="T54" s="190"/>
    </row>
    <row r="55" spans="2:20">
      <c r="B55" s="190"/>
      <c r="E55" s="190"/>
      <c r="G55" s="10"/>
      <c r="I55" s="1332"/>
      <c r="J55" s="190"/>
      <c r="K55" s="190"/>
      <c r="N55" s="190"/>
      <c r="O55" s="190"/>
      <c r="P55" s="190"/>
      <c r="Q55" s="190"/>
      <c r="R55" s="190"/>
      <c r="S55" s="190"/>
      <c r="T55" s="190"/>
    </row>
    <row r="56" spans="2:20">
      <c r="B56" s="190"/>
      <c r="E56" s="190"/>
      <c r="G56" s="10"/>
      <c r="I56" s="1332"/>
      <c r="J56" s="190"/>
      <c r="K56" s="190"/>
      <c r="N56" s="190"/>
      <c r="O56" s="190"/>
      <c r="P56" s="190"/>
      <c r="Q56" s="190"/>
      <c r="R56" s="190"/>
      <c r="S56" s="190"/>
      <c r="T56" s="190"/>
    </row>
    <row r="57" spans="2:20">
      <c r="B57" s="190"/>
      <c r="E57" s="190"/>
      <c r="G57" s="10"/>
      <c r="I57" s="1332"/>
      <c r="J57" s="190"/>
      <c r="K57" s="190"/>
      <c r="N57" s="190"/>
      <c r="O57" s="190"/>
      <c r="P57" s="190"/>
      <c r="Q57" s="190"/>
      <c r="R57" s="190"/>
      <c r="S57" s="190"/>
      <c r="T57" s="190"/>
    </row>
    <row r="58" spans="2:20">
      <c r="B58" s="190"/>
      <c r="E58" s="190"/>
      <c r="G58" s="10"/>
      <c r="I58" s="1332"/>
      <c r="J58" s="190"/>
      <c r="K58" s="190"/>
      <c r="N58" s="190"/>
      <c r="O58" s="190"/>
      <c r="P58" s="190"/>
      <c r="Q58" s="190"/>
      <c r="R58" s="190"/>
      <c r="S58" s="190"/>
      <c r="T58" s="190"/>
    </row>
    <row r="59" spans="2:20">
      <c r="B59" s="190"/>
      <c r="E59" s="190"/>
      <c r="G59" s="10"/>
      <c r="I59" s="1332"/>
      <c r="J59" s="190"/>
      <c r="K59" s="190"/>
      <c r="N59" s="190"/>
      <c r="O59" s="190"/>
      <c r="P59" s="190"/>
      <c r="Q59" s="190"/>
      <c r="R59" s="190"/>
      <c r="S59" s="190"/>
      <c r="T59" s="190"/>
    </row>
    <row r="60" spans="2:20">
      <c r="B60" s="190"/>
      <c r="E60" s="190"/>
      <c r="G60" s="10"/>
      <c r="I60" s="1332"/>
      <c r="J60" s="190"/>
      <c r="K60" s="190"/>
      <c r="N60" s="190"/>
      <c r="O60" s="190"/>
      <c r="P60" s="190"/>
      <c r="Q60" s="190"/>
      <c r="R60" s="190"/>
      <c r="S60" s="190"/>
      <c r="T60" s="190"/>
    </row>
    <row r="61" spans="2:20">
      <c r="B61" s="190"/>
      <c r="E61" s="190"/>
      <c r="G61" s="10"/>
      <c r="I61" s="1332"/>
      <c r="J61" s="190"/>
      <c r="K61" s="190"/>
      <c r="N61" s="190"/>
      <c r="O61" s="190"/>
      <c r="P61" s="190"/>
      <c r="Q61" s="190"/>
      <c r="R61" s="190"/>
      <c r="S61" s="190"/>
      <c r="T61" s="190"/>
    </row>
    <row r="62" spans="2:20">
      <c r="B62" s="190"/>
      <c r="E62" s="190"/>
      <c r="G62" s="10"/>
      <c r="I62" s="1332"/>
      <c r="J62" s="190"/>
      <c r="K62" s="190"/>
      <c r="N62" s="190"/>
      <c r="O62" s="190"/>
      <c r="P62" s="190"/>
      <c r="Q62" s="190"/>
      <c r="R62" s="190"/>
      <c r="S62" s="190"/>
      <c r="T62" s="190"/>
    </row>
    <row r="63" spans="2:20">
      <c r="B63" s="190"/>
      <c r="E63" s="190"/>
      <c r="G63" s="10"/>
      <c r="I63" s="1332"/>
      <c r="J63" s="190"/>
      <c r="K63" s="190"/>
      <c r="N63" s="190"/>
      <c r="O63" s="190"/>
      <c r="P63" s="190"/>
      <c r="Q63" s="190"/>
      <c r="R63" s="190"/>
      <c r="S63" s="190"/>
      <c r="T63" s="190"/>
    </row>
    <row r="64" spans="2:20">
      <c r="B64" s="190"/>
      <c r="E64" s="190"/>
      <c r="G64" s="10"/>
      <c r="I64" s="1332"/>
      <c r="J64" s="190"/>
      <c r="K64" s="190"/>
      <c r="N64" s="190"/>
      <c r="O64" s="190"/>
      <c r="P64" s="190"/>
      <c r="Q64" s="190"/>
      <c r="R64" s="190"/>
      <c r="S64" s="190"/>
      <c r="T64" s="190"/>
    </row>
    <row r="65" spans="2:20">
      <c r="B65" s="190"/>
      <c r="E65" s="190"/>
      <c r="G65" s="10"/>
      <c r="I65" s="1332"/>
      <c r="J65" s="190"/>
      <c r="K65" s="190"/>
      <c r="N65" s="190"/>
      <c r="O65" s="190"/>
      <c r="P65" s="190"/>
      <c r="Q65" s="190"/>
      <c r="R65" s="190"/>
      <c r="S65" s="190"/>
      <c r="T65" s="190"/>
    </row>
    <row r="66" spans="2:20">
      <c r="B66" s="190"/>
      <c r="E66" s="190"/>
      <c r="G66" s="10"/>
      <c r="I66" s="1332"/>
      <c r="J66" s="190"/>
      <c r="K66" s="190"/>
      <c r="N66" s="190"/>
      <c r="O66" s="190"/>
      <c r="P66" s="190"/>
      <c r="Q66" s="190"/>
      <c r="R66" s="190"/>
      <c r="S66" s="190"/>
      <c r="T66" s="190"/>
    </row>
    <row r="67" spans="2:20">
      <c r="B67" s="190"/>
      <c r="E67" s="190"/>
      <c r="G67" s="10"/>
      <c r="I67" s="1332"/>
      <c r="J67" s="190"/>
      <c r="K67" s="190"/>
      <c r="N67" s="190"/>
      <c r="O67" s="190"/>
      <c r="P67" s="190"/>
      <c r="Q67" s="190"/>
      <c r="R67" s="190"/>
      <c r="S67" s="190"/>
      <c r="T67" s="190"/>
    </row>
    <row r="68" spans="2:20">
      <c r="B68" s="190"/>
      <c r="E68" s="190"/>
      <c r="G68" s="10"/>
      <c r="I68" s="1332"/>
      <c r="J68" s="190"/>
      <c r="K68" s="190"/>
      <c r="N68" s="190"/>
      <c r="O68" s="190"/>
      <c r="P68" s="190"/>
      <c r="Q68" s="190"/>
      <c r="R68" s="190"/>
      <c r="S68" s="190"/>
      <c r="T68" s="190"/>
    </row>
    <row r="69" spans="2:20">
      <c r="B69" s="190"/>
      <c r="E69" s="190"/>
      <c r="G69" s="10"/>
      <c r="I69" s="1332"/>
      <c r="J69" s="190"/>
      <c r="K69" s="190"/>
      <c r="N69" s="190"/>
      <c r="O69" s="190"/>
      <c r="P69" s="190"/>
      <c r="Q69" s="190"/>
      <c r="R69" s="190"/>
      <c r="S69" s="190"/>
      <c r="T69" s="190"/>
    </row>
    <row r="70" spans="2:20">
      <c r="B70" s="190"/>
      <c r="E70" s="190"/>
      <c r="G70" s="10"/>
      <c r="I70" s="1332"/>
      <c r="J70" s="190"/>
      <c r="K70" s="190"/>
      <c r="N70" s="190"/>
      <c r="O70" s="190"/>
      <c r="P70" s="190"/>
      <c r="Q70" s="190"/>
      <c r="R70" s="190"/>
      <c r="S70" s="190"/>
      <c r="T70" s="190"/>
    </row>
    <row r="71" spans="2:20">
      <c r="B71" s="190"/>
      <c r="E71" s="190"/>
      <c r="G71" s="10"/>
      <c r="I71" s="1332"/>
      <c r="J71" s="190"/>
      <c r="K71" s="190"/>
      <c r="N71" s="190"/>
      <c r="O71" s="190"/>
      <c r="P71" s="190"/>
      <c r="Q71" s="190"/>
      <c r="R71" s="190"/>
      <c r="S71" s="190"/>
      <c r="T71" s="190"/>
    </row>
    <row r="72" spans="2:20">
      <c r="B72" s="190"/>
      <c r="E72" s="190"/>
      <c r="G72" s="10"/>
      <c r="I72" s="1332"/>
      <c r="J72" s="190"/>
      <c r="K72" s="190"/>
      <c r="N72" s="190"/>
      <c r="O72" s="190"/>
      <c r="P72" s="190"/>
      <c r="Q72" s="190"/>
      <c r="R72" s="190"/>
      <c r="S72" s="190"/>
      <c r="T72" s="190"/>
    </row>
    <row r="73" spans="2:20">
      <c r="B73" s="190"/>
      <c r="E73" s="190"/>
      <c r="G73" s="10"/>
      <c r="I73" s="1332"/>
      <c r="J73" s="190"/>
      <c r="K73" s="190"/>
      <c r="N73" s="190"/>
      <c r="O73" s="190"/>
      <c r="P73" s="190"/>
      <c r="Q73" s="190"/>
      <c r="R73" s="190"/>
      <c r="S73" s="190"/>
      <c r="T73" s="190"/>
    </row>
    <row r="74" spans="2:20">
      <c r="B74" s="190"/>
      <c r="E74" s="190"/>
      <c r="G74" s="10"/>
      <c r="I74" s="1332"/>
      <c r="J74" s="190"/>
      <c r="K74" s="190"/>
      <c r="N74" s="190"/>
      <c r="O74" s="190"/>
      <c r="P74" s="190"/>
      <c r="Q74" s="190"/>
      <c r="R74" s="190"/>
      <c r="S74" s="190"/>
      <c r="T74" s="190"/>
    </row>
    <row r="75" spans="2:20">
      <c r="B75" s="190"/>
      <c r="E75" s="190"/>
      <c r="G75" s="10"/>
      <c r="I75" s="1332"/>
      <c r="J75" s="190"/>
      <c r="K75" s="190"/>
      <c r="N75" s="190"/>
      <c r="O75" s="190"/>
      <c r="P75" s="190"/>
      <c r="Q75" s="190"/>
      <c r="R75" s="190"/>
      <c r="S75" s="190"/>
      <c r="T75" s="190"/>
    </row>
    <row r="76" spans="2:20">
      <c r="B76" s="190"/>
      <c r="E76" s="190"/>
      <c r="G76" s="10"/>
      <c r="I76" s="1332"/>
      <c r="J76" s="190"/>
      <c r="K76" s="190"/>
      <c r="N76" s="190"/>
      <c r="O76" s="190"/>
      <c r="P76" s="190"/>
      <c r="Q76" s="190"/>
      <c r="R76" s="190"/>
      <c r="S76" s="190"/>
      <c r="T76" s="190"/>
    </row>
    <row r="77" spans="2:20">
      <c r="B77" s="190"/>
      <c r="E77" s="190"/>
      <c r="G77" s="10"/>
      <c r="I77" s="1332"/>
      <c r="J77" s="190"/>
      <c r="K77" s="190"/>
      <c r="N77" s="190"/>
      <c r="O77" s="190"/>
      <c r="P77" s="190"/>
      <c r="Q77" s="190"/>
      <c r="R77" s="190"/>
      <c r="S77" s="190"/>
      <c r="T77" s="190"/>
    </row>
    <row r="78" spans="2:20">
      <c r="B78" s="190"/>
      <c r="E78" s="190"/>
      <c r="G78" s="10"/>
      <c r="I78" s="1332"/>
      <c r="J78" s="190"/>
      <c r="K78" s="190"/>
      <c r="N78" s="190"/>
      <c r="O78" s="190"/>
      <c r="P78" s="190"/>
      <c r="Q78" s="190"/>
      <c r="R78" s="190"/>
      <c r="S78" s="190"/>
      <c r="T78" s="190"/>
    </row>
    <row r="79" spans="2:20">
      <c r="B79" s="190"/>
      <c r="E79" s="190"/>
      <c r="G79" s="10"/>
      <c r="I79" s="1332"/>
      <c r="J79" s="190"/>
      <c r="K79" s="190"/>
      <c r="N79" s="190"/>
      <c r="O79" s="190"/>
      <c r="P79" s="190"/>
      <c r="Q79" s="190"/>
      <c r="R79" s="190"/>
      <c r="S79" s="190"/>
      <c r="T79" s="190"/>
    </row>
    <row r="80" spans="2:20">
      <c r="B80" s="190"/>
      <c r="E80" s="190"/>
      <c r="G80" s="10"/>
      <c r="I80" s="1332"/>
      <c r="J80" s="190"/>
      <c r="K80" s="190"/>
      <c r="N80" s="190"/>
      <c r="O80" s="190"/>
      <c r="P80" s="190"/>
      <c r="Q80" s="190"/>
      <c r="R80" s="190"/>
      <c r="S80" s="190"/>
      <c r="T80" s="190"/>
    </row>
    <row r="81" spans="2:20">
      <c r="B81" s="190"/>
      <c r="E81" s="190"/>
      <c r="G81" s="10"/>
      <c r="I81" s="1332"/>
      <c r="J81" s="190"/>
      <c r="K81" s="190"/>
      <c r="N81" s="190"/>
      <c r="O81" s="190"/>
      <c r="P81" s="190"/>
      <c r="Q81" s="190"/>
      <c r="R81" s="190"/>
      <c r="S81" s="190"/>
      <c r="T81" s="190"/>
    </row>
    <row r="82" spans="2:20">
      <c r="B82" s="190"/>
      <c r="E82" s="190"/>
      <c r="G82" s="10"/>
      <c r="I82" s="1332"/>
      <c r="J82" s="190"/>
      <c r="K82" s="190"/>
      <c r="N82" s="190"/>
      <c r="O82" s="190"/>
      <c r="P82" s="190"/>
      <c r="Q82" s="190"/>
      <c r="R82" s="190"/>
      <c r="S82" s="190"/>
      <c r="T82" s="190"/>
    </row>
    <row r="83" spans="2:20">
      <c r="B83" s="190"/>
      <c r="E83" s="190"/>
      <c r="G83" s="10"/>
      <c r="I83" s="1332"/>
      <c r="J83" s="190"/>
      <c r="K83" s="190"/>
      <c r="N83" s="190"/>
      <c r="O83" s="190"/>
      <c r="P83" s="190"/>
      <c r="Q83" s="190"/>
      <c r="R83" s="190"/>
      <c r="S83" s="190"/>
      <c r="T83" s="190"/>
    </row>
    <row r="84" spans="2:20">
      <c r="B84" s="190"/>
      <c r="E84" s="190"/>
      <c r="G84" s="10"/>
      <c r="I84" s="1332"/>
      <c r="J84" s="190"/>
      <c r="K84" s="190"/>
      <c r="N84" s="190"/>
      <c r="O84" s="190"/>
      <c r="P84" s="190"/>
      <c r="Q84" s="190"/>
      <c r="R84" s="190"/>
      <c r="S84" s="190"/>
      <c r="T84" s="190"/>
    </row>
    <row r="85" spans="2:20">
      <c r="B85" s="190"/>
      <c r="E85" s="190"/>
      <c r="G85" s="10"/>
      <c r="I85" s="1332"/>
      <c r="J85" s="190"/>
      <c r="K85" s="190"/>
      <c r="N85" s="190"/>
      <c r="O85" s="190"/>
      <c r="P85" s="190"/>
      <c r="Q85" s="190"/>
      <c r="R85" s="190"/>
      <c r="S85" s="190"/>
      <c r="T85" s="190"/>
    </row>
    <row r="86" spans="2:20">
      <c r="B86" s="190"/>
      <c r="E86" s="190"/>
      <c r="G86" s="10"/>
      <c r="I86" s="1332"/>
      <c r="J86" s="190"/>
      <c r="K86" s="190"/>
      <c r="N86" s="190"/>
      <c r="O86" s="190"/>
      <c r="P86" s="190"/>
      <c r="Q86" s="190"/>
      <c r="R86" s="190"/>
      <c r="S86" s="190"/>
      <c r="T86" s="190"/>
    </row>
    <row r="87" spans="2:20">
      <c r="B87" s="190"/>
      <c r="E87" s="190"/>
      <c r="G87" s="10"/>
      <c r="I87" s="1332"/>
      <c r="J87" s="190"/>
      <c r="K87" s="190"/>
      <c r="N87" s="190"/>
      <c r="O87" s="190"/>
      <c r="P87" s="190"/>
      <c r="Q87" s="190"/>
      <c r="R87" s="190"/>
      <c r="S87" s="190"/>
      <c r="T87" s="190"/>
    </row>
    <row r="88" spans="2:20">
      <c r="B88" s="190"/>
      <c r="E88" s="190"/>
      <c r="G88" s="10"/>
      <c r="I88" s="1332"/>
      <c r="J88" s="190"/>
      <c r="K88" s="190"/>
      <c r="N88" s="190"/>
      <c r="O88" s="190"/>
      <c r="P88" s="190"/>
      <c r="Q88" s="190"/>
      <c r="R88" s="190"/>
      <c r="S88" s="190"/>
      <c r="T88" s="190"/>
    </row>
    <row r="89" spans="2:20">
      <c r="B89" s="190"/>
      <c r="E89" s="190"/>
      <c r="G89" s="10"/>
      <c r="I89" s="1332"/>
      <c r="J89" s="190"/>
      <c r="K89" s="190"/>
      <c r="N89" s="190"/>
      <c r="O89" s="190"/>
      <c r="P89" s="190"/>
      <c r="Q89" s="190"/>
      <c r="R89" s="190"/>
      <c r="S89" s="190"/>
      <c r="T89" s="190"/>
    </row>
    <row r="90" spans="2:20">
      <c r="B90" s="190"/>
      <c r="E90" s="190"/>
      <c r="G90" s="10"/>
      <c r="I90" s="1332"/>
      <c r="J90" s="190"/>
      <c r="K90" s="190"/>
      <c r="N90" s="190"/>
      <c r="O90" s="190"/>
      <c r="P90" s="190"/>
      <c r="Q90" s="190"/>
      <c r="R90" s="190"/>
      <c r="S90" s="190"/>
      <c r="T90" s="190"/>
    </row>
    <row r="91" spans="2:20">
      <c r="B91" s="190"/>
      <c r="E91" s="190"/>
      <c r="G91" s="10"/>
      <c r="I91" s="1332"/>
      <c r="J91" s="190"/>
      <c r="K91" s="190"/>
      <c r="N91" s="190"/>
      <c r="O91" s="190"/>
      <c r="P91" s="190"/>
      <c r="Q91" s="190"/>
      <c r="R91" s="190"/>
      <c r="S91" s="190"/>
      <c r="T91" s="190"/>
    </row>
    <row r="92" spans="2:20">
      <c r="B92" s="190"/>
      <c r="E92" s="190"/>
      <c r="G92" s="10"/>
      <c r="I92" s="1332"/>
      <c r="J92" s="190"/>
      <c r="K92" s="190"/>
      <c r="N92" s="190"/>
      <c r="O92" s="190"/>
      <c r="P92" s="190"/>
      <c r="Q92" s="190"/>
      <c r="R92" s="190"/>
      <c r="S92" s="190"/>
      <c r="T92" s="190"/>
    </row>
    <row r="93" spans="2:20">
      <c r="B93" s="190"/>
      <c r="E93" s="190"/>
      <c r="G93" s="10"/>
      <c r="I93" s="1332"/>
      <c r="J93" s="190"/>
      <c r="K93" s="190"/>
      <c r="N93" s="190"/>
      <c r="O93" s="190"/>
      <c r="P93" s="190"/>
      <c r="Q93" s="190"/>
      <c r="R93" s="190"/>
      <c r="S93" s="190"/>
      <c r="T93" s="190"/>
    </row>
    <row r="94" spans="2:20">
      <c r="B94" s="190"/>
      <c r="E94" s="190"/>
      <c r="G94" s="10"/>
      <c r="I94" s="1332"/>
      <c r="J94" s="190"/>
      <c r="K94" s="190"/>
      <c r="N94" s="190"/>
      <c r="O94" s="190"/>
      <c r="P94" s="190"/>
      <c r="Q94" s="190"/>
      <c r="R94" s="190"/>
      <c r="S94" s="190"/>
      <c r="T94" s="190"/>
    </row>
    <row r="95" spans="2:20">
      <c r="B95" s="190"/>
      <c r="E95" s="190"/>
      <c r="G95" s="10"/>
      <c r="I95" s="1332"/>
      <c r="J95" s="190"/>
      <c r="K95" s="190"/>
      <c r="N95" s="190"/>
      <c r="O95" s="190"/>
      <c r="P95" s="190"/>
      <c r="Q95" s="190"/>
      <c r="R95" s="190"/>
      <c r="S95" s="190"/>
      <c r="T95" s="190"/>
    </row>
    <row r="96" spans="2:20">
      <c r="B96" s="190"/>
      <c r="E96" s="190"/>
      <c r="G96" s="10"/>
      <c r="I96" s="1332"/>
      <c r="J96" s="190"/>
      <c r="K96" s="190"/>
      <c r="N96" s="190"/>
      <c r="O96" s="190"/>
      <c r="P96" s="190"/>
      <c r="Q96" s="190"/>
      <c r="R96" s="190"/>
      <c r="S96" s="190"/>
      <c r="T96" s="190"/>
    </row>
    <row r="97" spans="2:20">
      <c r="B97" s="190"/>
      <c r="E97" s="190"/>
      <c r="G97" s="10"/>
      <c r="I97" s="1332"/>
      <c r="J97" s="190"/>
      <c r="K97" s="190"/>
      <c r="N97" s="190"/>
      <c r="O97" s="190"/>
      <c r="P97" s="190"/>
      <c r="Q97" s="190"/>
      <c r="R97" s="190"/>
      <c r="S97" s="190"/>
      <c r="T97" s="190"/>
    </row>
    <row r="98" spans="2:20">
      <c r="B98" s="190"/>
      <c r="E98" s="190"/>
      <c r="G98" s="10"/>
      <c r="I98" s="1332"/>
      <c r="J98" s="190"/>
      <c r="K98" s="190"/>
      <c r="N98" s="190"/>
      <c r="O98" s="190"/>
      <c r="P98" s="190"/>
      <c r="Q98" s="190"/>
      <c r="R98" s="190"/>
      <c r="S98" s="190"/>
      <c r="T98" s="190"/>
    </row>
    <row r="99" spans="2:20">
      <c r="B99" s="190"/>
      <c r="E99" s="190"/>
      <c r="G99" s="10"/>
      <c r="I99" s="1332"/>
      <c r="J99" s="190"/>
      <c r="K99" s="190"/>
      <c r="N99" s="190"/>
      <c r="O99" s="190"/>
      <c r="P99" s="190"/>
      <c r="Q99" s="190"/>
      <c r="R99" s="190"/>
      <c r="S99" s="190"/>
      <c r="T99" s="190"/>
    </row>
    <row r="100" spans="2:20">
      <c r="B100" s="190"/>
      <c r="E100" s="190"/>
      <c r="G100" s="10"/>
      <c r="I100" s="1332"/>
      <c r="J100" s="190"/>
      <c r="K100" s="190"/>
      <c r="N100" s="190"/>
      <c r="O100" s="190"/>
      <c r="P100" s="190"/>
      <c r="Q100" s="190"/>
      <c r="R100" s="190"/>
      <c r="S100" s="190"/>
      <c r="T100" s="190"/>
    </row>
    <row r="101" spans="2:20">
      <c r="B101" s="190"/>
      <c r="E101" s="190"/>
      <c r="G101" s="10"/>
      <c r="I101" s="1332"/>
      <c r="J101" s="190"/>
      <c r="K101" s="190"/>
      <c r="N101" s="190"/>
      <c r="O101" s="190"/>
      <c r="P101" s="190"/>
      <c r="Q101" s="190"/>
      <c r="R101" s="190"/>
      <c r="S101" s="190"/>
      <c r="T101" s="190"/>
    </row>
    <row r="102" spans="2:20">
      <c r="B102" s="190"/>
      <c r="E102" s="190"/>
      <c r="G102" s="10"/>
      <c r="I102" s="1332"/>
      <c r="J102" s="190"/>
      <c r="K102" s="190"/>
      <c r="N102" s="190"/>
      <c r="O102" s="190"/>
      <c r="P102" s="190"/>
      <c r="Q102" s="190"/>
      <c r="R102" s="190"/>
      <c r="S102" s="190"/>
      <c r="T102" s="190"/>
    </row>
    <row r="103" spans="2:20">
      <c r="B103" s="190"/>
      <c r="E103" s="190"/>
      <c r="G103" s="10"/>
      <c r="I103" s="1332"/>
      <c r="J103" s="190"/>
      <c r="K103" s="190"/>
      <c r="N103" s="190"/>
      <c r="O103" s="190"/>
      <c r="P103" s="190"/>
      <c r="Q103" s="190"/>
      <c r="R103" s="190"/>
      <c r="S103" s="190"/>
      <c r="T103" s="190"/>
    </row>
    <row r="104" spans="2:20">
      <c r="B104" s="190"/>
      <c r="E104" s="190"/>
      <c r="G104" s="10"/>
      <c r="I104" s="1332"/>
      <c r="J104" s="190"/>
      <c r="K104" s="190"/>
      <c r="N104" s="190"/>
      <c r="O104" s="190"/>
      <c r="P104" s="190"/>
      <c r="Q104" s="190"/>
      <c r="R104" s="190"/>
      <c r="S104" s="190"/>
      <c r="T104" s="190"/>
    </row>
    <row r="105" spans="2:20">
      <c r="B105" s="190"/>
      <c r="E105" s="190"/>
      <c r="G105" s="10"/>
      <c r="I105" s="1332"/>
      <c r="J105" s="190"/>
      <c r="K105" s="190"/>
      <c r="N105" s="190"/>
      <c r="O105" s="190"/>
      <c r="P105" s="190"/>
      <c r="Q105" s="190"/>
      <c r="R105" s="190"/>
      <c r="S105" s="190"/>
      <c r="T105" s="190"/>
    </row>
    <row r="106" spans="2:20">
      <c r="B106" s="190"/>
      <c r="E106" s="190"/>
      <c r="G106" s="10"/>
      <c r="I106" s="1332"/>
      <c r="J106" s="190"/>
      <c r="K106" s="190"/>
      <c r="N106" s="190"/>
      <c r="O106" s="190"/>
      <c r="P106" s="190"/>
      <c r="Q106" s="190"/>
      <c r="R106" s="190"/>
      <c r="S106" s="190"/>
      <c r="T106" s="190"/>
    </row>
    <row r="107" spans="2:20">
      <c r="B107" s="190"/>
      <c r="E107" s="190"/>
      <c r="G107" s="10"/>
      <c r="I107" s="1332"/>
      <c r="J107" s="190"/>
      <c r="K107" s="190"/>
      <c r="N107" s="190"/>
      <c r="O107" s="190"/>
      <c r="P107" s="190"/>
      <c r="Q107" s="190"/>
      <c r="R107" s="190"/>
      <c r="S107" s="190"/>
      <c r="T107" s="190"/>
    </row>
    <row r="108" spans="2:20">
      <c r="B108" s="190"/>
      <c r="E108" s="190"/>
      <c r="G108" s="10"/>
      <c r="I108" s="1332"/>
      <c r="J108" s="190"/>
      <c r="K108" s="190"/>
      <c r="N108" s="190"/>
      <c r="O108" s="190"/>
      <c r="P108" s="190"/>
      <c r="Q108" s="190"/>
      <c r="R108" s="190"/>
      <c r="S108" s="190"/>
      <c r="T108" s="190"/>
    </row>
    <row r="109" spans="2:20">
      <c r="B109" s="190"/>
      <c r="E109" s="190"/>
      <c r="G109" s="10"/>
      <c r="I109" s="1332"/>
      <c r="J109" s="190"/>
      <c r="K109" s="190"/>
      <c r="N109" s="190"/>
      <c r="O109" s="190"/>
      <c r="P109" s="190"/>
      <c r="Q109" s="190"/>
      <c r="R109" s="190"/>
      <c r="S109" s="190"/>
      <c r="T109" s="190"/>
    </row>
    <row r="110" spans="2:20">
      <c r="B110" s="190"/>
      <c r="E110" s="190"/>
      <c r="G110" s="10"/>
      <c r="I110" s="1332"/>
      <c r="J110" s="190"/>
      <c r="K110" s="190"/>
      <c r="N110" s="190"/>
      <c r="O110" s="190"/>
      <c r="P110" s="190"/>
      <c r="Q110" s="190"/>
      <c r="R110" s="190"/>
      <c r="S110" s="190"/>
      <c r="T110" s="190"/>
    </row>
    <row r="111" spans="2:20">
      <c r="B111" s="190"/>
      <c r="E111" s="190"/>
      <c r="G111" s="10"/>
      <c r="I111" s="1332"/>
      <c r="J111" s="190"/>
      <c r="K111" s="190"/>
      <c r="N111" s="190"/>
      <c r="O111" s="190"/>
      <c r="P111" s="190"/>
      <c r="Q111" s="190"/>
      <c r="R111" s="190"/>
      <c r="S111" s="190"/>
      <c r="T111" s="190"/>
    </row>
    <row r="112" spans="2:20">
      <c r="B112" s="190"/>
      <c r="E112" s="190"/>
      <c r="G112" s="10"/>
      <c r="I112" s="1332"/>
      <c r="J112" s="190"/>
      <c r="K112" s="190"/>
      <c r="N112" s="190"/>
      <c r="O112" s="190"/>
      <c r="P112" s="190"/>
      <c r="Q112" s="190"/>
      <c r="R112" s="190"/>
      <c r="S112" s="190"/>
      <c r="T112" s="190"/>
    </row>
    <row r="113" spans="2:20">
      <c r="B113" s="190"/>
      <c r="E113" s="190"/>
      <c r="G113" s="10"/>
      <c r="I113" s="1332"/>
      <c r="J113" s="190"/>
      <c r="K113" s="190"/>
      <c r="N113" s="190"/>
      <c r="O113" s="190"/>
      <c r="P113" s="190"/>
      <c r="Q113" s="190"/>
      <c r="R113" s="190"/>
      <c r="S113" s="190"/>
      <c r="T113" s="190"/>
    </row>
    <row r="114" spans="2:20">
      <c r="B114" s="190"/>
      <c r="E114" s="190"/>
      <c r="G114" s="10"/>
      <c r="I114" s="1332"/>
      <c r="J114" s="190"/>
      <c r="K114" s="190"/>
      <c r="N114" s="190"/>
      <c r="O114" s="190"/>
      <c r="P114" s="190"/>
      <c r="Q114" s="190"/>
      <c r="R114" s="190"/>
      <c r="S114" s="190"/>
      <c r="T114" s="190"/>
    </row>
    <row r="115" spans="2:20">
      <c r="B115" s="190"/>
      <c r="E115" s="190"/>
      <c r="G115" s="10"/>
      <c r="I115" s="1332"/>
      <c r="J115" s="190"/>
      <c r="K115" s="190"/>
      <c r="N115" s="190"/>
      <c r="O115" s="190"/>
      <c r="P115" s="190"/>
      <c r="Q115" s="190"/>
      <c r="R115" s="190"/>
      <c r="S115" s="190"/>
      <c r="T115" s="190"/>
    </row>
    <row r="116" spans="2:20">
      <c r="B116" s="190"/>
      <c r="E116" s="190"/>
      <c r="G116" s="10"/>
      <c r="I116" s="1332"/>
      <c r="J116" s="190"/>
      <c r="K116" s="190"/>
      <c r="N116" s="190"/>
      <c r="O116" s="190"/>
      <c r="P116" s="190"/>
      <c r="Q116" s="190"/>
      <c r="R116" s="190"/>
      <c r="S116" s="190"/>
      <c r="T116" s="190"/>
    </row>
    <row r="117" spans="2:20">
      <c r="B117" s="190"/>
      <c r="E117" s="190"/>
      <c r="G117" s="10"/>
      <c r="I117" s="1332"/>
      <c r="J117" s="190"/>
      <c r="K117" s="190"/>
      <c r="N117" s="190"/>
      <c r="O117" s="190"/>
      <c r="P117" s="190"/>
      <c r="Q117" s="190"/>
      <c r="R117" s="190"/>
      <c r="S117" s="190"/>
      <c r="T117" s="190"/>
    </row>
    <row r="118" spans="2:20">
      <c r="B118" s="190"/>
      <c r="E118" s="190"/>
      <c r="G118" s="10"/>
      <c r="I118" s="1332"/>
      <c r="J118" s="190"/>
      <c r="K118" s="190"/>
      <c r="N118" s="190"/>
      <c r="O118" s="190"/>
      <c r="P118" s="190"/>
      <c r="Q118" s="190"/>
      <c r="R118" s="190"/>
      <c r="S118" s="190"/>
      <c r="T118" s="190"/>
    </row>
    <row r="119" spans="2:20">
      <c r="B119" s="190"/>
      <c r="E119" s="190"/>
      <c r="G119" s="10"/>
      <c r="I119" s="1332"/>
      <c r="J119" s="190"/>
      <c r="K119" s="190"/>
      <c r="N119" s="190"/>
      <c r="O119" s="190"/>
      <c r="P119" s="190"/>
      <c r="Q119" s="190"/>
      <c r="R119" s="190"/>
      <c r="S119" s="190"/>
      <c r="T119" s="190"/>
    </row>
    <row r="120" spans="2:20">
      <c r="B120" s="190"/>
      <c r="E120" s="190"/>
      <c r="G120" s="10"/>
      <c r="I120" s="1332"/>
      <c r="J120" s="190"/>
      <c r="K120" s="190"/>
      <c r="N120" s="190"/>
      <c r="O120" s="190"/>
      <c r="P120" s="190"/>
      <c r="Q120" s="190"/>
      <c r="R120" s="190"/>
      <c r="S120" s="190"/>
      <c r="T120" s="190"/>
    </row>
    <row r="121" spans="2:20">
      <c r="B121" s="190"/>
      <c r="E121" s="190"/>
      <c r="G121" s="10"/>
      <c r="I121" s="1332"/>
      <c r="J121" s="190"/>
      <c r="K121" s="190"/>
      <c r="N121" s="190"/>
      <c r="O121" s="190"/>
      <c r="P121" s="190"/>
      <c r="Q121" s="190"/>
      <c r="R121" s="190"/>
      <c r="S121" s="190"/>
      <c r="T121" s="190"/>
    </row>
    <row r="122" spans="2:20">
      <c r="B122" s="190"/>
      <c r="E122" s="190"/>
      <c r="G122" s="10"/>
      <c r="I122" s="1332"/>
      <c r="J122" s="190"/>
      <c r="K122" s="190"/>
      <c r="N122" s="190"/>
      <c r="O122" s="190"/>
      <c r="P122" s="190"/>
      <c r="Q122" s="190"/>
      <c r="R122" s="190"/>
      <c r="S122" s="190"/>
      <c r="T122" s="190"/>
    </row>
    <row r="123" spans="2:20">
      <c r="B123" s="190"/>
      <c r="E123" s="190"/>
      <c r="G123" s="10"/>
      <c r="I123" s="1332"/>
      <c r="J123" s="190"/>
      <c r="K123" s="190"/>
      <c r="N123" s="190"/>
      <c r="O123" s="190"/>
      <c r="P123" s="190"/>
      <c r="Q123" s="190"/>
      <c r="R123" s="190"/>
      <c r="S123" s="190"/>
      <c r="T123" s="190"/>
    </row>
    <row r="124" spans="2:20">
      <c r="B124" s="190"/>
      <c r="E124" s="190"/>
      <c r="G124" s="10"/>
      <c r="I124" s="1332"/>
      <c r="J124" s="190"/>
      <c r="K124" s="190"/>
      <c r="N124" s="190"/>
      <c r="O124" s="190"/>
      <c r="P124" s="190"/>
      <c r="Q124" s="190"/>
      <c r="R124" s="190"/>
      <c r="S124" s="190"/>
      <c r="T124" s="190"/>
    </row>
    <row r="125" spans="2:20">
      <c r="B125" s="190"/>
      <c r="E125" s="190"/>
      <c r="G125" s="10"/>
      <c r="I125" s="1332"/>
      <c r="J125" s="190"/>
      <c r="K125" s="190"/>
      <c r="N125" s="190"/>
      <c r="O125" s="190"/>
      <c r="P125" s="190"/>
      <c r="Q125" s="190"/>
      <c r="R125" s="190"/>
      <c r="S125" s="190"/>
      <c r="T125" s="190"/>
    </row>
    <row r="126" spans="2:20">
      <c r="B126" s="190"/>
      <c r="E126" s="190"/>
      <c r="G126" s="10"/>
      <c r="I126" s="1332"/>
      <c r="J126" s="190"/>
      <c r="K126" s="190"/>
      <c r="N126" s="190"/>
      <c r="O126" s="190"/>
      <c r="P126" s="190"/>
      <c r="Q126" s="190"/>
      <c r="R126" s="190"/>
      <c r="S126" s="190"/>
      <c r="T126" s="190"/>
    </row>
    <row r="127" spans="2:20">
      <c r="B127" s="190"/>
      <c r="E127" s="190"/>
      <c r="G127" s="10"/>
      <c r="I127" s="1332"/>
      <c r="J127" s="190"/>
      <c r="K127" s="190"/>
      <c r="N127" s="190"/>
      <c r="O127" s="190"/>
      <c r="P127" s="190"/>
      <c r="Q127" s="190"/>
      <c r="R127" s="190"/>
      <c r="S127" s="190"/>
      <c r="T127" s="190"/>
    </row>
    <row r="128" spans="2:20">
      <c r="B128" s="190"/>
      <c r="E128" s="190"/>
      <c r="G128" s="10"/>
      <c r="I128" s="1332"/>
      <c r="J128" s="190"/>
      <c r="K128" s="190"/>
      <c r="N128" s="190"/>
      <c r="O128" s="190"/>
      <c r="P128" s="190"/>
      <c r="Q128" s="190"/>
      <c r="R128" s="190"/>
      <c r="S128" s="190"/>
      <c r="T128" s="190"/>
    </row>
    <row r="129" spans="2:20">
      <c r="B129" s="190"/>
      <c r="E129" s="190"/>
      <c r="G129" s="10"/>
      <c r="I129" s="1332"/>
      <c r="J129" s="190"/>
      <c r="K129" s="190"/>
      <c r="N129" s="190"/>
      <c r="O129" s="190"/>
      <c r="P129" s="190"/>
      <c r="Q129" s="190"/>
      <c r="R129" s="190"/>
      <c r="S129" s="190"/>
      <c r="T129" s="190"/>
    </row>
    <row r="130" spans="2:20">
      <c r="B130" s="190"/>
      <c r="E130" s="190"/>
      <c r="G130" s="10"/>
      <c r="I130" s="1332"/>
      <c r="J130" s="190"/>
      <c r="K130" s="190"/>
      <c r="N130" s="190"/>
      <c r="O130" s="190"/>
      <c r="P130" s="190"/>
      <c r="Q130" s="190"/>
      <c r="R130" s="190"/>
      <c r="S130" s="190"/>
      <c r="T130" s="190"/>
    </row>
    <row r="131" spans="2:20">
      <c r="B131" s="190"/>
      <c r="E131" s="190"/>
      <c r="G131" s="10"/>
      <c r="I131" s="1332"/>
      <c r="J131" s="190"/>
      <c r="K131" s="190"/>
      <c r="N131" s="190"/>
      <c r="O131" s="190"/>
      <c r="P131" s="190"/>
      <c r="Q131" s="190"/>
      <c r="R131" s="190"/>
      <c r="S131" s="190"/>
      <c r="T131" s="190"/>
    </row>
    <row r="132" spans="2:20">
      <c r="B132" s="190"/>
      <c r="E132" s="190"/>
      <c r="G132" s="10"/>
      <c r="I132" s="1332"/>
      <c r="J132" s="190"/>
      <c r="K132" s="190"/>
      <c r="N132" s="190"/>
      <c r="O132" s="190"/>
      <c r="P132" s="190"/>
      <c r="Q132" s="190"/>
      <c r="R132" s="190"/>
      <c r="S132" s="190"/>
      <c r="T132" s="190"/>
    </row>
    <row r="133" spans="2:20">
      <c r="B133" s="190"/>
      <c r="E133" s="190"/>
      <c r="G133" s="10"/>
      <c r="I133" s="1332"/>
      <c r="J133" s="190"/>
      <c r="K133" s="190"/>
      <c r="N133" s="190"/>
      <c r="O133" s="190"/>
      <c r="P133" s="190"/>
      <c r="Q133" s="190"/>
      <c r="R133" s="190"/>
      <c r="S133" s="190"/>
      <c r="T133" s="190"/>
    </row>
    <row r="134" spans="2:20">
      <c r="B134" s="190"/>
      <c r="E134" s="190"/>
      <c r="G134" s="10"/>
      <c r="I134" s="1332"/>
      <c r="J134" s="190"/>
      <c r="K134" s="190"/>
      <c r="N134" s="190"/>
      <c r="O134" s="190"/>
      <c r="P134" s="190"/>
      <c r="Q134" s="190"/>
      <c r="R134" s="190"/>
      <c r="S134" s="190"/>
      <c r="T134" s="190"/>
    </row>
    <row r="135" spans="2:20">
      <c r="B135" s="190"/>
      <c r="E135" s="190"/>
      <c r="G135" s="10"/>
      <c r="I135" s="1332"/>
      <c r="J135" s="190"/>
      <c r="K135" s="190"/>
      <c r="N135" s="190"/>
      <c r="O135" s="190"/>
      <c r="P135" s="190"/>
      <c r="Q135" s="190"/>
      <c r="R135" s="190"/>
      <c r="S135" s="190"/>
      <c r="T135" s="190"/>
    </row>
    <row r="136" spans="2:20">
      <c r="B136" s="190"/>
      <c r="E136" s="190"/>
      <c r="G136" s="10"/>
      <c r="I136" s="1332"/>
      <c r="J136" s="190"/>
      <c r="K136" s="190"/>
      <c r="N136" s="190"/>
      <c r="O136" s="190"/>
      <c r="P136" s="190"/>
      <c r="Q136" s="190"/>
      <c r="R136" s="190"/>
      <c r="S136" s="190"/>
      <c r="T136" s="190"/>
    </row>
    <row r="137" spans="2:20">
      <c r="B137" s="190"/>
      <c r="E137" s="190"/>
      <c r="G137" s="10"/>
      <c r="I137" s="1332"/>
      <c r="J137" s="190"/>
      <c r="K137" s="190"/>
      <c r="N137" s="190"/>
      <c r="O137" s="190"/>
      <c r="P137" s="190"/>
      <c r="Q137" s="190"/>
      <c r="R137" s="190"/>
      <c r="S137" s="190"/>
      <c r="T137" s="190"/>
    </row>
    <row r="138" spans="2:20">
      <c r="B138" s="190"/>
      <c r="E138" s="190"/>
      <c r="G138" s="10"/>
      <c r="I138" s="1332"/>
      <c r="J138" s="190"/>
      <c r="K138" s="190"/>
      <c r="N138" s="190"/>
      <c r="O138" s="190"/>
      <c r="P138" s="190"/>
      <c r="Q138" s="190"/>
      <c r="R138" s="190"/>
      <c r="S138" s="190"/>
      <c r="T138" s="190"/>
    </row>
    <row r="139" spans="2:20">
      <c r="B139" s="190"/>
      <c r="E139" s="190"/>
      <c r="G139" s="10"/>
      <c r="I139" s="1332"/>
      <c r="J139" s="190"/>
      <c r="K139" s="190"/>
      <c r="N139" s="190"/>
      <c r="O139" s="190"/>
      <c r="P139" s="190"/>
      <c r="Q139" s="190"/>
      <c r="R139" s="190"/>
      <c r="S139" s="190"/>
      <c r="T139" s="190"/>
    </row>
    <row r="140" spans="2:20">
      <c r="B140" s="190"/>
      <c r="E140" s="190"/>
      <c r="G140" s="10"/>
      <c r="I140" s="1332"/>
      <c r="J140" s="190"/>
      <c r="K140" s="190"/>
      <c r="N140" s="190"/>
      <c r="O140" s="190"/>
      <c r="P140" s="190"/>
      <c r="Q140" s="190"/>
      <c r="R140" s="190"/>
      <c r="S140" s="190"/>
      <c r="T140" s="190"/>
    </row>
    <row r="141" spans="2:20">
      <c r="B141" s="190"/>
      <c r="E141" s="190"/>
      <c r="G141" s="10"/>
      <c r="I141" s="1332"/>
      <c r="J141" s="190"/>
      <c r="K141" s="190"/>
      <c r="N141" s="190"/>
      <c r="O141" s="190"/>
      <c r="P141" s="190"/>
      <c r="Q141" s="190"/>
      <c r="R141" s="190"/>
      <c r="S141" s="190"/>
      <c r="T141" s="190"/>
    </row>
    <row r="142" spans="2:20">
      <c r="B142" s="190"/>
      <c r="E142" s="190"/>
      <c r="G142" s="10"/>
      <c r="I142" s="1332"/>
      <c r="J142" s="190"/>
      <c r="K142" s="190"/>
      <c r="N142" s="190"/>
      <c r="O142" s="190"/>
      <c r="P142" s="190"/>
      <c r="Q142" s="190"/>
      <c r="R142" s="190"/>
      <c r="S142" s="190"/>
      <c r="T142" s="190"/>
    </row>
    <row r="143" spans="2:20">
      <c r="B143" s="190"/>
      <c r="E143" s="190"/>
      <c r="G143" s="10"/>
      <c r="I143" s="1332"/>
      <c r="J143" s="190"/>
      <c r="K143" s="190"/>
      <c r="N143" s="190"/>
      <c r="O143" s="190"/>
      <c r="P143" s="190"/>
      <c r="Q143" s="190"/>
      <c r="R143" s="190"/>
      <c r="S143" s="190"/>
      <c r="T143" s="190"/>
    </row>
    <row r="144" spans="2:20">
      <c r="B144" s="190"/>
      <c r="E144" s="190"/>
      <c r="G144" s="10"/>
      <c r="I144" s="1332"/>
      <c r="J144" s="190"/>
      <c r="K144" s="190"/>
      <c r="N144" s="190"/>
      <c r="O144" s="190"/>
      <c r="P144" s="190"/>
      <c r="Q144" s="190"/>
      <c r="R144" s="190"/>
      <c r="S144" s="190"/>
      <c r="T144" s="190"/>
    </row>
    <row r="145" spans="2:20">
      <c r="B145" s="190"/>
      <c r="E145" s="190"/>
      <c r="G145" s="10"/>
      <c r="I145" s="1332"/>
      <c r="J145" s="190"/>
      <c r="K145" s="190"/>
      <c r="N145" s="190"/>
      <c r="O145" s="190"/>
      <c r="P145" s="190"/>
      <c r="Q145" s="190"/>
      <c r="R145" s="190"/>
      <c r="S145" s="190"/>
      <c r="T145" s="190"/>
    </row>
    <row r="146" spans="2:20">
      <c r="B146" s="190"/>
      <c r="E146" s="190"/>
      <c r="G146" s="10"/>
      <c r="I146" s="1332"/>
      <c r="J146" s="190"/>
      <c r="K146" s="190"/>
      <c r="N146" s="190"/>
      <c r="O146" s="190"/>
      <c r="P146" s="190"/>
      <c r="Q146" s="190"/>
      <c r="R146" s="190"/>
      <c r="S146" s="190"/>
      <c r="T146" s="190"/>
    </row>
    <row r="147" spans="2:20">
      <c r="B147" s="190"/>
      <c r="E147" s="190"/>
      <c r="G147" s="10"/>
      <c r="I147" s="1332"/>
      <c r="J147" s="190"/>
      <c r="K147" s="190"/>
      <c r="N147" s="190"/>
      <c r="O147" s="190"/>
      <c r="P147" s="190"/>
      <c r="Q147" s="190"/>
      <c r="R147" s="190"/>
      <c r="S147" s="190"/>
      <c r="T147" s="190"/>
    </row>
    <row r="148" spans="2:20">
      <c r="B148" s="190"/>
      <c r="E148" s="190"/>
      <c r="G148" s="10"/>
      <c r="I148" s="1332"/>
      <c r="J148" s="190"/>
      <c r="K148" s="190"/>
      <c r="N148" s="190"/>
      <c r="O148" s="190"/>
      <c r="P148" s="190"/>
      <c r="Q148" s="190"/>
      <c r="R148" s="190"/>
      <c r="S148" s="190"/>
      <c r="T148" s="190"/>
    </row>
    <row r="149" spans="2:20">
      <c r="B149" s="190"/>
      <c r="E149" s="190"/>
      <c r="G149" s="10"/>
      <c r="I149" s="1332"/>
      <c r="J149" s="190"/>
      <c r="K149" s="190"/>
      <c r="N149" s="190"/>
      <c r="O149" s="190"/>
      <c r="P149" s="190"/>
      <c r="Q149" s="190"/>
      <c r="R149" s="190"/>
      <c r="S149" s="190"/>
      <c r="T149" s="190"/>
    </row>
    <row r="150" spans="2:20">
      <c r="B150" s="190"/>
      <c r="E150" s="190"/>
      <c r="G150" s="10"/>
      <c r="I150" s="1332"/>
      <c r="J150" s="190"/>
      <c r="K150" s="190"/>
      <c r="N150" s="190"/>
      <c r="O150" s="190"/>
      <c r="P150" s="190"/>
      <c r="Q150" s="190"/>
      <c r="R150" s="190"/>
      <c r="S150" s="190"/>
      <c r="T150" s="190"/>
    </row>
    <row r="151" spans="2:20">
      <c r="B151" s="190"/>
      <c r="E151" s="190"/>
      <c r="G151" s="10"/>
      <c r="I151" s="1332"/>
      <c r="J151" s="190"/>
      <c r="K151" s="190"/>
      <c r="N151" s="190"/>
      <c r="O151" s="190"/>
      <c r="P151" s="190"/>
      <c r="Q151" s="190"/>
      <c r="R151" s="190"/>
      <c r="S151" s="190"/>
      <c r="T151" s="190"/>
    </row>
    <row r="152" spans="2:20">
      <c r="B152" s="190"/>
      <c r="E152" s="190"/>
      <c r="G152" s="10"/>
      <c r="I152" s="1332"/>
      <c r="J152" s="190"/>
      <c r="K152" s="190"/>
      <c r="N152" s="190"/>
      <c r="O152" s="190"/>
      <c r="P152" s="190"/>
      <c r="Q152" s="190"/>
      <c r="R152" s="190"/>
      <c r="S152" s="190"/>
      <c r="T152" s="190"/>
    </row>
    <row r="153" spans="2:20">
      <c r="B153" s="190"/>
      <c r="E153" s="190"/>
      <c r="G153" s="10"/>
      <c r="I153" s="1332"/>
      <c r="J153" s="190"/>
      <c r="K153" s="190"/>
      <c r="N153" s="190"/>
      <c r="O153" s="190"/>
      <c r="P153" s="190"/>
      <c r="Q153" s="190"/>
      <c r="R153" s="190"/>
      <c r="S153" s="190"/>
      <c r="T153" s="190"/>
    </row>
    <row r="154" spans="2:20">
      <c r="B154" s="190"/>
      <c r="E154" s="190"/>
      <c r="G154" s="10"/>
      <c r="I154" s="1332"/>
      <c r="J154" s="190"/>
      <c r="K154" s="190"/>
      <c r="N154" s="190"/>
      <c r="O154" s="190"/>
      <c r="P154" s="190"/>
      <c r="Q154" s="190"/>
      <c r="R154" s="190"/>
      <c r="S154" s="190"/>
      <c r="T154" s="190"/>
    </row>
    <row r="155" spans="2:20">
      <c r="B155" s="190"/>
      <c r="E155" s="190"/>
      <c r="G155" s="10"/>
      <c r="I155" s="1332"/>
      <c r="J155" s="190"/>
      <c r="K155" s="190"/>
      <c r="N155" s="190"/>
      <c r="O155" s="190"/>
      <c r="P155" s="190"/>
      <c r="Q155" s="190"/>
      <c r="R155" s="190"/>
      <c r="S155" s="190"/>
      <c r="T155" s="190"/>
    </row>
    <row r="156" spans="2:20">
      <c r="B156" s="190"/>
      <c r="E156" s="190"/>
      <c r="G156" s="10"/>
      <c r="I156" s="1332"/>
      <c r="J156" s="190"/>
      <c r="K156" s="190"/>
      <c r="N156" s="190"/>
      <c r="O156" s="190"/>
      <c r="P156" s="190"/>
      <c r="Q156" s="190"/>
      <c r="R156" s="190"/>
      <c r="S156" s="190"/>
      <c r="T156" s="190"/>
    </row>
    <row r="157" spans="2:20">
      <c r="B157" s="190"/>
      <c r="E157" s="190"/>
      <c r="G157" s="10"/>
      <c r="I157" s="1332"/>
      <c r="J157" s="190"/>
      <c r="K157" s="190"/>
      <c r="N157" s="190"/>
      <c r="O157" s="190"/>
      <c r="P157" s="190"/>
      <c r="Q157" s="190"/>
      <c r="R157" s="190"/>
      <c r="S157" s="190"/>
      <c r="T157" s="190"/>
    </row>
    <row r="158" spans="2:20">
      <c r="B158" s="190"/>
      <c r="E158" s="190"/>
      <c r="G158" s="10"/>
      <c r="I158" s="1332"/>
      <c r="J158" s="190"/>
      <c r="K158" s="190"/>
      <c r="N158" s="190"/>
      <c r="O158" s="190"/>
      <c r="P158" s="190"/>
      <c r="Q158" s="190"/>
      <c r="R158" s="190"/>
      <c r="S158" s="190"/>
      <c r="T158" s="190"/>
    </row>
    <row r="159" spans="2:20">
      <c r="B159" s="190"/>
      <c r="E159" s="190"/>
      <c r="G159" s="10"/>
      <c r="I159" s="1332"/>
      <c r="J159" s="190"/>
      <c r="K159" s="190"/>
      <c r="N159" s="190"/>
      <c r="O159" s="190"/>
      <c r="P159" s="190"/>
      <c r="Q159" s="190"/>
      <c r="R159" s="190"/>
      <c r="S159" s="190"/>
      <c r="T159" s="190"/>
    </row>
    <row r="160" spans="2:20">
      <c r="B160" s="190"/>
      <c r="E160" s="190"/>
      <c r="G160" s="10"/>
      <c r="I160" s="1332"/>
      <c r="J160" s="190"/>
      <c r="K160" s="190"/>
      <c r="N160" s="190"/>
      <c r="O160" s="190"/>
      <c r="P160" s="190"/>
      <c r="Q160" s="190"/>
      <c r="R160" s="190"/>
      <c r="S160" s="190"/>
      <c r="T160" s="190"/>
    </row>
    <row r="161" spans="2:20">
      <c r="B161" s="190"/>
      <c r="E161" s="190"/>
      <c r="G161" s="10"/>
      <c r="I161" s="1332"/>
      <c r="J161" s="190"/>
      <c r="K161" s="190"/>
      <c r="N161" s="190"/>
      <c r="O161" s="190"/>
      <c r="P161" s="190"/>
      <c r="Q161" s="190"/>
      <c r="R161" s="190"/>
      <c r="S161" s="190"/>
      <c r="T161" s="190"/>
    </row>
    <row r="162" spans="2:20">
      <c r="B162" s="190"/>
      <c r="E162" s="190"/>
      <c r="G162" s="10"/>
      <c r="I162" s="1332"/>
      <c r="J162" s="190"/>
      <c r="K162" s="190"/>
      <c r="N162" s="190"/>
      <c r="O162" s="190"/>
      <c r="P162" s="190"/>
      <c r="Q162" s="190"/>
      <c r="R162" s="190"/>
      <c r="S162" s="190"/>
      <c r="T162" s="190"/>
    </row>
    <row r="163" spans="2:20">
      <c r="B163" s="190"/>
      <c r="E163" s="190"/>
      <c r="G163" s="10"/>
      <c r="I163" s="1332"/>
      <c r="J163" s="190"/>
      <c r="K163" s="190"/>
      <c r="N163" s="190"/>
      <c r="O163" s="190"/>
      <c r="P163" s="190"/>
      <c r="Q163" s="190"/>
      <c r="R163" s="190"/>
      <c r="S163" s="190"/>
      <c r="T163" s="190"/>
    </row>
    <row r="164" spans="2:20">
      <c r="B164" s="190"/>
      <c r="E164" s="190"/>
      <c r="G164" s="10"/>
      <c r="I164" s="1332"/>
      <c r="J164" s="190"/>
      <c r="K164" s="190"/>
      <c r="N164" s="190"/>
      <c r="O164" s="190"/>
      <c r="P164" s="190"/>
      <c r="Q164" s="190"/>
      <c r="R164" s="190"/>
      <c r="S164" s="190"/>
      <c r="T164" s="190"/>
    </row>
    <row r="165" spans="2:20">
      <c r="B165" s="190"/>
      <c r="E165" s="190"/>
      <c r="G165" s="10"/>
      <c r="I165" s="1332"/>
      <c r="J165" s="190"/>
      <c r="K165" s="190"/>
      <c r="N165" s="190"/>
      <c r="O165" s="190"/>
      <c r="P165" s="190"/>
      <c r="Q165" s="190"/>
      <c r="R165" s="190"/>
      <c r="S165" s="190"/>
      <c r="T165" s="190"/>
    </row>
    <row r="166" spans="2:20">
      <c r="B166" s="190"/>
      <c r="E166" s="190"/>
      <c r="G166" s="10"/>
      <c r="I166" s="1332"/>
      <c r="J166" s="190"/>
      <c r="K166" s="190"/>
      <c r="N166" s="190"/>
      <c r="O166" s="190"/>
      <c r="P166" s="190"/>
      <c r="Q166" s="190"/>
      <c r="R166" s="190"/>
      <c r="S166" s="190"/>
      <c r="T166" s="190"/>
    </row>
    <row r="167" spans="2:20">
      <c r="B167" s="190"/>
      <c r="E167" s="190"/>
      <c r="G167" s="10"/>
      <c r="I167" s="1332"/>
      <c r="J167" s="190"/>
      <c r="K167" s="190"/>
      <c r="N167" s="190"/>
      <c r="O167" s="190"/>
      <c r="P167" s="190"/>
      <c r="Q167" s="190"/>
      <c r="R167" s="190"/>
      <c r="S167" s="190"/>
      <c r="T167" s="190"/>
    </row>
    <row r="168" spans="2:20">
      <c r="B168" s="190"/>
      <c r="E168" s="190"/>
      <c r="G168" s="10"/>
      <c r="I168" s="1332"/>
      <c r="J168" s="190"/>
      <c r="K168" s="190"/>
      <c r="N168" s="190"/>
      <c r="O168" s="190"/>
      <c r="P168" s="190"/>
      <c r="Q168" s="190"/>
      <c r="R168" s="190"/>
      <c r="S168" s="190"/>
      <c r="T168" s="190"/>
    </row>
    <row r="169" spans="2:20">
      <c r="B169" s="190"/>
      <c r="E169" s="190"/>
      <c r="G169" s="10"/>
      <c r="I169" s="1332"/>
      <c r="J169" s="190"/>
      <c r="K169" s="190"/>
      <c r="N169" s="190"/>
      <c r="O169" s="190"/>
      <c r="P169" s="190"/>
      <c r="Q169" s="190"/>
      <c r="R169" s="190"/>
      <c r="S169" s="190"/>
      <c r="T169" s="190"/>
    </row>
    <row r="170" spans="2:20">
      <c r="B170" s="190"/>
      <c r="E170" s="190"/>
      <c r="G170" s="10"/>
      <c r="I170" s="1332"/>
      <c r="J170" s="190"/>
      <c r="K170" s="190"/>
      <c r="N170" s="190"/>
      <c r="O170" s="190"/>
      <c r="P170" s="190"/>
      <c r="Q170" s="190"/>
      <c r="R170" s="190"/>
      <c r="S170" s="190"/>
      <c r="T170" s="190"/>
    </row>
    <row r="171" spans="2:20">
      <c r="B171" s="190"/>
      <c r="E171" s="190"/>
      <c r="G171" s="10"/>
      <c r="I171" s="1332"/>
      <c r="J171" s="190"/>
      <c r="K171" s="190"/>
      <c r="N171" s="190"/>
      <c r="O171" s="190"/>
      <c r="P171" s="190"/>
      <c r="Q171" s="190"/>
      <c r="R171" s="190"/>
      <c r="S171" s="190"/>
      <c r="T171" s="190"/>
    </row>
    <row r="172" spans="2:20">
      <c r="B172" s="190"/>
      <c r="E172" s="190"/>
      <c r="G172" s="10"/>
      <c r="I172" s="1332"/>
      <c r="J172" s="190"/>
      <c r="K172" s="190"/>
      <c r="N172" s="190"/>
      <c r="O172" s="190"/>
      <c r="P172" s="190"/>
      <c r="Q172" s="190"/>
      <c r="R172" s="190"/>
      <c r="S172" s="190"/>
      <c r="T172" s="190"/>
    </row>
    <row r="173" spans="2:20">
      <c r="B173" s="190"/>
      <c r="E173" s="190"/>
      <c r="G173" s="10"/>
      <c r="I173" s="1332"/>
      <c r="J173" s="190"/>
      <c r="K173" s="190"/>
      <c r="N173" s="190"/>
      <c r="O173" s="190"/>
      <c r="P173" s="190"/>
      <c r="Q173" s="190"/>
      <c r="R173" s="190"/>
      <c r="S173" s="190"/>
      <c r="T173" s="190"/>
    </row>
    <row r="174" spans="2:20">
      <c r="B174" s="190"/>
      <c r="E174" s="190"/>
      <c r="G174" s="10"/>
      <c r="I174" s="1332"/>
      <c r="J174" s="190"/>
      <c r="K174" s="190"/>
      <c r="N174" s="190"/>
      <c r="O174" s="190"/>
      <c r="P174" s="190"/>
      <c r="Q174" s="190"/>
      <c r="R174" s="190"/>
      <c r="S174" s="190"/>
      <c r="T174" s="190"/>
    </row>
    <row r="175" spans="2:20">
      <c r="B175" s="190"/>
      <c r="E175" s="190"/>
      <c r="G175" s="10"/>
      <c r="I175" s="1332"/>
      <c r="J175" s="190"/>
      <c r="K175" s="190"/>
      <c r="N175" s="190"/>
      <c r="O175" s="190"/>
      <c r="P175" s="190"/>
      <c r="Q175" s="190"/>
      <c r="R175" s="190"/>
      <c r="S175" s="190"/>
      <c r="T175" s="190"/>
    </row>
    <row r="176" spans="2:20">
      <c r="B176" s="190"/>
      <c r="E176" s="190"/>
      <c r="G176" s="10"/>
      <c r="I176" s="1332"/>
      <c r="J176" s="190"/>
      <c r="K176" s="190"/>
      <c r="N176" s="190"/>
      <c r="O176" s="190"/>
      <c r="P176" s="190"/>
      <c r="Q176" s="190"/>
      <c r="R176" s="190"/>
      <c r="S176" s="190"/>
      <c r="T176" s="190"/>
    </row>
    <row r="177" spans="2:20">
      <c r="B177" s="190"/>
      <c r="E177" s="190"/>
      <c r="G177" s="10"/>
      <c r="I177" s="1332"/>
      <c r="J177" s="190"/>
      <c r="K177" s="190"/>
      <c r="N177" s="190"/>
      <c r="O177" s="190"/>
      <c r="P177" s="190"/>
      <c r="Q177" s="190"/>
      <c r="R177" s="190"/>
      <c r="S177" s="190"/>
      <c r="T177" s="190"/>
    </row>
    <row r="178" spans="2:20">
      <c r="B178" s="190"/>
      <c r="E178" s="190"/>
      <c r="G178" s="10"/>
      <c r="I178" s="1332"/>
      <c r="J178" s="190"/>
      <c r="K178" s="190"/>
      <c r="N178" s="190"/>
      <c r="O178" s="190"/>
      <c r="P178" s="190"/>
      <c r="Q178" s="190"/>
      <c r="R178" s="190"/>
      <c r="S178" s="190"/>
      <c r="T178" s="190"/>
    </row>
    <row r="179" spans="2:20">
      <c r="B179" s="190"/>
      <c r="E179" s="190"/>
      <c r="G179" s="10"/>
      <c r="I179" s="1332"/>
      <c r="J179" s="190"/>
      <c r="K179" s="190"/>
      <c r="N179" s="190"/>
      <c r="O179" s="190"/>
      <c r="P179" s="190"/>
      <c r="Q179" s="190"/>
      <c r="R179" s="190"/>
      <c r="S179" s="190"/>
      <c r="T179" s="190"/>
    </row>
    <row r="180" spans="2:20">
      <c r="B180" s="190"/>
      <c r="E180" s="190"/>
      <c r="G180" s="10"/>
      <c r="I180" s="1332"/>
      <c r="J180" s="190"/>
      <c r="K180" s="190"/>
      <c r="N180" s="190"/>
      <c r="O180" s="190"/>
      <c r="P180" s="190"/>
      <c r="Q180" s="190"/>
      <c r="R180" s="190"/>
      <c r="S180" s="190"/>
      <c r="T180" s="190"/>
    </row>
    <row r="181" spans="2:20">
      <c r="B181" s="190"/>
      <c r="E181" s="190"/>
      <c r="G181" s="10"/>
      <c r="I181" s="1332"/>
      <c r="J181" s="190"/>
      <c r="K181" s="190"/>
      <c r="N181" s="190"/>
      <c r="O181" s="190"/>
      <c r="P181" s="190"/>
      <c r="Q181" s="190"/>
      <c r="R181" s="190"/>
      <c r="S181" s="190"/>
      <c r="T181" s="190"/>
    </row>
    <row r="182" spans="2:20">
      <c r="B182" s="190"/>
      <c r="E182" s="190"/>
      <c r="G182" s="10"/>
      <c r="I182" s="1332"/>
      <c r="J182" s="190"/>
      <c r="K182" s="190"/>
      <c r="N182" s="190"/>
      <c r="O182" s="190"/>
      <c r="P182" s="190"/>
      <c r="Q182" s="190"/>
      <c r="R182" s="190"/>
      <c r="S182" s="190"/>
      <c r="T182" s="190"/>
    </row>
    <row r="183" spans="2:20">
      <c r="B183" s="190"/>
      <c r="E183" s="190"/>
      <c r="G183" s="10"/>
      <c r="I183" s="1332"/>
      <c r="J183" s="190"/>
      <c r="K183" s="190"/>
      <c r="N183" s="190"/>
      <c r="O183" s="190"/>
      <c r="P183" s="190"/>
      <c r="Q183" s="190"/>
      <c r="R183" s="190"/>
      <c r="S183" s="190"/>
      <c r="T183" s="190"/>
    </row>
    <row r="184" spans="2:20">
      <c r="B184" s="190"/>
      <c r="E184" s="190"/>
      <c r="G184" s="10"/>
      <c r="I184" s="1332"/>
      <c r="J184" s="190"/>
      <c r="K184" s="190"/>
      <c r="N184" s="190"/>
      <c r="O184" s="190"/>
      <c r="P184" s="190"/>
      <c r="Q184" s="190"/>
      <c r="R184" s="190"/>
      <c r="S184" s="190"/>
      <c r="T184" s="190"/>
    </row>
    <row r="185" spans="2:20">
      <c r="B185" s="190"/>
      <c r="E185" s="190"/>
      <c r="G185" s="10"/>
      <c r="I185" s="1332"/>
      <c r="J185" s="190"/>
      <c r="K185" s="190"/>
      <c r="N185" s="190"/>
      <c r="O185" s="190"/>
      <c r="P185" s="190"/>
      <c r="Q185" s="190"/>
      <c r="R185" s="190"/>
      <c r="S185" s="190"/>
      <c r="T185" s="190"/>
    </row>
    <row r="186" spans="2:20">
      <c r="B186" s="190"/>
      <c r="E186" s="190"/>
      <c r="G186" s="10"/>
      <c r="I186" s="1332"/>
      <c r="J186" s="190"/>
      <c r="K186" s="190"/>
      <c r="N186" s="190"/>
      <c r="O186" s="190"/>
      <c r="P186" s="190"/>
      <c r="Q186" s="190"/>
      <c r="R186" s="190"/>
      <c r="S186" s="190"/>
      <c r="T186" s="190"/>
    </row>
    <row r="187" spans="2:20">
      <c r="B187" s="190"/>
      <c r="E187" s="190"/>
      <c r="G187" s="10"/>
      <c r="I187" s="1332"/>
      <c r="J187" s="190"/>
      <c r="K187" s="190"/>
      <c r="N187" s="190"/>
      <c r="O187" s="190"/>
      <c r="P187" s="190"/>
      <c r="Q187" s="190"/>
      <c r="R187" s="190"/>
      <c r="S187" s="190"/>
      <c r="T187" s="190"/>
    </row>
    <row r="188" spans="2:20">
      <c r="B188" s="190"/>
      <c r="E188" s="190"/>
      <c r="G188" s="10"/>
      <c r="I188" s="1332"/>
      <c r="J188" s="190"/>
      <c r="K188" s="190"/>
      <c r="N188" s="190"/>
      <c r="O188" s="190"/>
      <c r="P188" s="190"/>
      <c r="Q188" s="190"/>
      <c r="R188" s="190"/>
      <c r="S188" s="190"/>
      <c r="T188" s="190"/>
    </row>
    <row r="189" spans="2:20">
      <c r="B189" s="190"/>
      <c r="E189" s="190"/>
      <c r="G189" s="10"/>
      <c r="I189" s="1332"/>
      <c r="J189" s="190"/>
      <c r="K189" s="190"/>
      <c r="N189" s="190"/>
      <c r="O189" s="190"/>
      <c r="P189" s="190"/>
      <c r="Q189" s="190"/>
      <c r="R189" s="190"/>
      <c r="S189" s="190"/>
      <c r="T189" s="190"/>
    </row>
    <row r="190" spans="2:20">
      <c r="B190" s="190"/>
      <c r="E190" s="190"/>
      <c r="G190" s="10"/>
      <c r="I190" s="1332"/>
      <c r="J190" s="190"/>
      <c r="K190" s="190"/>
      <c r="N190" s="190"/>
      <c r="O190" s="190"/>
      <c r="P190" s="190"/>
      <c r="Q190" s="190"/>
      <c r="R190" s="190"/>
      <c r="S190" s="190"/>
      <c r="T190" s="190"/>
    </row>
    <row r="191" spans="2:20">
      <c r="B191" s="190"/>
      <c r="E191" s="190"/>
      <c r="G191" s="10"/>
      <c r="I191" s="1332"/>
      <c r="J191" s="190"/>
      <c r="K191" s="190"/>
      <c r="N191" s="190"/>
      <c r="O191" s="190"/>
      <c r="P191" s="190"/>
      <c r="Q191" s="190"/>
      <c r="R191" s="190"/>
      <c r="S191" s="190"/>
      <c r="T191" s="190"/>
    </row>
    <row r="192" spans="2:20">
      <c r="B192" s="190"/>
      <c r="E192" s="190"/>
      <c r="G192" s="10"/>
      <c r="I192" s="1332"/>
      <c r="J192" s="190"/>
      <c r="K192" s="190"/>
      <c r="N192" s="190"/>
      <c r="O192" s="190"/>
      <c r="P192" s="190"/>
      <c r="Q192" s="190"/>
      <c r="R192" s="190"/>
      <c r="S192" s="190"/>
      <c r="T192" s="190"/>
    </row>
    <row r="193" spans="2:20">
      <c r="B193" s="190"/>
      <c r="E193" s="190"/>
      <c r="G193" s="10"/>
      <c r="I193" s="1332"/>
      <c r="J193" s="190"/>
      <c r="K193" s="190"/>
      <c r="N193" s="190"/>
      <c r="O193" s="190"/>
      <c r="P193" s="190"/>
      <c r="Q193" s="190"/>
      <c r="R193" s="190"/>
      <c r="S193" s="190"/>
      <c r="T193" s="190"/>
    </row>
    <row r="194" spans="2:20">
      <c r="B194" s="190"/>
      <c r="E194" s="190"/>
      <c r="G194" s="10"/>
      <c r="I194" s="1332"/>
      <c r="J194" s="190"/>
      <c r="K194" s="190"/>
      <c r="N194" s="190"/>
      <c r="O194" s="190"/>
      <c r="P194" s="190"/>
      <c r="Q194" s="190"/>
      <c r="R194" s="190"/>
      <c r="S194" s="190"/>
      <c r="T194" s="190"/>
    </row>
    <row r="195" spans="2:20">
      <c r="B195" s="190"/>
      <c r="E195" s="190"/>
      <c r="G195" s="10"/>
      <c r="I195" s="1332"/>
      <c r="J195" s="190"/>
      <c r="K195" s="190"/>
      <c r="N195" s="190"/>
      <c r="O195" s="190"/>
      <c r="P195" s="190"/>
      <c r="Q195" s="190"/>
      <c r="R195" s="190"/>
      <c r="S195" s="190"/>
      <c r="T195" s="190"/>
    </row>
    <row r="196" spans="2:20">
      <c r="B196" s="190"/>
      <c r="E196" s="190"/>
      <c r="G196" s="10"/>
      <c r="I196" s="1332"/>
      <c r="J196" s="190"/>
      <c r="K196" s="190"/>
      <c r="N196" s="190"/>
      <c r="O196" s="190"/>
      <c r="P196" s="190"/>
      <c r="Q196" s="190"/>
      <c r="R196" s="190"/>
      <c r="S196" s="190"/>
      <c r="T196" s="190"/>
    </row>
    <row r="197" spans="2:20">
      <c r="B197" s="190"/>
      <c r="E197" s="190"/>
      <c r="G197" s="10"/>
      <c r="I197" s="1332"/>
      <c r="J197" s="190"/>
      <c r="K197" s="190"/>
      <c r="N197" s="190"/>
      <c r="O197" s="190"/>
      <c r="P197" s="190"/>
      <c r="Q197" s="190"/>
      <c r="R197" s="190"/>
      <c r="S197" s="190"/>
      <c r="T197" s="190"/>
    </row>
    <row r="198" spans="2:20">
      <c r="B198" s="190"/>
      <c r="E198" s="190"/>
      <c r="G198" s="10"/>
      <c r="I198" s="1332"/>
      <c r="J198" s="190"/>
      <c r="K198" s="190"/>
      <c r="N198" s="190"/>
      <c r="O198" s="190"/>
      <c r="P198" s="190"/>
      <c r="Q198" s="190"/>
      <c r="R198" s="190"/>
      <c r="S198" s="190"/>
      <c r="T198" s="190"/>
    </row>
    <row r="199" spans="2:20">
      <c r="B199" s="190"/>
      <c r="E199" s="190"/>
      <c r="G199" s="10"/>
      <c r="I199" s="1332"/>
      <c r="J199" s="190"/>
      <c r="K199" s="190"/>
      <c r="N199" s="190"/>
      <c r="O199" s="190"/>
      <c r="P199" s="190"/>
      <c r="Q199" s="190"/>
      <c r="R199" s="190"/>
      <c r="S199" s="190"/>
      <c r="T199" s="190"/>
    </row>
    <row r="200" spans="2:20">
      <c r="B200" s="190"/>
      <c r="E200" s="190"/>
      <c r="G200" s="10"/>
      <c r="I200" s="1332"/>
      <c r="J200" s="190"/>
      <c r="K200" s="190"/>
      <c r="N200" s="190"/>
      <c r="O200" s="190"/>
      <c r="P200" s="190"/>
      <c r="Q200" s="190"/>
      <c r="R200" s="190"/>
      <c r="S200" s="190"/>
      <c r="T200" s="190"/>
    </row>
    <row r="201" spans="2:20">
      <c r="B201" s="190"/>
      <c r="E201" s="190"/>
      <c r="G201" s="10"/>
      <c r="I201" s="1332"/>
      <c r="J201" s="190"/>
      <c r="K201" s="190"/>
      <c r="N201" s="190"/>
      <c r="O201" s="190"/>
      <c r="P201" s="190"/>
      <c r="Q201" s="190"/>
      <c r="R201" s="190"/>
      <c r="S201" s="190"/>
      <c r="T201" s="190"/>
    </row>
    <row r="202" spans="2:20">
      <c r="B202" s="190"/>
      <c r="E202" s="190"/>
      <c r="G202" s="10"/>
      <c r="I202" s="1332"/>
      <c r="J202" s="190"/>
      <c r="K202" s="190"/>
      <c r="N202" s="190"/>
      <c r="O202" s="190"/>
      <c r="P202" s="190"/>
      <c r="Q202" s="190"/>
      <c r="R202" s="190"/>
      <c r="S202" s="190"/>
      <c r="T202" s="190"/>
    </row>
    <row r="203" spans="2:20">
      <c r="B203" s="190"/>
      <c r="E203" s="190"/>
      <c r="G203" s="10"/>
      <c r="I203" s="1332"/>
      <c r="J203" s="190"/>
      <c r="K203" s="190"/>
      <c r="N203" s="190"/>
      <c r="O203" s="190"/>
      <c r="P203" s="190"/>
      <c r="Q203" s="190"/>
      <c r="R203" s="190"/>
      <c r="S203" s="190"/>
      <c r="T203" s="190"/>
    </row>
    <row r="204" spans="2:20">
      <c r="B204" s="190"/>
      <c r="E204" s="190"/>
      <c r="G204" s="10"/>
      <c r="I204" s="1332"/>
      <c r="J204" s="190"/>
      <c r="K204" s="190"/>
      <c r="N204" s="190"/>
      <c r="O204" s="190"/>
      <c r="P204" s="190"/>
      <c r="Q204" s="190"/>
      <c r="R204" s="190"/>
      <c r="S204" s="190"/>
      <c r="T204" s="190"/>
    </row>
    <row r="205" spans="2:20">
      <c r="B205" s="190"/>
      <c r="E205" s="190"/>
      <c r="G205" s="10"/>
      <c r="I205" s="1332"/>
      <c r="J205" s="190"/>
      <c r="K205" s="190"/>
      <c r="N205" s="190"/>
      <c r="O205" s="190"/>
      <c r="P205" s="190"/>
      <c r="Q205" s="190"/>
      <c r="R205" s="190"/>
      <c r="S205" s="190"/>
      <c r="T205" s="190"/>
    </row>
    <row r="206" spans="2:20">
      <c r="B206" s="190"/>
      <c r="E206" s="190"/>
      <c r="G206" s="10"/>
      <c r="I206" s="1332"/>
      <c r="J206" s="190"/>
      <c r="K206" s="190"/>
      <c r="N206" s="190"/>
      <c r="O206" s="190"/>
      <c r="P206" s="190"/>
      <c r="Q206" s="190"/>
      <c r="R206" s="190"/>
      <c r="S206" s="190"/>
      <c r="T206" s="190"/>
    </row>
    <row r="207" spans="2:20">
      <c r="B207" s="190"/>
      <c r="E207" s="190"/>
      <c r="G207" s="10"/>
      <c r="I207" s="1332"/>
      <c r="J207" s="190"/>
      <c r="K207" s="190"/>
      <c r="N207" s="190"/>
      <c r="O207" s="190"/>
      <c r="P207" s="190"/>
      <c r="Q207" s="190"/>
      <c r="R207" s="190"/>
      <c r="S207" s="190"/>
      <c r="T207" s="190"/>
    </row>
    <row r="208" spans="2:20">
      <c r="B208" s="190"/>
      <c r="E208" s="190"/>
      <c r="G208" s="10"/>
      <c r="I208" s="1332"/>
      <c r="J208" s="190"/>
      <c r="K208" s="190"/>
      <c r="N208" s="190"/>
      <c r="O208" s="190"/>
      <c r="P208" s="190"/>
      <c r="Q208" s="190"/>
      <c r="R208" s="190"/>
      <c r="S208" s="190"/>
      <c r="T208" s="190"/>
    </row>
    <row r="209" spans="2:20">
      <c r="B209" s="190"/>
      <c r="E209" s="190"/>
      <c r="G209" s="10"/>
      <c r="I209" s="1332"/>
      <c r="J209" s="190"/>
      <c r="K209" s="190"/>
      <c r="N209" s="190"/>
      <c r="O209" s="190"/>
      <c r="P209" s="190"/>
      <c r="Q209" s="190"/>
      <c r="R209" s="190"/>
      <c r="S209" s="190"/>
      <c r="T209" s="190"/>
    </row>
    <row r="210" spans="2:20">
      <c r="B210" s="190"/>
      <c r="E210" s="190"/>
      <c r="G210" s="10"/>
      <c r="I210" s="1332"/>
      <c r="J210" s="190"/>
      <c r="K210" s="190"/>
      <c r="N210" s="190"/>
      <c r="O210" s="190"/>
      <c r="P210" s="190"/>
      <c r="Q210" s="190"/>
      <c r="R210" s="190"/>
      <c r="S210" s="190"/>
      <c r="T210" s="190"/>
    </row>
    <row r="211" spans="2:20">
      <c r="B211" s="190"/>
      <c r="E211" s="190"/>
      <c r="G211" s="10"/>
      <c r="I211" s="1332"/>
      <c r="J211" s="190"/>
      <c r="K211" s="190"/>
      <c r="N211" s="190"/>
      <c r="O211" s="190"/>
      <c r="P211" s="190"/>
      <c r="Q211" s="190"/>
      <c r="R211" s="190"/>
      <c r="S211" s="190"/>
      <c r="T211" s="190"/>
    </row>
    <row r="212" spans="2:20">
      <c r="B212" s="190"/>
      <c r="E212" s="190"/>
      <c r="G212" s="10"/>
      <c r="I212" s="1332"/>
      <c r="J212" s="190"/>
      <c r="K212" s="190"/>
      <c r="N212" s="190"/>
      <c r="O212" s="190"/>
      <c r="P212" s="190"/>
      <c r="Q212" s="190"/>
      <c r="R212" s="190"/>
      <c r="S212" s="190"/>
      <c r="T212" s="190"/>
    </row>
    <row r="213" spans="2:20">
      <c r="B213" s="190"/>
      <c r="E213" s="190"/>
      <c r="G213" s="10"/>
      <c r="I213" s="1332"/>
      <c r="J213" s="190"/>
      <c r="K213" s="190"/>
      <c r="N213" s="190"/>
      <c r="O213" s="190"/>
      <c r="P213" s="190"/>
      <c r="Q213" s="190"/>
      <c r="R213" s="190"/>
      <c r="S213" s="190"/>
      <c r="T213" s="190"/>
    </row>
    <row r="214" spans="2:20">
      <c r="B214" s="190"/>
      <c r="E214" s="190"/>
      <c r="G214" s="10"/>
      <c r="I214" s="1332"/>
      <c r="J214" s="190"/>
      <c r="K214" s="190"/>
      <c r="N214" s="190"/>
      <c r="O214" s="190"/>
      <c r="P214" s="190"/>
      <c r="Q214" s="190"/>
      <c r="R214" s="190"/>
      <c r="S214" s="190"/>
      <c r="T214" s="190"/>
    </row>
    <row r="215" spans="2:20">
      <c r="B215" s="190"/>
      <c r="E215" s="190"/>
      <c r="G215" s="10"/>
      <c r="I215" s="1332"/>
      <c r="J215" s="190"/>
      <c r="K215" s="190"/>
      <c r="N215" s="190"/>
      <c r="O215" s="190"/>
      <c r="P215" s="190"/>
      <c r="Q215" s="190"/>
      <c r="R215" s="190"/>
      <c r="S215" s="190"/>
      <c r="T215" s="190"/>
    </row>
    <row r="216" spans="2:20">
      <c r="B216" s="190"/>
      <c r="E216" s="190"/>
      <c r="G216" s="10"/>
      <c r="I216" s="1332"/>
      <c r="J216" s="190"/>
      <c r="K216" s="190"/>
      <c r="N216" s="190"/>
      <c r="O216" s="190"/>
      <c r="P216" s="190"/>
      <c r="Q216" s="190"/>
      <c r="R216" s="190"/>
      <c r="S216" s="190"/>
      <c r="T216" s="190"/>
    </row>
    <row r="217" spans="2:20">
      <c r="B217" s="190"/>
      <c r="E217" s="190"/>
      <c r="G217" s="10"/>
      <c r="I217" s="1332"/>
      <c r="J217" s="190"/>
      <c r="K217" s="190"/>
      <c r="N217" s="190"/>
      <c r="O217" s="190"/>
      <c r="P217" s="190"/>
      <c r="Q217" s="190"/>
      <c r="R217" s="190"/>
      <c r="S217" s="190"/>
      <c r="T217" s="190"/>
    </row>
    <row r="218" spans="2:20">
      <c r="B218" s="190"/>
      <c r="E218" s="190"/>
      <c r="G218" s="10"/>
      <c r="I218" s="1332"/>
      <c r="J218" s="190"/>
      <c r="K218" s="190"/>
      <c r="N218" s="190"/>
      <c r="O218" s="190"/>
      <c r="P218" s="190"/>
      <c r="Q218" s="190"/>
      <c r="R218" s="190"/>
      <c r="S218" s="190"/>
      <c r="T218" s="190"/>
    </row>
    <row r="219" spans="2:20">
      <c r="B219" s="190"/>
      <c r="E219" s="190"/>
      <c r="G219" s="10"/>
      <c r="I219" s="1332"/>
      <c r="J219" s="190"/>
      <c r="K219" s="190"/>
      <c r="N219" s="190"/>
      <c r="O219" s="190"/>
      <c r="P219" s="190"/>
      <c r="Q219" s="190"/>
      <c r="R219" s="190"/>
      <c r="S219" s="190"/>
      <c r="T219" s="190"/>
    </row>
    <row r="220" spans="2:20">
      <c r="B220" s="190"/>
      <c r="E220" s="190"/>
      <c r="G220" s="10"/>
      <c r="I220" s="1332"/>
      <c r="J220" s="190"/>
      <c r="K220" s="190"/>
      <c r="N220" s="190"/>
      <c r="O220" s="190"/>
      <c r="P220" s="190"/>
      <c r="Q220" s="190"/>
      <c r="R220" s="190"/>
      <c r="S220" s="190"/>
      <c r="T220" s="190"/>
    </row>
    <row r="221" spans="2:20">
      <c r="B221" s="190"/>
      <c r="E221" s="190"/>
      <c r="G221" s="10"/>
      <c r="I221" s="1332"/>
      <c r="J221" s="190"/>
      <c r="K221" s="190"/>
      <c r="N221" s="190"/>
      <c r="O221" s="190"/>
      <c r="P221" s="190"/>
      <c r="Q221" s="190"/>
      <c r="R221" s="190"/>
      <c r="S221" s="190"/>
      <c r="T221" s="190"/>
    </row>
    <row r="222" spans="2:20">
      <c r="B222" s="190"/>
      <c r="E222" s="190"/>
      <c r="G222" s="10"/>
      <c r="I222" s="1332"/>
      <c r="J222" s="190"/>
      <c r="K222" s="190"/>
      <c r="N222" s="190"/>
      <c r="O222" s="190"/>
      <c r="P222" s="190"/>
      <c r="Q222" s="190"/>
      <c r="R222" s="190"/>
      <c r="S222" s="190"/>
      <c r="T222" s="190"/>
    </row>
    <row r="223" spans="2:20">
      <c r="B223" s="190"/>
      <c r="E223" s="190"/>
      <c r="G223" s="10"/>
      <c r="I223" s="1332"/>
      <c r="J223" s="190"/>
      <c r="K223" s="190"/>
      <c r="N223" s="190"/>
      <c r="O223" s="190"/>
      <c r="P223" s="190"/>
      <c r="Q223" s="190"/>
      <c r="R223" s="190"/>
      <c r="S223" s="190"/>
      <c r="T223" s="190"/>
    </row>
    <row r="224" spans="2:20">
      <c r="B224" s="190"/>
      <c r="E224" s="190"/>
      <c r="G224" s="10"/>
      <c r="I224" s="1332"/>
      <c r="J224" s="190"/>
      <c r="K224" s="190"/>
      <c r="N224" s="190"/>
      <c r="O224" s="190"/>
      <c r="P224" s="190"/>
      <c r="Q224" s="190"/>
      <c r="R224" s="190"/>
      <c r="S224" s="190"/>
      <c r="T224" s="190"/>
    </row>
    <row r="225" spans="2:20">
      <c r="B225" s="190"/>
      <c r="E225" s="190"/>
      <c r="G225" s="10"/>
      <c r="I225" s="1332"/>
      <c r="J225" s="190"/>
      <c r="K225" s="190"/>
      <c r="N225" s="190"/>
      <c r="O225" s="190"/>
      <c r="P225" s="190"/>
      <c r="Q225" s="190"/>
      <c r="R225" s="190"/>
      <c r="S225" s="190"/>
      <c r="T225" s="190"/>
    </row>
    <row r="226" spans="2:20">
      <c r="B226" s="190"/>
      <c r="E226" s="190"/>
      <c r="G226" s="10"/>
      <c r="I226" s="1332"/>
      <c r="J226" s="190"/>
      <c r="K226" s="190"/>
      <c r="N226" s="190"/>
      <c r="O226" s="190"/>
      <c r="P226" s="190"/>
      <c r="Q226" s="190"/>
      <c r="R226" s="190"/>
      <c r="S226" s="190"/>
      <c r="T226" s="190"/>
    </row>
    <row r="227" spans="2:20">
      <c r="B227" s="190"/>
      <c r="E227" s="190"/>
      <c r="G227" s="10"/>
      <c r="I227" s="1332"/>
      <c r="J227" s="190"/>
      <c r="K227" s="190"/>
      <c r="N227" s="190"/>
      <c r="O227" s="190"/>
      <c r="P227" s="190"/>
      <c r="Q227" s="190"/>
      <c r="R227" s="190"/>
      <c r="S227" s="190"/>
      <c r="T227" s="190"/>
    </row>
    <row r="228" spans="2:20">
      <c r="B228" s="190"/>
      <c r="E228" s="190"/>
      <c r="G228" s="10"/>
      <c r="I228" s="1332"/>
      <c r="J228" s="190"/>
      <c r="K228" s="190"/>
      <c r="N228" s="190"/>
      <c r="O228" s="190"/>
      <c r="P228" s="190"/>
      <c r="Q228" s="190"/>
      <c r="R228" s="190"/>
      <c r="S228" s="190"/>
      <c r="T228" s="190"/>
    </row>
    <row r="229" spans="2:20">
      <c r="B229" s="190"/>
      <c r="E229" s="190"/>
      <c r="G229" s="10"/>
      <c r="I229" s="1332"/>
      <c r="J229" s="190"/>
      <c r="K229" s="190"/>
      <c r="N229" s="190"/>
      <c r="O229" s="190"/>
      <c r="P229" s="190"/>
      <c r="Q229" s="190"/>
      <c r="R229" s="190"/>
      <c r="S229" s="190"/>
      <c r="T229" s="190"/>
    </row>
    <row r="230" spans="2:20">
      <c r="B230" s="190"/>
      <c r="E230" s="190"/>
      <c r="G230" s="10"/>
      <c r="I230" s="1332"/>
      <c r="J230" s="190"/>
      <c r="K230" s="190"/>
      <c r="N230" s="190"/>
      <c r="O230" s="190"/>
      <c r="P230" s="190"/>
      <c r="Q230" s="190"/>
      <c r="R230" s="190"/>
      <c r="S230" s="190"/>
      <c r="T230" s="190"/>
    </row>
    <row r="231" spans="2:20">
      <c r="B231" s="190"/>
      <c r="E231" s="190"/>
      <c r="G231" s="10"/>
      <c r="I231" s="1332"/>
      <c r="J231" s="190"/>
      <c r="K231" s="190"/>
      <c r="N231" s="190"/>
      <c r="O231" s="190"/>
      <c r="P231" s="190"/>
      <c r="Q231" s="190"/>
      <c r="R231" s="190"/>
      <c r="S231" s="190"/>
      <c r="T231" s="190"/>
    </row>
    <row r="232" spans="2:20">
      <c r="B232" s="190"/>
      <c r="E232" s="190"/>
      <c r="G232" s="10"/>
      <c r="I232" s="1332"/>
      <c r="J232" s="190"/>
      <c r="K232" s="190"/>
      <c r="N232" s="190"/>
      <c r="O232" s="190"/>
      <c r="P232" s="190"/>
      <c r="Q232" s="190"/>
      <c r="R232" s="190"/>
      <c r="S232" s="190"/>
      <c r="T232" s="190"/>
    </row>
    <row r="233" spans="2:20">
      <c r="B233" s="190"/>
      <c r="E233" s="190"/>
      <c r="G233" s="10"/>
      <c r="I233" s="1332"/>
      <c r="J233" s="190"/>
      <c r="K233" s="190"/>
      <c r="N233" s="190"/>
      <c r="O233" s="190"/>
      <c r="P233" s="190"/>
      <c r="Q233" s="190"/>
      <c r="R233" s="190"/>
      <c r="S233" s="190"/>
      <c r="T233" s="190"/>
    </row>
    <row r="234" spans="2:20">
      <c r="B234" s="190"/>
      <c r="E234" s="190"/>
      <c r="G234" s="10"/>
      <c r="I234" s="1332"/>
      <c r="J234" s="190"/>
      <c r="K234" s="190"/>
      <c r="N234" s="190"/>
      <c r="O234" s="190"/>
      <c r="P234" s="190"/>
      <c r="Q234" s="190"/>
      <c r="R234" s="190"/>
      <c r="S234" s="190"/>
      <c r="T234" s="190"/>
    </row>
    <row r="235" spans="2:20">
      <c r="B235" s="190"/>
      <c r="E235" s="190"/>
      <c r="G235" s="10"/>
      <c r="I235" s="1332"/>
      <c r="J235" s="190"/>
      <c r="K235" s="190"/>
      <c r="N235" s="190"/>
      <c r="O235" s="190"/>
      <c r="P235" s="190"/>
      <c r="Q235" s="190"/>
      <c r="R235" s="190"/>
      <c r="S235" s="190"/>
      <c r="T235" s="190"/>
    </row>
    <row r="236" spans="2:20">
      <c r="B236" s="190"/>
      <c r="E236" s="190"/>
      <c r="G236" s="10"/>
      <c r="I236" s="1332"/>
      <c r="J236" s="190"/>
      <c r="K236" s="190"/>
      <c r="N236" s="190"/>
      <c r="O236" s="190"/>
      <c r="P236" s="190"/>
      <c r="Q236" s="190"/>
      <c r="R236" s="190"/>
      <c r="S236" s="190"/>
      <c r="T236" s="190"/>
    </row>
    <row r="237" spans="2:20">
      <c r="B237" s="190"/>
      <c r="E237" s="190"/>
      <c r="G237" s="10"/>
      <c r="I237" s="1332"/>
      <c r="J237" s="190"/>
      <c r="K237" s="190"/>
      <c r="N237" s="190"/>
      <c r="O237" s="190"/>
      <c r="P237" s="190"/>
      <c r="Q237" s="190"/>
      <c r="R237" s="190"/>
      <c r="S237" s="190"/>
      <c r="T237" s="190"/>
    </row>
    <row r="238" spans="2:20">
      <c r="B238" s="190"/>
      <c r="E238" s="190"/>
      <c r="G238" s="10"/>
      <c r="I238" s="1332"/>
      <c r="J238" s="190"/>
      <c r="K238" s="190"/>
      <c r="N238" s="190"/>
      <c r="O238" s="190"/>
      <c r="P238" s="190"/>
      <c r="Q238" s="190"/>
      <c r="R238" s="190"/>
      <c r="S238" s="190"/>
      <c r="T238" s="190"/>
    </row>
    <row r="239" spans="2:20">
      <c r="B239" s="190"/>
      <c r="E239" s="190"/>
      <c r="G239" s="10"/>
      <c r="I239" s="1332"/>
      <c r="J239" s="190"/>
      <c r="K239" s="190"/>
      <c r="N239" s="190"/>
      <c r="O239" s="190"/>
      <c r="P239" s="190"/>
      <c r="Q239" s="190"/>
      <c r="R239" s="190"/>
      <c r="S239" s="190"/>
      <c r="T239" s="190"/>
    </row>
    <row r="240" spans="2:20">
      <c r="B240" s="190"/>
      <c r="E240" s="190"/>
      <c r="G240" s="10"/>
      <c r="I240" s="1332"/>
      <c r="J240" s="190"/>
      <c r="K240" s="190"/>
      <c r="N240" s="190"/>
      <c r="O240" s="190"/>
      <c r="P240" s="190"/>
      <c r="Q240" s="190"/>
      <c r="R240" s="190"/>
      <c r="S240" s="190"/>
      <c r="T240" s="190"/>
    </row>
    <row r="241" spans="2:20">
      <c r="B241" s="190"/>
      <c r="E241" s="190"/>
      <c r="G241" s="10"/>
      <c r="I241" s="1332"/>
      <c r="J241" s="190"/>
      <c r="K241" s="190"/>
      <c r="N241" s="190"/>
      <c r="O241" s="190"/>
      <c r="P241" s="190"/>
      <c r="Q241" s="190"/>
      <c r="R241" s="190"/>
      <c r="S241" s="190"/>
      <c r="T241" s="190"/>
    </row>
    <row r="242" spans="2:20">
      <c r="B242" s="190"/>
      <c r="E242" s="190"/>
      <c r="G242" s="10"/>
      <c r="I242" s="1332"/>
      <c r="J242" s="190"/>
      <c r="K242" s="190"/>
      <c r="N242" s="190"/>
      <c r="O242" s="190"/>
      <c r="P242" s="190"/>
      <c r="Q242" s="190"/>
      <c r="R242" s="190"/>
      <c r="S242" s="190"/>
      <c r="T242" s="190"/>
    </row>
    <row r="243" spans="2:20">
      <c r="B243" s="190"/>
      <c r="E243" s="190"/>
      <c r="G243" s="10"/>
      <c r="I243" s="1332"/>
      <c r="J243" s="190"/>
      <c r="K243" s="190"/>
      <c r="N243" s="190"/>
      <c r="O243" s="190"/>
      <c r="P243" s="190"/>
      <c r="Q243" s="190"/>
      <c r="R243" s="190"/>
      <c r="S243" s="190"/>
      <c r="T243" s="190"/>
    </row>
    <row r="244" spans="2:20">
      <c r="B244" s="190"/>
      <c r="E244" s="190"/>
      <c r="G244" s="10"/>
      <c r="I244" s="1332"/>
      <c r="J244" s="190"/>
      <c r="K244" s="190"/>
      <c r="N244" s="190"/>
      <c r="O244" s="190"/>
      <c r="P244" s="190"/>
      <c r="Q244" s="190"/>
      <c r="R244" s="190"/>
      <c r="S244" s="190"/>
      <c r="T244" s="190"/>
    </row>
    <row r="245" spans="2:20">
      <c r="B245" s="190"/>
      <c r="E245" s="190"/>
      <c r="G245" s="10"/>
      <c r="I245" s="1332"/>
      <c r="J245" s="190"/>
      <c r="K245" s="190"/>
      <c r="N245" s="190"/>
      <c r="O245" s="190"/>
      <c r="P245" s="190"/>
      <c r="Q245" s="190"/>
      <c r="R245" s="190"/>
      <c r="S245" s="190"/>
      <c r="T245" s="190"/>
    </row>
    <row r="246" spans="2:20">
      <c r="B246" s="190"/>
      <c r="E246" s="190"/>
      <c r="G246" s="10"/>
      <c r="I246" s="1332"/>
      <c r="J246" s="190"/>
      <c r="K246" s="190"/>
      <c r="N246" s="190"/>
      <c r="O246" s="190"/>
      <c r="P246" s="190"/>
      <c r="Q246" s="190"/>
      <c r="R246" s="190"/>
      <c r="S246" s="190"/>
      <c r="T246" s="190"/>
    </row>
    <row r="247" spans="2:20">
      <c r="B247" s="190"/>
      <c r="E247" s="190"/>
      <c r="G247" s="10"/>
      <c r="I247" s="1332"/>
      <c r="J247" s="190"/>
      <c r="K247" s="190"/>
      <c r="N247" s="190"/>
      <c r="O247" s="190"/>
      <c r="P247" s="190"/>
      <c r="Q247" s="190"/>
      <c r="R247" s="190"/>
      <c r="S247" s="190"/>
      <c r="T247" s="190"/>
    </row>
    <row r="248" spans="2:20">
      <c r="B248" s="190"/>
      <c r="E248" s="190"/>
      <c r="G248" s="10"/>
      <c r="I248" s="1332"/>
      <c r="J248" s="190"/>
      <c r="K248" s="190"/>
      <c r="N248" s="190"/>
      <c r="O248" s="190"/>
      <c r="P248" s="190"/>
      <c r="Q248" s="190"/>
      <c r="R248" s="190"/>
      <c r="S248" s="190"/>
      <c r="T248" s="190"/>
    </row>
    <row r="249" spans="2:20">
      <c r="B249" s="190"/>
      <c r="E249" s="190"/>
      <c r="G249" s="10"/>
      <c r="I249" s="1332"/>
      <c r="J249" s="190"/>
      <c r="K249" s="190"/>
      <c r="N249" s="190"/>
      <c r="O249" s="190"/>
      <c r="P249" s="190"/>
      <c r="Q249" s="190"/>
      <c r="R249" s="190"/>
      <c r="S249" s="190"/>
      <c r="T249" s="190"/>
    </row>
    <row r="250" spans="2:20">
      <c r="B250" s="190"/>
      <c r="E250" s="190"/>
      <c r="G250" s="10"/>
      <c r="I250" s="1332"/>
      <c r="J250" s="190"/>
      <c r="K250" s="190"/>
      <c r="N250" s="190"/>
      <c r="O250" s="190"/>
      <c r="P250" s="190"/>
      <c r="Q250" s="190"/>
      <c r="R250" s="190"/>
      <c r="S250" s="190"/>
      <c r="T250" s="190"/>
    </row>
    <row r="251" spans="2:20">
      <c r="B251" s="190"/>
      <c r="E251" s="190"/>
      <c r="G251" s="10"/>
      <c r="I251" s="1332"/>
      <c r="J251" s="190"/>
      <c r="K251" s="190"/>
      <c r="N251" s="190"/>
      <c r="O251" s="190"/>
      <c r="P251" s="190"/>
      <c r="Q251" s="190"/>
      <c r="R251" s="190"/>
      <c r="S251" s="190"/>
      <c r="T251" s="190"/>
    </row>
    <row r="252" spans="2:20">
      <c r="B252" s="190"/>
      <c r="E252" s="190"/>
      <c r="G252" s="10"/>
      <c r="I252" s="1332"/>
      <c r="J252" s="190"/>
      <c r="K252" s="190"/>
      <c r="N252" s="190"/>
      <c r="O252" s="190"/>
      <c r="P252" s="190"/>
      <c r="Q252" s="190"/>
      <c r="R252" s="190"/>
      <c r="S252" s="190"/>
      <c r="T252" s="190"/>
    </row>
    <row r="253" spans="2:20">
      <c r="B253" s="190"/>
      <c r="E253" s="190"/>
      <c r="G253" s="10"/>
      <c r="I253" s="1332"/>
      <c r="J253" s="190"/>
      <c r="K253" s="190"/>
      <c r="N253" s="190"/>
      <c r="O253" s="190"/>
      <c r="P253" s="190"/>
      <c r="Q253" s="190"/>
      <c r="R253" s="190"/>
      <c r="S253" s="190"/>
      <c r="T253" s="190"/>
    </row>
    <row r="254" spans="2:20">
      <c r="B254" s="190"/>
      <c r="E254" s="190"/>
      <c r="G254" s="10"/>
      <c r="I254" s="1332"/>
      <c r="J254" s="190"/>
      <c r="K254" s="190"/>
      <c r="N254" s="190"/>
      <c r="O254" s="190"/>
      <c r="P254" s="190"/>
      <c r="Q254" s="190"/>
      <c r="R254" s="190"/>
      <c r="S254" s="190"/>
      <c r="T254" s="190"/>
    </row>
    <row r="255" spans="2:20">
      <c r="B255" s="190"/>
      <c r="E255" s="190"/>
      <c r="G255" s="10"/>
      <c r="I255" s="1332"/>
      <c r="J255" s="190"/>
      <c r="K255" s="190"/>
      <c r="N255" s="190"/>
      <c r="O255" s="190"/>
      <c r="P255" s="190"/>
      <c r="Q255" s="190"/>
      <c r="R255" s="190"/>
      <c r="S255" s="190"/>
      <c r="T255" s="190"/>
    </row>
    <row r="256" spans="2:20">
      <c r="B256" s="190"/>
      <c r="E256" s="190"/>
      <c r="G256" s="10"/>
      <c r="I256" s="1332"/>
      <c r="J256" s="190"/>
      <c r="K256" s="190"/>
      <c r="N256" s="190"/>
      <c r="O256" s="190"/>
      <c r="P256" s="190"/>
      <c r="Q256" s="190"/>
      <c r="R256" s="190"/>
      <c r="S256" s="190"/>
      <c r="T256" s="190"/>
    </row>
    <row r="257" spans="2:20">
      <c r="B257" s="190"/>
      <c r="E257" s="190"/>
      <c r="G257" s="10"/>
      <c r="I257" s="1332"/>
      <c r="J257" s="190"/>
      <c r="K257" s="190"/>
      <c r="N257" s="190"/>
      <c r="O257" s="190"/>
      <c r="P257" s="190"/>
      <c r="Q257" s="190"/>
      <c r="R257" s="190"/>
      <c r="S257" s="190"/>
      <c r="T257" s="190"/>
    </row>
    <row r="258" spans="2:20">
      <c r="B258" s="190"/>
      <c r="E258" s="190"/>
      <c r="G258" s="10"/>
      <c r="I258" s="1332"/>
      <c r="J258" s="190"/>
      <c r="K258" s="190"/>
      <c r="N258" s="190"/>
      <c r="O258" s="190"/>
      <c r="P258" s="190"/>
      <c r="Q258" s="190"/>
      <c r="R258" s="190"/>
      <c r="S258" s="190"/>
      <c r="T258" s="190"/>
    </row>
    <row r="259" spans="2:20">
      <c r="B259" s="190"/>
      <c r="E259" s="190"/>
      <c r="G259" s="10"/>
      <c r="I259" s="1332"/>
      <c r="J259" s="190"/>
      <c r="K259" s="190"/>
      <c r="N259" s="190"/>
      <c r="O259" s="190"/>
      <c r="P259" s="190"/>
      <c r="Q259" s="190"/>
      <c r="R259" s="190"/>
      <c r="S259" s="190"/>
      <c r="T259" s="190"/>
    </row>
    <row r="260" spans="2:20">
      <c r="B260" s="190"/>
      <c r="E260" s="190"/>
      <c r="G260" s="10"/>
      <c r="I260" s="1332"/>
      <c r="J260" s="190"/>
      <c r="K260" s="190"/>
      <c r="N260" s="190"/>
      <c r="O260" s="190"/>
      <c r="P260" s="190"/>
      <c r="Q260" s="190"/>
      <c r="R260" s="190"/>
      <c r="S260" s="190"/>
      <c r="T260" s="190"/>
    </row>
    <row r="261" spans="2:20">
      <c r="B261" s="190"/>
      <c r="E261" s="190"/>
      <c r="G261" s="10"/>
      <c r="I261" s="1332"/>
      <c r="J261" s="190"/>
      <c r="K261" s="190"/>
      <c r="N261" s="190"/>
      <c r="O261" s="190"/>
      <c r="P261" s="190"/>
      <c r="Q261" s="190"/>
      <c r="R261" s="190"/>
      <c r="S261" s="190"/>
      <c r="T261" s="190"/>
    </row>
    <row r="262" spans="2:20">
      <c r="B262" s="190"/>
      <c r="E262" s="190"/>
      <c r="G262" s="10"/>
      <c r="I262" s="1332"/>
      <c r="J262" s="190"/>
      <c r="K262" s="190"/>
      <c r="N262" s="190"/>
      <c r="O262" s="190"/>
      <c r="P262" s="190"/>
      <c r="Q262" s="190"/>
      <c r="R262" s="190"/>
      <c r="S262" s="190"/>
      <c r="T262" s="190"/>
    </row>
    <row r="263" spans="2:20">
      <c r="B263" s="190"/>
      <c r="E263" s="190"/>
      <c r="G263" s="10"/>
      <c r="I263" s="1332"/>
      <c r="J263" s="190"/>
      <c r="K263" s="190"/>
      <c r="N263" s="190"/>
      <c r="O263" s="190"/>
      <c r="P263" s="190"/>
      <c r="Q263" s="190"/>
      <c r="R263" s="190"/>
      <c r="S263" s="190"/>
      <c r="T263" s="190"/>
    </row>
    <row r="264" spans="2:20">
      <c r="B264" s="190"/>
      <c r="E264" s="190"/>
      <c r="G264" s="10"/>
      <c r="I264" s="1332"/>
      <c r="J264" s="190"/>
      <c r="K264" s="190"/>
      <c r="N264" s="190"/>
      <c r="O264" s="190"/>
      <c r="P264" s="190"/>
      <c r="Q264" s="190"/>
      <c r="R264" s="190"/>
      <c r="S264" s="190"/>
      <c r="T264" s="190"/>
    </row>
    <row r="265" spans="2:20">
      <c r="B265" s="190"/>
      <c r="E265" s="190"/>
      <c r="G265" s="10"/>
      <c r="I265" s="1332"/>
      <c r="J265" s="190"/>
      <c r="K265" s="190"/>
      <c r="N265" s="190"/>
      <c r="O265" s="190"/>
      <c r="P265" s="190"/>
      <c r="Q265" s="190"/>
      <c r="R265" s="190"/>
      <c r="S265" s="190"/>
      <c r="T265" s="190"/>
    </row>
    <row r="266" spans="2:20">
      <c r="B266" s="190"/>
      <c r="E266" s="190"/>
      <c r="G266" s="10"/>
      <c r="I266" s="1332"/>
      <c r="J266" s="190"/>
      <c r="K266" s="190"/>
      <c r="N266" s="190"/>
      <c r="O266" s="190"/>
      <c r="P266" s="190"/>
      <c r="Q266" s="190"/>
      <c r="R266" s="190"/>
      <c r="S266" s="190"/>
      <c r="T266" s="190"/>
    </row>
    <row r="267" spans="2:20">
      <c r="B267" s="190"/>
      <c r="E267" s="190"/>
      <c r="G267" s="10"/>
      <c r="I267" s="1332"/>
      <c r="J267" s="190"/>
      <c r="K267" s="190"/>
      <c r="N267" s="190"/>
      <c r="O267" s="190"/>
      <c r="P267" s="190"/>
      <c r="Q267" s="190"/>
      <c r="R267" s="190"/>
      <c r="S267" s="190"/>
      <c r="T267" s="190"/>
    </row>
    <row r="268" spans="2:20">
      <c r="B268" s="190"/>
      <c r="E268" s="190"/>
      <c r="G268" s="10"/>
      <c r="I268" s="1332"/>
      <c r="J268" s="190"/>
      <c r="K268" s="190"/>
      <c r="N268" s="190"/>
      <c r="O268" s="190"/>
      <c r="P268" s="190"/>
      <c r="Q268" s="190"/>
      <c r="R268" s="190"/>
      <c r="S268" s="190"/>
      <c r="T268" s="190"/>
    </row>
    <row r="269" spans="2:20">
      <c r="B269" s="190"/>
      <c r="E269" s="190"/>
      <c r="G269" s="10"/>
      <c r="I269" s="1332"/>
      <c r="J269" s="190"/>
      <c r="K269" s="190"/>
      <c r="N269" s="190"/>
      <c r="O269" s="190"/>
      <c r="P269" s="190"/>
      <c r="Q269" s="190"/>
      <c r="R269" s="190"/>
      <c r="S269" s="190"/>
      <c r="T269" s="190"/>
    </row>
    <row r="270" spans="2:20">
      <c r="B270" s="190"/>
      <c r="E270" s="190"/>
      <c r="G270" s="10"/>
      <c r="I270" s="1332"/>
      <c r="J270" s="190"/>
      <c r="K270" s="190"/>
      <c r="N270" s="190"/>
      <c r="O270" s="190"/>
      <c r="P270" s="190"/>
      <c r="Q270" s="190"/>
      <c r="R270" s="190"/>
      <c r="S270" s="190"/>
      <c r="T270" s="190"/>
    </row>
    <row r="271" spans="2:20">
      <c r="B271" s="190"/>
      <c r="E271" s="190"/>
      <c r="G271" s="10"/>
      <c r="I271" s="1332"/>
      <c r="J271" s="190"/>
      <c r="K271" s="190"/>
      <c r="N271" s="190"/>
      <c r="O271" s="190"/>
      <c r="P271" s="190"/>
      <c r="Q271" s="190"/>
      <c r="R271" s="190"/>
      <c r="S271" s="190"/>
      <c r="T271" s="190"/>
    </row>
    <row r="272" spans="2:20">
      <c r="B272" s="190"/>
      <c r="E272" s="190"/>
      <c r="G272" s="10"/>
      <c r="I272" s="1332"/>
      <c r="J272" s="190"/>
      <c r="K272" s="190"/>
      <c r="N272" s="190"/>
      <c r="O272" s="190"/>
      <c r="P272" s="190"/>
      <c r="Q272" s="190"/>
      <c r="R272" s="190"/>
      <c r="S272" s="190"/>
      <c r="T272" s="190"/>
    </row>
    <row r="273" spans="2:20">
      <c r="B273" s="190"/>
      <c r="E273" s="190"/>
      <c r="G273" s="10"/>
      <c r="I273" s="1332"/>
      <c r="J273" s="190"/>
      <c r="K273" s="190"/>
      <c r="N273" s="190"/>
      <c r="O273" s="190"/>
      <c r="P273" s="190"/>
      <c r="Q273" s="190"/>
      <c r="R273" s="190"/>
      <c r="S273" s="190"/>
      <c r="T273" s="190"/>
    </row>
    <row r="274" spans="2:20">
      <c r="B274" s="190"/>
      <c r="E274" s="190"/>
      <c r="G274" s="10"/>
      <c r="I274" s="1332"/>
      <c r="J274" s="190"/>
      <c r="K274" s="190"/>
      <c r="N274" s="190"/>
      <c r="O274" s="190"/>
      <c r="P274" s="190"/>
      <c r="Q274" s="190"/>
      <c r="R274" s="190"/>
      <c r="S274" s="190"/>
      <c r="T274" s="190"/>
    </row>
    <row r="275" spans="2:20">
      <c r="B275" s="190"/>
      <c r="E275" s="190"/>
      <c r="G275" s="10"/>
      <c r="I275" s="1332"/>
      <c r="J275" s="190"/>
      <c r="K275" s="190"/>
      <c r="N275" s="190"/>
      <c r="O275" s="190"/>
      <c r="P275" s="190"/>
      <c r="Q275" s="190"/>
      <c r="R275" s="190"/>
      <c r="S275" s="190"/>
      <c r="T275" s="190"/>
    </row>
    <row r="276" spans="2:20">
      <c r="B276" s="190"/>
      <c r="E276" s="190"/>
      <c r="G276" s="10"/>
      <c r="I276" s="1332"/>
      <c r="J276" s="190"/>
      <c r="K276" s="190"/>
      <c r="N276" s="190"/>
      <c r="O276" s="190"/>
      <c r="P276" s="190"/>
      <c r="Q276" s="190"/>
      <c r="R276" s="190"/>
      <c r="S276" s="190"/>
      <c r="T276" s="190"/>
    </row>
    <row r="277" spans="2:20">
      <c r="B277" s="190"/>
      <c r="E277" s="190"/>
      <c r="G277" s="10"/>
      <c r="I277" s="1332"/>
      <c r="J277" s="190"/>
      <c r="K277" s="190"/>
      <c r="N277" s="190"/>
      <c r="O277" s="190"/>
      <c r="P277" s="190"/>
      <c r="Q277" s="190"/>
      <c r="R277" s="190"/>
      <c r="S277" s="190"/>
      <c r="T277" s="190"/>
    </row>
    <row r="278" spans="2:20">
      <c r="B278" s="190"/>
      <c r="E278" s="190"/>
      <c r="G278" s="10"/>
      <c r="I278" s="1332"/>
      <c r="J278" s="190"/>
      <c r="K278" s="190"/>
      <c r="N278" s="190"/>
      <c r="O278" s="190"/>
      <c r="P278" s="190"/>
      <c r="Q278" s="190"/>
      <c r="R278" s="190"/>
      <c r="S278" s="190"/>
      <c r="T278" s="190"/>
    </row>
    <row r="279" spans="2:20">
      <c r="B279" s="190"/>
      <c r="E279" s="190"/>
      <c r="G279" s="10"/>
      <c r="I279" s="1332"/>
      <c r="J279" s="190"/>
      <c r="K279" s="190"/>
      <c r="N279" s="190"/>
      <c r="O279" s="190"/>
      <c r="P279" s="190"/>
      <c r="Q279" s="190"/>
      <c r="R279" s="190"/>
      <c r="S279" s="190"/>
      <c r="T279" s="190"/>
    </row>
    <row r="280" spans="2:20">
      <c r="B280" s="190"/>
      <c r="E280" s="190"/>
      <c r="G280" s="10"/>
      <c r="I280" s="1332"/>
      <c r="J280" s="190"/>
      <c r="K280" s="190"/>
      <c r="N280" s="190"/>
      <c r="O280" s="190"/>
      <c r="P280" s="190"/>
      <c r="Q280" s="190"/>
      <c r="R280" s="190"/>
      <c r="S280" s="190"/>
      <c r="T280" s="190"/>
    </row>
    <row r="281" spans="2:20">
      <c r="B281" s="190"/>
      <c r="E281" s="190"/>
      <c r="G281" s="10"/>
      <c r="I281" s="1332"/>
      <c r="J281" s="190"/>
      <c r="K281" s="190"/>
      <c r="N281" s="190"/>
      <c r="O281" s="190"/>
      <c r="P281" s="190"/>
      <c r="Q281" s="190"/>
      <c r="R281" s="190"/>
      <c r="S281" s="190"/>
      <c r="T281" s="190"/>
    </row>
    <row r="282" spans="2:20">
      <c r="B282" s="190"/>
      <c r="E282" s="190"/>
      <c r="G282" s="10"/>
      <c r="I282" s="1332"/>
      <c r="J282" s="190"/>
      <c r="K282" s="190"/>
      <c r="N282" s="190"/>
      <c r="O282" s="190"/>
      <c r="P282" s="190"/>
      <c r="Q282" s="190"/>
      <c r="R282" s="190"/>
      <c r="S282" s="190"/>
      <c r="T282" s="190"/>
    </row>
    <row r="283" spans="2:20">
      <c r="B283" s="190"/>
      <c r="E283" s="190"/>
      <c r="G283" s="10"/>
      <c r="I283" s="1332"/>
      <c r="J283" s="190"/>
      <c r="K283" s="190"/>
      <c r="N283" s="190"/>
      <c r="O283" s="190"/>
      <c r="P283" s="190"/>
      <c r="Q283" s="190"/>
      <c r="R283" s="190"/>
      <c r="S283" s="190"/>
      <c r="T283" s="190"/>
    </row>
    <row r="284" spans="2:20">
      <c r="B284" s="190"/>
      <c r="E284" s="190"/>
      <c r="G284" s="10"/>
      <c r="I284" s="1332"/>
      <c r="J284" s="190"/>
      <c r="K284" s="190"/>
      <c r="N284" s="190"/>
      <c r="O284" s="190"/>
      <c r="P284" s="190"/>
      <c r="Q284" s="190"/>
      <c r="R284" s="190"/>
      <c r="S284" s="190"/>
      <c r="T284" s="190"/>
    </row>
    <row r="285" spans="2:20">
      <c r="B285" s="190"/>
      <c r="E285" s="190"/>
      <c r="G285" s="10"/>
      <c r="I285" s="1332"/>
      <c r="J285" s="190"/>
      <c r="K285" s="190"/>
      <c r="N285" s="190"/>
      <c r="O285" s="190"/>
      <c r="P285" s="190"/>
      <c r="Q285" s="190"/>
      <c r="R285" s="190"/>
      <c r="S285" s="190"/>
      <c r="T285" s="190"/>
    </row>
    <row r="286" spans="2:20">
      <c r="B286" s="190"/>
      <c r="E286" s="190"/>
      <c r="G286" s="10"/>
      <c r="I286" s="1332"/>
      <c r="J286" s="190"/>
      <c r="K286" s="190"/>
      <c r="N286" s="190"/>
      <c r="O286" s="190"/>
      <c r="P286" s="190"/>
      <c r="Q286" s="190"/>
      <c r="R286" s="190"/>
      <c r="S286" s="190"/>
      <c r="T286" s="190"/>
    </row>
    <row r="287" spans="2:20">
      <c r="B287" s="190"/>
      <c r="E287" s="190"/>
      <c r="G287" s="10"/>
      <c r="I287" s="1332"/>
      <c r="J287" s="190"/>
      <c r="K287" s="190"/>
      <c r="N287" s="190"/>
      <c r="O287" s="190"/>
      <c r="P287" s="190"/>
      <c r="Q287" s="190"/>
      <c r="R287" s="190"/>
      <c r="S287" s="190"/>
      <c r="T287" s="190"/>
    </row>
    <row r="288" spans="2:20">
      <c r="B288" s="190"/>
      <c r="E288" s="190"/>
      <c r="G288" s="10"/>
      <c r="I288" s="1332"/>
      <c r="J288" s="190"/>
      <c r="K288" s="190"/>
      <c r="N288" s="190"/>
      <c r="O288" s="190"/>
      <c r="P288" s="190"/>
      <c r="Q288" s="190"/>
      <c r="R288" s="190"/>
      <c r="S288" s="190"/>
      <c r="T288" s="190"/>
    </row>
    <row r="289" spans="2:20">
      <c r="B289" s="190"/>
      <c r="E289" s="190"/>
      <c r="G289" s="10"/>
      <c r="I289" s="1332"/>
      <c r="J289" s="190"/>
      <c r="K289" s="190"/>
      <c r="N289" s="190"/>
      <c r="O289" s="190"/>
      <c r="P289" s="190"/>
      <c r="Q289" s="190"/>
      <c r="R289" s="190"/>
      <c r="S289" s="190"/>
      <c r="T289" s="190"/>
    </row>
    <row r="290" spans="2:20">
      <c r="B290" s="190"/>
      <c r="E290" s="190"/>
      <c r="G290" s="10"/>
      <c r="I290" s="1332"/>
      <c r="J290" s="190"/>
      <c r="K290" s="190"/>
      <c r="N290" s="190"/>
      <c r="O290" s="190"/>
      <c r="P290" s="190"/>
      <c r="Q290" s="190"/>
      <c r="R290" s="190"/>
      <c r="S290" s="190"/>
      <c r="T290" s="190"/>
    </row>
    <row r="291" spans="2:20">
      <c r="B291" s="190"/>
      <c r="E291" s="190"/>
      <c r="G291" s="10"/>
      <c r="I291" s="1332"/>
      <c r="J291" s="190"/>
      <c r="K291" s="190"/>
      <c r="N291" s="190"/>
      <c r="O291" s="190"/>
      <c r="P291" s="190"/>
      <c r="Q291" s="190"/>
      <c r="R291" s="190"/>
      <c r="S291" s="190"/>
      <c r="T291" s="190"/>
    </row>
    <row r="292" spans="2:20">
      <c r="B292" s="190"/>
      <c r="E292" s="190"/>
      <c r="G292" s="10"/>
      <c r="I292" s="1332"/>
      <c r="J292" s="190"/>
      <c r="K292" s="190"/>
      <c r="N292" s="190"/>
      <c r="O292" s="190"/>
      <c r="P292" s="190"/>
      <c r="Q292" s="190"/>
      <c r="R292" s="190"/>
      <c r="S292" s="190"/>
      <c r="T292" s="190"/>
    </row>
    <row r="293" spans="2:20">
      <c r="B293" s="190"/>
      <c r="E293" s="190"/>
      <c r="G293" s="10"/>
      <c r="I293" s="1332"/>
      <c r="J293" s="190"/>
      <c r="K293" s="190"/>
      <c r="N293" s="190"/>
      <c r="O293" s="190"/>
      <c r="P293" s="190"/>
      <c r="Q293" s="190"/>
      <c r="R293" s="190"/>
      <c r="S293" s="190"/>
      <c r="T293" s="190"/>
    </row>
    <row r="294" spans="2:20">
      <c r="B294" s="190"/>
      <c r="E294" s="190"/>
      <c r="G294" s="10"/>
      <c r="I294" s="1332"/>
      <c r="J294" s="190"/>
      <c r="K294" s="190"/>
      <c r="N294" s="190"/>
      <c r="O294" s="190"/>
      <c r="P294" s="190"/>
      <c r="Q294" s="190"/>
      <c r="R294" s="190"/>
      <c r="S294" s="190"/>
      <c r="T294" s="190"/>
    </row>
    <row r="295" spans="2:20">
      <c r="B295" s="190"/>
      <c r="E295" s="190"/>
      <c r="G295" s="10"/>
      <c r="I295" s="1332"/>
      <c r="J295" s="190"/>
      <c r="K295" s="190"/>
      <c r="N295" s="190"/>
      <c r="O295" s="190"/>
      <c r="P295" s="190"/>
      <c r="Q295" s="190"/>
      <c r="R295" s="190"/>
      <c r="S295" s="190"/>
      <c r="T295" s="190"/>
    </row>
    <row r="296" spans="2:20">
      <c r="B296" s="190"/>
      <c r="E296" s="190"/>
      <c r="G296" s="10"/>
      <c r="I296" s="1332"/>
      <c r="J296" s="190"/>
      <c r="K296" s="190"/>
      <c r="N296" s="190"/>
      <c r="O296" s="190"/>
      <c r="P296" s="190"/>
      <c r="Q296" s="190"/>
      <c r="R296" s="190"/>
      <c r="S296" s="190"/>
      <c r="T296" s="190"/>
    </row>
    <row r="297" spans="2:20">
      <c r="B297" s="190"/>
      <c r="E297" s="190"/>
      <c r="G297" s="10"/>
      <c r="I297" s="1332"/>
      <c r="J297" s="190"/>
      <c r="K297" s="190"/>
      <c r="N297" s="190"/>
      <c r="O297" s="190"/>
      <c r="P297" s="190"/>
      <c r="Q297" s="190"/>
      <c r="R297" s="190"/>
      <c r="S297" s="190"/>
      <c r="T297" s="190"/>
    </row>
    <row r="298" spans="2:20">
      <c r="B298" s="190"/>
      <c r="E298" s="190"/>
      <c r="G298" s="10"/>
      <c r="I298" s="1332"/>
      <c r="J298" s="190"/>
      <c r="K298" s="190"/>
      <c r="N298" s="190"/>
      <c r="O298" s="190"/>
      <c r="P298" s="190"/>
      <c r="Q298" s="190"/>
      <c r="R298" s="190"/>
      <c r="S298" s="190"/>
      <c r="T298" s="190"/>
    </row>
    <row r="299" spans="2:20">
      <c r="B299" s="190"/>
      <c r="E299" s="190"/>
      <c r="G299" s="10"/>
      <c r="I299" s="1332"/>
      <c r="J299" s="190"/>
      <c r="K299" s="190"/>
      <c r="N299" s="190"/>
      <c r="O299" s="190"/>
      <c r="P299" s="190"/>
      <c r="Q299" s="190"/>
      <c r="R299" s="190"/>
      <c r="S299" s="190"/>
      <c r="T299" s="190"/>
    </row>
    <row r="300" spans="2:20">
      <c r="B300" s="190"/>
      <c r="E300" s="190"/>
      <c r="G300" s="10"/>
      <c r="I300" s="1332"/>
      <c r="J300" s="190"/>
      <c r="K300" s="190"/>
      <c r="N300" s="190"/>
      <c r="O300" s="190"/>
      <c r="P300" s="190"/>
      <c r="Q300" s="190"/>
      <c r="R300" s="190"/>
      <c r="S300" s="190"/>
      <c r="T300" s="190"/>
    </row>
    <row r="301" spans="2:20">
      <c r="B301" s="190"/>
      <c r="E301" s="190"/>
      <c r="G301" s="10"/>
      <c r="I301" s="1332"/>
      <c r="J301" s="190"/>
      <c r="K301" s="190"/>
      <c r="N301" s="190"/>
      <c r="O301" s="190"/>
      <c r="P301" s="190"/>
      <c r="Q301" s="190"/>
      <c r="R301" s="190"/>
      <c r="S301" s="190"/>
      <c r="T301" s="190"/>
    </row>
    <row r="302" spans="2:20">
      <c r="B302" s="190"/>
      <c r="E302" s="190"/>
      <c r="G302" s="10"/>
      <c r="I302" s="1332"/>
      <c r="J302" s="190"/>
      <c r="K302" s="190"/>
      <c r="N302" s="190"/>
      <c r="O302" s="190"/>
      <c r="P302" s="190"/>
      <c r="Q302" s="190"/>
      <c r="R302" s="190"/>
      <c r="S302" s="190"/>
      <c r="T302" s="190"/>
    </row>
    <row r="303" spans="2:20">
      <c r="B303" s="190"/>
      <c r="E303" s="190"/>
      <c r="G303" s="10"/>
      <c r="I303" s="1332"/>
      <c r="J303" s="190"/>
      <c r="K303" s="190"/>
      <c r="N303" s="190"/>
      <c r="O303" s="190"/>
      <c r="P303" s="190"/>
      <c r="Q303" s="190"/>
      <c r="R303" s="190"/>
      <c r="S303" s="190"/>
      <c r="T303" s="190"/>
    </row>
    <row r="304" spans="2:20">
      <c r="B304" s="190"/>
      <c r="E304" s="190"/>
      <c r="G304" s="10"/>
      <c r="I304" s="1332"/>
      <c r="J304" s="190"/>
      <c r="K304" s="190"/>
      <c r="N304" s="190"/>
      <c r="O304" s="190"/>
      <c r="P304" s="190"/>
      <c r="Q304" s="190"/>
      <c r="R304" s="190"/>
      <c r="S304" s="190"/>
      <c r="T304" s="190"/>
    </row>
    <row r="305" spans="2:20">
      <c r="B305" s="190"/>
      <c r="E305" s="190"/>
      <c r="G305" s="10"/>
      <c r="I305" s="1332"/>
      <c r="J305" s="190"/>
      <c r="K305" s="190"/>
      <c r="N305" s="190"/>
      <c r="O305" s="190"/>
      <c r="P305" s="190"/>
      <c r="Q305" s="190"/>
      <c r="R305" s="190"/>
      <c r="S305" s="190"/>
      <c r="T305" s="190"/>
    </row>
    <row r="306" spans="2:20">
      <c r="B306" s="190"/>
      <c r="E306" s="190"/>
      <c r="G306" s="10"/>
      <c r="I306" s="1332"/>
      <c r="J306" s="190"/>
      <c r="K306" s="190"/>
      <c r="N306" s="190"/>
      <c r="O306" s="190"/>
      <c r="P306" s="190"/>
      <c r="Q306" s="190"/>
      <c r="R306" s="190"/>
      <c r="S306" s="190"/>
      <c r="T306" s="190"/>
    </row>
    <row r="307" spans="2:20">
      <c r="B307" s="190"/>
      <c r="E307" s="190"/>
      <c r="G307" s="10"/>
      <c r="I307" s="1332"/>
      <c r="J307" s="190"/>
      <c r="K307" s="190"/>
      <c r="N307" s="190"/>
      <c r="O307" s="190"/>
      <c r="P307" s="190"/>
      <c r="Q307" s="190"/>
      <c r="R307" s="190"/>
      <c r="S307" s="190"/>
      <c r="T307" s="190"/>
    </row>
    <row r="308" spans="2:20">
      <c r="B308" s="190"/>
      <c r="E308" s="190"/>
      <c r="G308" s="10"/>
      <c r="I308" s="1332"/>
      <c r="J308" s="190"/>
      <c r="K308" s="190"/>
      <c r="N308" s="190"/>
      <c r="O308" s="190"/>
      <c r="P308" s="190"/>
      <c r="Q308" s="190"/>
      <c r="R308" s="190"/>
      <c r="S308" s="190"/>
      <c r="T308" s="190"/>
    </row>
    <row r="309" spans="2:20">
      <c r="B309" s="190"/>
      <c r="E309" s="190"/>
      <c r="G309" s="10"/>
      <c r="I309" s="1332"/>
      <c r="J309" s="190"/>
      <c r="K309" s="190"/>
      <c r="N309" s="190"/>
      <c r="O309" s="190"/>
      <c r="P309" s="190"/>
      <c r="Q309" s="190"/>
      <c r="R309" s="190"/>
      <c r="S309" s="190"/>
      <c r="T309" s="190"/>
    </row>
    <row r="310" spans="2:20">
      <c r="B310" s="190"/>
      <c r="E310" s="190"/>
      <c r="G310" s="10"/>
      <c r="I310" s="1332"/>
      <c r="J310" s="190"/>
      <c r="K310" s="190"/>
      <c r="N310" s="190"/>
      <c r="O310" s="190"/>
      <c r="P310" s="190"/>
      <c r="Q310" s="190"/>
      <c r="R310" s="190"/>
      <c r="S310" s="190"/>
      <c r="T310" s="190"/>
    </row>
    <row r="311" spans="2:20">
      <c r="B311" s="190"/>
      <c r="E311" s="190"/>
      <c r="G311" s="10"/>
      <c r="I311" s="1332"/>
      <c r="J311" s="190"/>
      <c r="K311" s="190"/>
      <c r="N311" s="190"/>
      <c r="O311" s="190"/>
      <c r="P311" s="190"/>
      <c r="Q311" s="190"/>
      <c r="R311" s="190"/>
      <c r="S311" s="190"/>
      <c r="T311" s="190"/>
    </row>
    <row r="312" spans="2:20">
      <c r="B312" s="190"/>
      <c r="E312" s="190"/>
      <c r="G312" s="10"/>
      <c r="I312" s="1332"/>
      <c r="J312" s="190"/>
      <c r="K312" s="190"/>
      <c r="N312" s="190"/>
      <c r="O312" s="190"/>
      <c r="P312" s="190"/>
      <c r="Q312" s="190"/>
      <c r="R312" s="190"/>
      <c r="S312" s="190"/>
      <c r="T312" s="190"/>
    </row>
    <row r="313" spans="2:20">
      <c r="B313" s="190"/>
      <c r="E313" s="190"/>
      <c r="G313" s="10"/>
      <c r="I313" s="1332"/>
      <c r="J313" s="190"/>
      <c r="K313" s="190"/>
      <c r="N313" s="190"/>
      <c r="O313" s="190"/>
      <c r="P313" s="190"/>
      <c r="Q313" s="190"/>
      <c r="R313" s="190"/>
      <c r="S313" s="190"/>
      <c r="T313" s="190"/>
    </row>
    <row r="314" spans="2:20">
      <c r="B314" s="190"/>
      <c r="E314" s="190"/>
      <c r="G314" s="10"/>
      <c r="I314" s="1332"/>
      <c r="J314" s="190"/>
      <c r="K314" s="190"/>
      <c r="N314" s="190"/>
      <c r="O314" s="190"/>
      <c r="P314" s="190"/>
      <c r="Q314" s="190"/>
      <c r="R314" s="190"/>
      <c r="S314" s="190"/>
      <c r="T314" s="190"/>
    </row>
    <row r="315" spans="2:20">
      <c r="B315" s="190"/>
      <c r="E315" s="190"/>
      <c r="G315" s="10"/>
      <c r="I315" s="1332"/>
      <c r="J315" s="190"/>
      <c r="K315" s="190"/>
      <c r="N315" s="190"/>
      <c r="O315" s="190"/>
      <c r="P315" s="190"/>
      <c r="Q315" s="190"/>
      <c r="R315" s="190"/>
      <c r="S315" s="190"/>
      <c r="T315" s="190"/>
    </row>
    <row r="316" spans="2:20">
      <c r="B316" s="190"/>
      <c r="E316" s="190"/>
      <c r="G316" s="10"/>
      <c r="I316" s="1332"/>
      <c r="J316" s="190"/>
      <c r="K316" s="190"/>
      <c r="N316" s="190"/>
      <c r="O316" s="190"/>
      <c r="P316" s="190"/>
      <c r="Q316" s="190"/>
      <c r="R316" s="190"/>
      <c r="S316" s="190"/>
      <c r="T316" s="190"/>
    </row>
    <row r="317" spans="2:20">
      <c r="B317" s="190"/>
      <c r="E317" s="190"/>
      <c r="G317" s="10"/>
      <c r="I317" s="1332"/>
      <c r="J317" s="190"/>
      <c r="K317" s="190"/>
      <c r="N317" s="190"/>
      <c r="O317" s="190"/>
      <c r="P317" s="190"/>
      <c r="Q317" s="190"/>
      <c r="R317" s="190"/>
      <c r="S317" s="190"/>
      <c r="T317" s="190"/>
    </row>
    <row r="318" spans="2:20">
      <c r="B318" s="190"/>
      <c r="E318" s="190"/>
      <c r="G318" s="10"/>
      <c r="I318" s="1332"/>
      <c r="J318" s="190"/>
      <c r="K318" s="190"/>
      <c r="N318" s="190"/>
      <c r="O318" s="190"/>
      <c r="P318" s="190"/>
      <c r="Q318" s="190"/>
      <c r="R318" s="190"/>
      <c r="S318" s="190"/>
      <c r="T318" s="190"/>
    </row>
    <row r="319" spans="2:20">
      <c r="B319" s="190"/>
      <c r="E319" s="190"/>
      <c r="G319" s="10"/>
      <c r="I319" s="1332"/>
      <c r="J319" s="190"/>
      <c r="K319" s="190"/>
      <c r="N319" s="190"/>
      <c r="O319" s="190"/>
      <c r="P319" s="190"/>
      <c r="Q319" s="190"/>
      <c r="R319" s="190"/>
      <c r="S319" s="190"/>
      <c r="T319" s="190"/>
    </row>
    <row r="320" spans="2:20">
      <c r="B320" s="190"/>
      <c r="E320" s="190"/>
      <c r="G320" s="10"/>
      <c r="I320" s="1332"/>
      <c r="J320" s="190"/>
      <c r="K320" s="190"/>
      <c r="N320" s="190"/>
      <c r="O320" s="190"/>
      <c r="P320" s="190"/>
      <c r="Q320" s="190"/>
      <c r="R320" s="190"/>
      <c r="S320" s="190"/>
      <c r="T320" s="190"/>
    </row>
    <row r="321" spans="1:20">
      <c r="B321" s="190"/>
      <c r="E321" s="190"/>
      <c r="G321" s="10"/>
      <c r="I321" s="1332"/>
      <c r="J321" s="190"/>
      <c r="K321" s="190"/>
      <c r="N321" s="190"/>
      <c r="O321" s="190"/>
      <c r="P321" s="190"/>
      <c r="Q321" s="190"/>
      <c r="R321" s="190"/>
      <c r="S321" s="190"/>
      <c r="T321" s="190"/>
    </row>
    <row r="325" spans="1:20" ht="14">
      <c r="A325" s="1350" t="s">
        <v>3160</v>
      </c>
    </row>
    <row r="327" spans="1:20" ht="33.5" customHeight="1">
      <c r="A327" s="1327" t="s">
        <v>189</v>
      </c>
      <c r="B327" s="1327" t="s">
        <v>1862</v>
      </c>
      <c r="C327" s="1327" t="s">
        <v>3093</v>
      </c>
      <c r="D327" s="1327" t="s">
        <v>3209</v>
      </c>
      <c r="E327" s="1327" t="s">
        <v>3094</v>
      </c>
      <c r="F327" s="715" t="s">
        <v>3215</v>
      </c>
      <c r="G327" s="1323" t="s">
        <v>27</v>
      </c>
      <c r="H327" s="1322" t="s">
        <v>133</v>
      </c>
      <c r="I327" s="1322" t="s">
        <v>3061</v>
      </c>
      <c r="J327" s="1322" t="s">
        <v>3107</v>
      </c>
      <c r="K327" s="1322" t="s">
        <v>3062</v>
      </c>
      <c r="L327" s="1322" t="s">
        <v>3091</v>
      </c>
      <c r="M327" s="1322" t="s">
        <v>143</v>
      </c>
      <c r="N327" s="1322" t="s">
        <v>3063</v>
      </c>
    </row>
    <row r="328" spans="1:20">
      <c r="B328" s="190"/>
      <c r="E328" s="190"/>
      <c r="H328" s="1333"/>
    </row>
    <row r="329" spans="1:20">
      <c r="B329" s="190"/>
      <c r="E329" s="190"/>
      <c r="H329" s="1333"/>
    </row>
    <row r="330" spans="1:20">
      <c r="B330" s="190"/>
      <c r="E330" s="190"/>
      <c r="H330" s="1333"/>
    </row>
    <row r="331" spans="1:20">
      <c r="B331" s="190"/>
      <c r="E331" s="190"/>
      <c r="H331" s="1333"/>
    </row>
    <row r="332" spans="1:20">
      <c r="B332" s="190"/>
      <c r="E332" s="190"/>
      <c r="H332" s="1333"/>
    </row>
    <row r="333" spans="1:20">
      <c r="B333" s="190"/>
      <c r="E333" s="190"/>
      <c r="H333" s="1333"/>
    </row>
    <row r="334" spans="1:20">
      <c r="B334" s="190"/>
      <c r="E334" s="190"/>
      <c r="H334" s="1333"/>
    </row>
    <row r="335" spans="1:20">
      <c r="B335" s="190"/>
      <c r="E335" s="190"/>
      <c r="H335" s="1333"/>
    </row>
    <row r="336" spans="1:20">
      <c r="B336" s="190"/>
      <c r="E336" s="190"/>
      <c r="H336" s="1333"/>
    </row>
    <row r="337" spans="2:8">
      <c r="B337" s="190"/>
      <c r="E337" s="190"/>
      <c r="H337" s="1333"/>
    </row>
    <row r="338" spans="2:8">
      <c r="B338" s="190"/>
      <c r="E338" s="190"/>
      <c r="H338" s="1333"/>
    </row>
    <row r="339" spans="2:8">
      <c r="B339" s="190"/>
      <c r="E339" s="190"/>
      <c r="H339" s="1333"/>
    </row>
    <row r="340" spans="2:8">
      <c r="B340" s="190"/>
      <c r="E340" s="190"/>
      <c r="H340" s="1333"/>
    </row>
    <row r="341" spans="2:8">
      <c r="B341" s="190"/>
      <c r="E341" s="190"/>
      <c r="H341" s="1333"/>
    </row>
    <row r="342" spans="2:8">
      <c r="B342" s="190"/>
      <c r="E342" s="190"/>
      <c r="H342" s="1333"/>
    </row>
    <row r="343" spans="2:8">
      <c r="B343" s="190"/>
      <c r="E343" s="190"/>
      <c r="H343" s="1333"/>
    </row>
    <row r="344" spans="2:8">
      <c r="B344" s="190"/>
      <c r="E344" s="190"/>
      <c r="H344" s="1333"/>
    </row>
    <row r="345" spans="2:8">
      <c r="B345" s="190"/>
      <c r="E345" s="190"/>
      <c r="H345" s="1333"/>
    </row>
    <row r="346" spans="2:8">
      <c r="B346" s="190"/>
      <c r="E346" s="190"/>
      <c r="H346" s="1333"/>
    </row>
    <row r="347" spans="2:8">
      <c r="B347" s="190"/>
      <c r="E347" s="190"/>
      <c r="H347" s="1333"/>
    </row>
    <row r="348" spans="2:8">
      <c r="B348" s="190"/>
      <c r="E348" s="190"/>
      <c r="H348" s="1333"/>
    </row>
    <row r="349" spans="2:8">
      <c r="B349" s="190"/>
      <c r="E349" s="190"/>
      <c r="H349" s="1333"/>
    </row>
    <row r="350" spans="2:8">
      <c r="B350" s="190"/>
      <c r="E350" s="190"/>
      <c r="H350" s="1333"/>
    </row>
    <row r="351" spans="2:8">
      <c r="B351" s="190"/>
      <c r="E351" s="190"/>
      <c r="H351" s="1333"/>
    </row>
    <row r="352" spans="2:8">
      <c r="B352" s="190"/>
      <c r="E352" s="190"/>
      <c r="H352" s="1333"/>
    </row>
    <row r="353" spans="2:8">
      <c r="B353" s="190"/>
      <c r="E353" s="190"/>
      <c r="H353" s="1333"/>
    </row>
    <row r="354" spans="2:8">
      <c r="B354" s="190"/>
      <c r="E354" s="190"/>
      <c r="H354" s="1333"/>
    </row>
    <row r="355" spans="2:8">
      <c r="B355" s="190"/>
      <c r="E355" s="190"/>
      <c r="H355" s="1333"/>
    </row>
    <row r="356" spans="2:8">
      <c r="B356" s="190"/>
      <c r="E356" s="190"/>
      <c r="H356" s="1333"/>
    </row>
    <row r="357" spans="2:8">
      <c r="B357" s="190"/>
      <c r="E357" s="190"/>
      <c r="H357" s="1333"/>
    </row>
    <row r="358" spans="2:8">
      <c r="B358" s="190"/>
      <c r="E358" s="190"/>
      <c r="H358" s="1333"/>
    </row>
    <row r="359" spans="2:8">
      <c r="B359" s="190"/>
      <c r="E359" s="190"/>
      <c r="H359" s="1333"/>
    </row>
    <row r="360" spans="2:8">
      <c r="B360" s="190"/>
      <c r="E360" s="190"/>
      <c r="H360" s="1333"/>
    </row>
    <row r="361" spans="2:8">
      <c r="B361" s="190"/>
      <c r="E361" s="190"/>
      <c r="H361" s="1333"/>
    </row>
    <row r="362" spans="2:8">
      <c r="B362" s="190"/>
      <c r="E362" s="190"/>
      <c r="H362" s="1333"/>
    </row>
    <row r="363" spans="2:8">
      <c r="B363" s="190"/>
      <c r="E363" s="190"/>
      <c r="H363" s="1333"/>
    </row>
    <row r="364" spans="2:8">
      <c r="B364" s="190"/>
      <c r="E364" s="190"/>
      <c r="H364" s="1333"/>
    </row>
    <row r="365" spans="2:8">
      <c r="B365" s="190"/>
      <c r="E365" s="190"/>
      <c r="H365" s="1333"/>
    </row>
    <row r="366" spans="2:8">
      <c r="B366" s="190"/>
      <c r="E366" s="190"/>
      <c r="H366" s="1333"/>
    </row>
    <row r="367" spans="2:8">
      <c r="B367" s="190"/>
      <c r="E367" s="190"/>
      <c r="H367" s="1333"/>
    </row>
    <row r="368" spans="2:8">
      <c r="B368" s="190"/>
      <c r="E368" s="190"/>
      <c r="H368" s="1333"/>
    </row>
    <row r="369" spans="2:8">
      <c r="B369" s="190"/>
      <c r="E369" s="190"/>
      <c r="H369" s="1333"/>
    </row>
    <row r="370" spans="2:8">
      <c r="B370" s="190"/>
      <c r="E370" s="190"/>
      <c r="H370" s="1333"/>
    </row>
    <row r="371" spans="2:8">
      <c r="B371" s="190"/>
      <c r="E371" s="190"/>
      <c r="H371" s="1333"/>
    </row>
    <row r="372" spans="2:8">
      <c r="B372" s="190"/>
      <c r="E372" s="190"/>
      <c r="H372" s="1333"/>
    </row>
    <row r="373" spans="2:8">
      <c r="B373" s="190"/>
      <c r="E373" s="190"/>
      <c r="H373" s="1333"/>
    </row>
    <row r="374" spans="2:8">
      <c r="B374" s="190"/>
      <c r="E374" s="190"/>
      <c r="H374" s="1333"/>
    </row>
    <row r="375" spans="2:8">
      <c r="B375" s="190"/>
      <c r="E375" s="190"/>
      <c r="H375" s="1333"/>
    </row>
    <row r="376" spans="2:8">
      <c r="B376" s="190"/>
      <c r="E376" s="190"/>
      <c r="H376" s="1333"/>
    </row>
    <row r="377" spans="2:8">
      <c r="B377" s="190"/>
      <c r="E377" s="190"/>
      <c r="H377" s="1333"/>
    </row>
    <row r="378" spans="2:8">
      <c r="B378" s="190"/>
      <c r="E378" s="190"/>
      <c r="H378" s="1333"/>
    </row>
    <row r="379" spans="2:8">
      <c r="B379" s="190"/>
      <c r="E379" s="190"/>
      <c r="H379" s="1333"/>
    </row>
    <row r="380" spans="2:8">
      <c r="B380" s="190"/>
      <c r="E380" s="190"/>
      <c r="H380" s="1333"/>
    </row>
    <row r="381" spans="2:8">
      <c r="B381" s="190"/>
      <c r="E381" s="190"/>
      <c r="H381" s="1333"/>
    </row>
    <row r="382" spans="2:8">
      <c r="B382" s="190"/>
      <c r="E382" s="190"/>
      <c r="H382" s="1333"/>
    </row>
    <row r="383" spans="2:8">
      <c r="B383" s="190"/>
      <c r="E383" s="190"/>
      <c r="H383" s="1333"/>
    </row>
    <row r="384" spans="2:8">
      <c r="B384" s="190"/>
      <c r="E384" s="190"/>
      <c r="H384" s="1333"/>
    </row>
    <row r="385" spans="2:8">
      <c r="B385" s="190"/>
      <c r="E385" s="190"/>
      <c r="H385" s="1333"/>
    </row>
    <row r="386" spans="2:8">
      <c r="B386" s="190"/>
      <c r="E386" s="190"/>
      <c r="H386" s="1333"/>
    </row>
    <row r="387" spans="2:8">
      <c r="B387" s="190"/>
      <c r="E387" s="190"/>
      <c r="H387" s="1333"/>
    </row>
    <row r="388" spans="2:8">
      <c r="B388" s="190"/>
      <c r="E388" s="190"/>
      <c r="H388" s="1333"/>
    </row>
    <row r="389" spans="2:8">
      <c r="B389" s="190"/>
      <c r="E389" s="190"/>
      <c r="H389" s="1333"/>
    </row>
    <row r="390" spans="2:8">
      <c r="B390" s="190"/>
      <c r="E390" s="190"/>
      <c r="H390" s="1333"/>
    </row>
    <row r="391" spans="2:8">
      <c r="B391" s="190"/>
      <c r="E391" s="190"/>
      <c r="H391" s="1333"/>
    </row>
    <row r="392" spans="2:8">
      <c r="B392" s="190"/>
      <c r="E392" s="190"/>
      <c r="H392" s="1333"/>
    </row>
    <row r="393" spans="2:8">
      <c r="B393" s="190"/>
      <c r="E393" s="190"/>
      <c r="H393" s="1333"/>
    </row>
    <row r="394" spans="2:8">
      <c r="B394" s="190"/>
      <c r="E394" s="190"/>
      <c r="H394" s="1333"/>
    </row>
    <row r="395" spans="2:8">
      <c r="B395" s="190"/>
      <c r="E395" s="190"/>
      <c r="H395" s="1333"/>
    </row>
    <row r="396" spans="2:8">
      <c r="B396" s="190"/>
      <c r="E396" s="190"/>
      <c r="H396" s="1333"/>
    </row>
    <row r="397" spans="2:8">
      <c r="B397" s="190"/>
      <c r="E397" s="190"/>
      <c r="H397" s="1333"/>
    </row>
    <row r="398" spans="2:8">
      <c r="B398" s="190"/>
      <c r="E398" s="190"/>
      <c r="H398" s="1333"/>
    </row>
    <row r="399" spans="2:8">
      <c r="B399" s="190"/>
      <c r="E399" s="190"/>
      <c r="H399" s="1333"/>
    </row>
    <row r="400" spans="2:8">
      <c r="B400" s="190"/>
      <c r="E400" s="190"/>
      <c r="H400" s="1333"/>
    </row>
    <row r="401" spans="2:8">
      <c r="B401" s="190"/>
      <c r="E401" s="190"/>
      <c r="H401" s="1333"/>
    </row>
    <row r="402" spans="2:8">
      <c r="B402" s="190"/>
      <c r="E402" s="190"/>
      <c r="H402" s="1333"/>
    </row>
    <row r="403" spans="2:8">
      <c r="B403" s="190"/>
      <c r="E403" s="190"/>
      <c r="H403" s="1333"/>
    </row>
    <row r="404" spans="2:8">
      <c r="B404" s="190"/>
      <c r="E404" s="190"/>
      <c r="H404" s="1333"/>
    </row>
    <row r="405" spans="2:8">
      <c r="B405" s="190"/>
      <c r="E405" s="190"/>
      <c r="H405" s="1333"/>
    </row>
    <row r="406" spans="2:8">
      <c r="B406" s="190"/>
      <c r="E406" s="190"/>
      <c r="H406" s="1333"/>
    </row>
    <row r="407" spans="2:8">
      <c r="B407" s="190"/>
      <c r="E407" s="190"/>
      <c r="H407" s="1333"/>
    </row>
    <row r="408" spans="2:8">
      <c r="B408" s="190"/>
      <c r="E408" s="190"/>
      <c r="H408" s="1333"/>
    </row>
    <row r="409" spans="2:8">
      <c r="B409" s="190"/>
      <c r="E409" s="190"/>
      <c r="H409" s="1333"/>
    </row>
    <row r="410" spans="2:8">
      <c r="B410" s="190"/>
      <c r="E410" s="190"/>
      <c r="H410" s="1333"/>
    </row>
    <row r="411" spans="2:8">
      <c r="B411" s="190"/>
      <c r="E411" s="190"/>
      <c r="H411" s="1333"/>
    </row>
    <row r="412" spans="2:8">
      <c r="B412" s="190"/>
      <c r="E412" s="190"/>
      <c r="H412" s="1333"/>
    </row>
    <row r="413" spans="2:8">
      <c r="B413" s="190"/>
      <c r="E413" s="190"/>
      <c r="H413" s="1333"/>
    </row>
    <row r="414" spans="2:8">
      <c r="B414" s="190"/>
      <c r="E414" s="190"/>
      <c r="H414" s="1333"/>
    </row>
    <row r="415" spans="2:8">
      <c r="B415" s="190"/>
      <c r="E415" s="190"/>
      <c r="H415" s="1333"/>
    </row>
    <row r="416" spans="2:8">
      <c r="B416" s="190"/>
      <c r="E416" s="190"/>
      <c r="H416" s="1333"/>
    </row>
    <row r="417" spans="2:8">
      <c r="B417" s="190"/>
      <c r="E417" s="190"/>
      <c r="H417" s="1333"/>
    </row>
    <row r="418" spans="2:8">
      <c r="B418" s="190"/>
      <c r="E418" s="190"/>
      <c r="H418" s="1333"/>
    </row>
    <row r="419" spans="2:8">
      <c r="B419" s="190"/>
      <c r="E419" s="190"/>
      <c r="H419" s="1333"/>
    </row>
    <row r="420" spans="2:8">
      <c r="B420" s="190"/>
      <c r="E420" s="190"/>
      <c r="H420" s="1333"/>
    </row>
    <row r="421" spans="2:8">
      <c r="B421" s="190"/>
      <c r="E421" s="190"/>
      <c r="H421" s="1333"/>
    </row>
    <row r="422" spans="2:8">
      <c r="B422" s="190"/>
      <c r="E422" s="190"/>
      <c r="H422" s="1333"/>
    </row>
    <row r="423" spans="2:8">
      <c r="B423" s="190"/>
      <c r="E423" s="190"/>
      <c r="H423" s="1333"/>
    </row>
    <row r="424" spans="2:8">
      <c r="B424" s="190"/>
      <c r="E424" s="190"/>
      <c r="H424" s="1333"/>
    </row>
    <row r="425" spans="2:8">
      <c r="B425" s="190"/>
      <c r="E425" s="190"/>
      <c r="H425" s="1333"/>
    </row>
    <row r="426" spans="2:8">
      <c r="B426" s="190"/>
      <c r="E426" s="190"/>
      <c r="H426" s="1333"/>
    </row>
    <row r="427" spans="2:8">
      <c r="B427" s="190"/>
      <c r="E427" s="190"/>
      <c r="H427" s="1333"/>
    </row>
    <row r="428" spans="2:8">
      <c r="B428" s="190"/>
      <c r="E428" s="190"/>
      <c r="H428" s="1333"/>
    </row>
    <row r="429" spans="2:8">
      <c r="B429" s="190"/>
      <c r="E429" s="190"/>
      <c r="H429" s="1333"/>
    </row>
    <row r="430" spans="2:8">
      <c r="B430" s="190"/>
      <c r="E430" s="190"/>
      <c r="H430" s="1333"/>
    </row>
    <row r="431" spans="2:8">
      <c r="B431" s="190"/>
      <c r="E431" s="190"/>
      <c r="H431" s="1333"/>
    </row>
    <row r="432" spans="2:8">
      <c r="B432" s="190"/>
      <c r="E432" s="190"/>
      <c r="H432" s="1333"/>
    </row>
    <row r="433" spans="2:8">
      <c r="B433" s="190"/>
      <c r="E433" s="190"/>
      <c r="H433" s="1333"/>
    </row>
    <row r="434" spans="2:8">
      <c r="B434" s="190"/>
      <c r="E434" s="190"/>
      <c r="H434" s="1333"/>
    </row>
    <row r="435" spans="2:8">
      <c r="B435" s="190"/>
      <c r="E435" s="190"/>
      <c r="H435" s="1333"/>
    </row>
    <row r="436" spans="2:8">
      <c r="B436" s="190"/>
      <c r="E436" s="190"/>
      <c r="H436" s="1333"/>
    </row>
    <row r="437" spans="2:8">
      <c r="B437" s="190"/>
      <c r="E437" s="190"/>
      <c r="H437" s="1333"/>
    </row>
    <row r="438" spans="2:8">
      <c r="B438" s="190"/>
      <c r="E438" s="190"/>
      <c r="H438" s="1333"/>
    </row>
    <row r="439" spans="2:8">
      <c r="B439" s="190"/>
      <c r="E439" s="190"/>
      <c r="H439" s="1333"/>
    </row>
    <row r="440" spans="2:8">
      <c r="B440" s="190"/>
      <c r="E440" s="190"/>
      <c r="H440" s="1333"/>
    </row>
    <row r="441" spans="2:8">
      <c r="B441" s="190"/>
      <c r="E441" s="190"/>
      <c r="H441" s="1333"/>
    </row>
    <row r="442" spans="2:8">
      <c r="B442" s="190"/>
      <c r="E442" s="190"/>
      <c r="H442" s="1333"/>
    </row>
    <row r="443" spans="2:8">
      <c r="B443" s="190"/>
      <c r="E443" s="190"/>
      <c r="H443" s="1333"/>
    </row>
    <row r="444" spans="2:8">
      <c r="B444" s="190"/>
      <c r="E444" s="190"/>
      <c r="H444" s="1333"/>
    </row>
    <row r="445" spans="2:8">
      <c r="B445" s="190"/>
      <c r="E445" s="190"/>
      <c r="H445" s="1333"/>
    </row>
    <row r="446" spans="2:8">
      <c r="B446" s="190"/>
      <c r="E446" s="190"/>
      <c r="H446" s="1333"/>
    </row>
    <row r="447" spans="2:8">
      <c r="B447" s="190"/>
      <c r="E447" s="190"/>
      <c r="H447" s="1333"/>
    </row>
    <row r="448" spans="2:8">
      <c r="B448" s="190"/>
      <c r="E448" s="190"/>
      <c r="H448" s="1333"/>
    </row>
    <row r="449" spans="2:8">
      <c r="B449" s="190"/>
      <c r="E449" s="190"/>
      <c r="H449" s="1333"/>
    </row>
    <row r="450" spans="2:8">
      <c r="B450" s="190"/>
      <c r="E450" s="190"/>
      <c r="H450" s="1333"/>
    </row>
    <row r="451" spans="2:8">
      <c r="B451" s="190"/>
      <c r="E451" s="190"/>
      <c r="H451" s="1333"/>
    </row>
    <row r="452" spans="2:8">
      <c r="B452" s="190"/>
      <c r="E452" s="190"/>
      <c r="H452" s="1333"/>
    </row>
    <row r="453" spans="2:8">
      <c r="B453" s="190"/>
      <c r="E453" s="190"/>
      <c r="H453" s="1333"/>
    </row>
    <row r="454" spans="2:8">
      <c r="B454" s="190"/>
      <c r="E454" s="190"/>
      <c r="H454" s="1333"/>
    </row>
    <row r="455" spans="2:8">
      <c r="B455" s="190"/>
      <c r="E455" s="190"/>
      <c r="H455" s="1333"/>
    </row>
    <row r="456" spans="2:8">
      <c r="B456" s="190"/>
      <c r="E456" s="190"/>
      <c r="H456" s="1333"/>
    </row>
    <row r="457" spans="2:8">
      <c r="B457" s="190"/>
      <c r="E457" s="190"/>
      <c r="H457" s="1333"/>
    </row>
    <row r="458" spans="2:8">
      <c r="B458" s="190"/>
      <c r="E458" s="190"/>
      <c r="H458" s="1333"/>
    </row>
    <row r="459" spans="2:8">
      <c r="B459" s="190"/>
      <c r="E459" s="190"/>
      <c r="H459" s="1333"/>
    </row>
    <row r="460" spans="2:8">
      <c r="B460" s="190"/>
      <c r="E460" s="190"/>
      <c r="H460" s="1333"/>
    </row>
    <row r="461" spans="2:8">
      <c r="B461" s="190"/>
      <c r="E461" s="190"/>
      <c r="H461" s="1333"/>
    </row>
    <row r="462" spans="2:8">
      <c r="B462" s="190"/>
      <c r="E462" s="190"/>
      <c r="H462" s="1333"/>
    </row>
    <row r="463" spans="2:8">
      <c r="B463" s="190"/>
      <c r="E463" s="190"/>
      <c r="H463" s="1333"/>
    </row>
    <row r="464" spans="2:8">
      <c r="B464" s="190"/>
      <c r="E464" s="190"/>
      <c r="H464" s="1333"/>
    </row>
    <row r="465" spans="2:8">
      <c r="B465" s="190"/>
      <c r="E465" s="190"/>
      <c r="H465" s="1333"/>
    </row>
    <row r="466" spans="2:8">
      <c r="B466" s="190"/>
      <c r="E466" s="190"/>
      <c r="H466" s="1333"/>
    </row>
    <row r="467" spans="2:8">
      <c r="B467" s="190"/>
      <c r="E467" s="190"/>
      <c r="H467" s="1333"/>
    </row>
    <row r="468" spans="2:8">
      <c r="B468" s="190"/>
      <c r="E468" s="190"/>
      <c r="H468" s="1333"/>
    </row>
    <row r="469" spans="2:8">
      <c r="B469" s="190"/>
      <c r="E469" s="190"/>
      <c r="H469" s="1333"/>
    </row>
    <row r="470" spans="2:8">
      <c r="B470" s="190"/>
      <c r="E470" s="190"/>
      <c r="H470" s="1333"/>
    </row>
    <row r="471" spans="2:8">
      <c r="B471" s="190"/>
      <c r="E471" s="190"/>
      <c r="H471" s="1333"/>
    </row>
    <row r="472" spans="2:8">
      <c r="B472" s="190"/>
      <c r="E472" s="190"/>
      <c r="H472" s="1333"/>
    </row>
    <row r="473" spans="2:8">
      <c r="B473" s="190"/>
      <c r="E473" s="190"/>
      <c r="H473" s="1333"/>
    </row>
    <row r="474" spans="2:8">
      <c r="B474" s="190"/>
      <c r="E474" s="190"/>
      <c r="H474" s="1333"/>
    </row>
    <row r="475" spans="2:8">
      <c r="B475" s="190"/>
      <c r="E475" s="190"/>
      <c r="H475" s="1333"/>
    </row>
    <row r="476" spans="2:8">
      <c r="B476" s="190"/>
      <c r="E476" s="190"/>
      <c r="H476" s="1333"/>
    </row>
    <row r="477" spans="2:8">
      <c r="B477" s="190"/>
      <c r="E477" s="190"/>
      <c r="H477" s="1333"/>
    </row>
    <row r="478" spans="2:8">
      <c r="B478" s="190"/>
      <c r="E478" s="190"/>
      <c r="H478" s="1333"/>
    </row>
    <row r="479" spans="2:8">
      <c r="B479" s="190"/>
      <c r="E479" s="190"/>
      <c r="H479" s="1333"/>
    </row>
    <row r="480" spans="2:8">
      <c r="B480" s="190"/>
      <c r="E480" s="190"/>
      <c r="H480" s="1333"/>
    </row>
    <row r="481" spans="2:8">
      <c r="B481" s="190"/>
      <c r="E481" s="190"/>
      <c r="H481" s="1333"/>
    </row>
    <row r="482" spans="2:8">
      <c r="B482" s="190"/>
      <c r="E482" s="190"/>
      <c r="H482" s="1333"/>
    </row>
    <row r="483" spans="2:8">
      <c r="B483" s="190"/>
      <c r="E483" s="190"/>
      <c r="H483" s="1333"/>
    </row>
    <row r="484" spans="2:8">
      <c r="B484" s="190"/>
      <c r="E484" s="190"/>
      <c r="H484" s="1333"/>
    </row>
    <row r="485" spans="2:8">
      <c r="B485" s="190"/>
      <c r="E485" s="190"/>
      <c r="H485" s="1333"/>
    </row>
    <row r="486" spans="2:8">
      <c r="B486" s="190"/>
      <c r="E486" s="190"/>
      <c r="H486" s="1333"/>
    </row>
    <row r="487" spans="2:8">
      <c r="B487" s="190"/>
      <c r="E487" s="190"/>
      <c r="H487" s="1333"/>
    </row>
    <row r="488" spans="2:8">
      <c r="B488" s="190"/>
      <c r="E488" s="190"/>
      <c r="H488" s="1333"/>
    </row>
    <row r="489" spans="2:8">
      <c r="B489" s="190"/>
      <c r="E489" s="190"/>
      <c r="H489" s="1333"/>
    </row>
    <row r="490" spans="2:8">
      <c r="B490" s="190"/>
      <c r="E490" s="190"/>
      <c r="H490" s="1333"/>
    </row>
    <row r="491" spans="2:8">
      <c r="B491" s="190"/>
      <c r="E491" s="190"/>
      <c r="H491" s="1333"/>
    </row>
    <row r="492" spans="2:8">
      <c r="B492" s="190"/>
      <c r="E492" s="190"/>
      <c r="H492" s="1333"/>
    </row>
    <row r="493" spans="2:8">
      <c r="B493" s="190"/>
      <c r="E493" s="190"/>
      <c r="H493" s="1333"/>
    </row>
    <row r="494" spans="2:8">
      <c r="B494" s="190"/>
      <c r="E494" s="190"/>
      <c r="H494" s="1333"/>
    </row>
    <row r="495" spans="2:8">
      <c r="B495" s="190"/>
      <c r="E495" s="190"/>
      <c r="H495" s="1333"/>
    </row>
    <row r="496" spans="2:8">
      <c r="B496" s="190"/>
      <c r="E496" s="190"/>
      <c r="H496" s="1333"/>
    </row>
    <row r="497" spans="2:8">
      <c r="B497" s="190"/>
      <c r="E497" s="190"/>
      <c r="H497" s="1333"/>
    </row>
    <row r="498" spans="2:8">
      <c r="B498" s="190"/>
      <c r="E498" s="190"/>
      <c r="H498" s="1333"/>
    </row>
    <row r="499" spans="2:8">
      <c r="B499" s="190"/>
      <c r="E499" s="190"/>
      <c r="H499" s="1333"/>
    </row>
    <row r="500" spans="2:8">
      <c r="B500" s="190"/>
      <c r="E500" s="190"/>
      <c r="H500" s="1333"/>
    </row>
    <row r="501" spans="2:8">
      <c r="B501" s="190"/>
      <c r="E501" s="190"/>
      <c r="H501" s="1333"/>
    </row>
    <row r="502" spans="2:8">
      <c r="B502" s="190"/>
      <c r="E502" s="190"/>
      <c r="H502" s="1333"/>
    </row>
    <row r="503" spans="2:8">
      <c r="B503" s="190"/>
      <c r="E503" s="190"/>
      <c r="H503" s="1333"/>
    </row>
    <row r="504" spans="2:8">
      <c r="B504" s="190"/>
      <c r="E504" s="190"/>
      <c r="H504" s="1333"/>
    </row>
    <row r="505" spans="2:8">
      <c r="B505" s="190"/>
      <c r="E505" s="190"/>
      <c r="H505" s="1333"/>
    </row>
    <row r="506" spans="2:8">
      <c r="B506" s="190"/>
      <c r="E506" s="190"/>
      <c r="H506" s="1333"/>
    </row>
    <row r="507" spans="2:8">
      <c r="B507" s="190"/>
      <c r="E507" s="190"/>
      <c r="H507" s="1333"/>
    </row>
    <row r="508" spans="2:8">
      <c r="B508" s="190"/>
      <c r="E508" s="190"/>
      <c r="H508" s="1333"/>
    </row>
    <row r="509" spans="2:8">
      <c r="B509" s="190"/>
      <c r="E509" s="190"/>
      <c r="H509" s="1333"/>
    </row>
    <row r="510" spans="2:8">
      <c r="B510" s="190"/>
      <c r="E510" s="190"/>
      <c r="H510" s="1333"/>
    </row>
    <row r="511" spans="2:8">
      <c r="B511" s="190"/>
      <c r="E511" s="190"/>
      <c r="H511" s="1333"/>
    </row>
    <row r="512" spans="2:8">
      <c r="B512" s="190"/>
      <c r="E512" s="190"/>
      <c r="H512" s="1333"/>
    </row>
    <row r="513" spans="2:8">
      <c r="B513" s="190"/>
      <c r="E513" s="190"/>
      <c r="H513" s="1333"/>
    </row>
    <row r="514" spans="2:8">
      <c r="B514" s="190"/>
      <c r="E514" s="190"/>
      <c r="H514" s="1333"/>
    </row>
    <row r="515" spans="2:8">
      <c r="B515" s="190"/>
      <c r="E515" s="190"/>
      <c r="H515" s="1333"/>
    </row>
    <row r="516" spans="2:8">
      <c r="B516" s="190"/>
      <c r="E516" s="190"/>
      <c r="H516" s="1333"/>
    </row>
    <row r="517" spans="2:8">
      <c r="B517" s="190"/>
      <c r="E517" s="190"/>
      <c r="H517" s="1333"/>
    </row>
    <row r="518" spans="2:8">
      <c r="B518" s="190"/>
      <c r="E518" s="190"/>
      <c r="H518" s="1333"/>
    </row>
    <row r="519" spans="2:8">
      <c r="B519" s="190"/>
      <c r="E519" s="190"/>
      <c r="H519" s="1333"/>
    </row>
    <row r="520" spans="2:8">
      <c r="B520" s="190"/>
      <c r="E520" s="190"/>
      <c r="H520" s="1333"/>
    </row>
    <row r="521" spans="2:8">
      <c r="B521" s="190"/>
      <c r="E521" s="190"/>
      <c r="H521" s="1333"/>
    </row>
    <row r="522" spans="2:8">
      <c r="B522" s="190"/>
      <c r="E522" s="190"/>
      <c r="H522" s="1333"/>
    </row>
    <row r="523" spans="2:8">
      <c r="B523" s="190"/>
      <c r="E523" s="190"/>
      <c r="H523" s="1333"/>
    </row>
    <row r="524" spans="2:8">
      <c r="B524" s="190"/>
      <c r="E524" s="190"/>
      <c r="H524" s="1333"/>
    </row>
    <row r="525" spans="2:8">
      <c r="B525" s="190"/>
      <c r="E525" s="190"/>
      <c r="H525" s="1333"/>
    </row>
    <row r="526" spans="2:8">
      <c r="B526" s="190"/>
      <c r="E526" s="190"/>
      <c r="H526" s="1333"/>
    </row>
    <row r="527" spans="2:8">
      <c r="B527" s="190"/>
      <c r="E527" s="190"/>
      <c r="H527" s="1333"/>
    </row>
    <row r="528" spans="2:8">
      <c r="B528" s="190"/>
      <c r="E528" s="190"/>
      <c r="H528" s="1333"/>
    </row>
    <row r="529" spans="2:8">
      <c r="B529" s="190"/>
      <c r="E529" s="190"/>
      <c r="H529" s="1333"/>
    </row>
    <row r="530" spans="2:8">
      <c r="B530" s="190"/>
      <c r="E530" s="190"/>
      <c r="H530" s="1333"/>
    </row>
    <row r="531" spans="2:8">
      <c r="B531" s="190"/>
      <c r="E531" s="190"/>
      <c r="H531" s="1333"/>
    </row>
    <row r="532" spans="2:8">
      <c r="B532" s="190"/>
      <c r="E532" s="190"/>
      <c r="H532" s="1333"/>
    </row>
    <row r="533" spans="2:8">
      <c r="B533" s="190"/>
      <c r="E533" s="190"/>
      <c r="H533" s="1333"/>
    </row>
    <row r="534" spans="2:8">
      <c r="B534" s="190"/>
      <c r="E534" s="190"/>
      <c r="H534" s="1333"/>
    </row>
    <row r="535" spans="2:8">
      <c r="B535" s="190"/>
      <c r="E535" s="190"/>
      <c r="H535" s="1333"/>
    </row>
    <row r="536" spans="2:8">
      <c r="B536" s="190"/>
      <c r="E536" s="190"/>
      <c r="H536" s="1333"/>
    </row>
    <row r="537" spans="2:8">
      <c r="B537" s="190"/>
      <c r="E537" s="190"/>
      <c r="H537" s="1333"/>
    </row>
    <row r="538" spans="2:8">
      <c r="B538" s="190"/>
      <c r="E538" s="190"/>
      <c r="H538" s="1333"/>
    </row>
    <row r="539" spans="2:8">
      <c r="B539" s="190"/>
      <c r="E539" s="190"/>
      <c r="H539" s="1333"/>
    </row>
    <row r="540" spans="2:8">
      <c r="B540" s="190"/>
      <c r="E540" s="190"/>
      <c r="H540" s="1333"/>
    </row>
    <row r="541" spans="2:8">
      <c r="B541" s="190"/>
      <c r="E541" s="190"/>
      <c r="H541" s="1333"/>
    </row>
    <row r="542" spans="2:8">
      <c r="B542" s="190"/>
      <c r="E542" s="190"/>
      <c r="H542" s="1333"/>
    </row>
    <row r="543" spans="2:8">
      <c r="B543" s="190"/>
      <c r="E543" s="190"/>
      <c r="H543" s="1333"/>
    </row>
    <row r="544" spans="2:8">
      <c r="B544" s="190"/>
      <c r="E544" s="190"/>
      <c r="H544" s="1333"/>
    </row>
    <row r="545" spans="2:8">
      <c r="B545" s="190"/>
      <c r="E545" s="190"/>
      <c r="H545" s="1333"/>
    </row>
    <row r="546" spans="2:8">
      <c r="B546" s="190"/>
      <c r="E546" s="190"/>
      <c r="H546" s="1333"/>
    </row>
    <row r="547" spans="2:8">
      <c r="B547" s="190"/>
      <c r="E547" s="190"/>
      <c r="H547" s="1333"/>
    </row>
    <row r="548" spans="2:8">
      <c r="B548" s="190"/>
      <c r="E548" s="190"/>
      <c r="H548" s="1333"/>
    </row>
    <row r="549" spans="2:8">
      <c r="B549" s="190"/>
      <c r="E549" s="190"/>
      <c r="H549" s="1333"/>
    </row>
    <row r="550" spans="2:8">
      <c r="B550" s="190"/>
      <c r="E550" s="190"/>
      <c r="H550" s="1333"/>
    </row>
    <row r="551" spans="2:8">
      <c r="B551" s="190"/>
      <c r="E551" s="190"/>
      <c r="H551" s="1333"/>
    </row>
    <row r="552" spans="2:8">
      <c r="B552" s="190"/>
      <c r="E552" s="190"/>
      <c r="H552" s="1333"/>
    </row>
    <row r="553" spans="2:8">
      <c r="B553" s="190"/>
      <c r="E553" s="190"/>
      <c r="H553" s="1333"/>
    </row>
    <row r="554" spans="2:8">
      <c r="B554" s="190"/>
      <c r="E554" s="190"/>
      <c r="H554" s="1333"/>
    </row>
    <row r="555" spans="2:8">
      <c r="B555" s="190"/>
      <c r="E555" s="190"/>
      <c r="H555" s="1333"/>
    </row>
    <row r="556" spans="2:8">
      <c r="B556" s="190"/>
      <c r="E556" s="190"/>
      <c r="H556" s="1333"/>
    </row>
    <row r="557" spans="2:8">
      <c r="B557" s="190"/>
      <c r="E557" s="190"/>
      <c r="H557" s="1333"/>
    </row>
    <row r="558" spans="2:8">
      <c r="B558" s="190"/>
      <c r="E558" s="190"/>
      <c r="H558" s="1333"/>
    </row>
    <row r="559" spans="2:8">
      <c r="B559" s="190"/>
      <c r="E559" s="190"/>
      <c r="H559" s="1333"/>
    </row>
    <row r="560" spans="2:8">
      <c r="B560" s="190"/>
      <c r="E560" s="190"/>
      <c r="H560" s="1333"/>
    </row>
    <row r="561" spans="1:43">
      <c r="B561" s="190"/>
      <c r="E561" s="190"/>
      <c r="H561" s="1333"/>
    </row>
    <row r="562" spans="1:43">
      <c r="B562" s="190"/>
      <c r="E562" s="190"/>
      <c r="H562" s="1333"/>
    </row>
    <row r="563" spans="1:43">
      <c r="B563" s="190"/>
      <c r="E563" s="190"/>
      <c r="H563" s="1333"/>
    </row>
    <row r="567" spans="1:43" ht="15.5">
      <c r="A567" s="1351" t="s">
        <v>3159</v>
      </c>
    </row>
    <row r="569" spans="1:43" s="159" customFormat="1" ht="69">
      <c r="A569" s="715" t="s">
        <v>189</v>
      </c>
      <c r="B569" s="715" t="s">
        <v>1862</v>
      </c>
      <c r="C569" s="715" t="s">
        <v>3093</v>
      </c>
      <c r="D569" s="1327" t="s">
        <v>3209</v>
      </c>
      <c r="E569" s="715" t="s">
        <v>3094</v>
      </c>
      <c r="F569" s="715" t="s">
        <v>3215</v>
      </c>
      <c r="G569" s="715" t="s">
        <v>3145</v>
      </c>
      <c r="H569" s="715" t="s">
        <v>3146</v>
      </c>
      <c r="I569" s="715" t="s">
        <v>3144</v>
      </c>
      <c r="J569" s="715" t="s">
        <v>318</v>
      </c>
      <c r="K569" s="715" t="s">
        <v>2952</v>
      </c>
      <c r="L569" s="715" t="s">
        <v>2953</v>
      </c>
      <c r="M569" s="1336" t="s">
        <v>3126</v>
      </c>
      <c r="N569" s="715" t="s">
        <v>3127</v>
      </c>
      <c r="O569" s="1336" t="s">
        <v>3128</v>
      </c>
      <c r="P569" s="715" t="s">
        <v>3129</v>
      </c>
      <c r="Q569" s="1336" t="s">
        <v>3130</v>
      </c>
      <c r="R569" s="715" t="s">
        <v>3131</v>
      </c>
      <c r="S569" s="1336" t="s">
        <v>3132</v>
      </c>
      <c r="T569" s="715" t="s">
        <v>3133</v>
      </c>
      <c r="U569" s="1336" t="s">
        <v>3134</v>
      </c>
      <c r="V569" s="715" t="s">
        <v>3135</v>
      </c>
      <c r="W569" s="1336" t="s">
        <v>3136</v>
      </c>
      <c r="X569" s="715" t="s">
        <v>3137</v>
      </c>
      <c r="Y569" s="1336" t="s">
        <v>3138</v>
      </c>
      <c r="Z569" s="715" t="s">
        <v>3139</v>
      </c>
      <c r="AA569" s="1336" t="s">
        <v>3140</v>
      </c>
      <c r="AB569" s="715" t="s">
        <v>3141</v>
      </c>
      <c r="AC569" s="1336" t="s">
        <v>3142</v>
      </c>
      <c r="AD569" s="715" t="s">
        <v>3143</v>
      </c>
      <c r="AE569" s="715" t="s">
        <v>182</v>
      </c>
      <c r="AF569" s="715" t="s">
        <v>175</v>
      </c>
      <c r="AG569" s="715" t="s">
        <v>174</v>
      </c>
      <c r="AH569" s="715" t="s">
        <v>183</v>
      </c>
      <c r="AI569" s="715" t="s">
        <v>184</v>
      </c>
      <c r="AJ569" s="715" t="s">
        <v>176</v>
      </c>
      <c r="AK569" s="715" t="s">
        <v>185</v>
      </c>
      <c r="AL569" s="715" t="s">
        <v>186</v>
      </c>
      <c r="AM569" s="715" t="s">
        <v>177</v>
      </c>
      <c r="AN569" s="715" t="s">
        <v>1897</v>
      </c>
      <c r="AO569" s="715" t="s">
        <v>3064</v>
      </c>
      <c r="AP569" s="715" t="s">
        <v>3147</v>
      </c>
      <c r="AQ569" s="715" t="s">
        <v>1884</v>
      </c>
    </row>
    <row r="570" spans="1:43">
      <c r="B570" s="190"/>
      <c r="E570" s="190"/>
      <c r="M570" s="1335"/>
      <c r="O570" s="1335"/>
      <c r="Q570" s="1335"/>
      <c r="S570" s="1335"/>
      <c r="U570" s="1335"/>
      <c r="W570" s="1335"/>
      <c r="Y570" s="1335"/>
      <c r="AA570" s="1335"/>
      <c r="AC570" s="1335"/>
    </row>
    <row r="571" spans="1:43">
      <c r="B571" s="190"/>
      <c r="E571" s="190"/>
      <c r="M571" s="1335"/>
      <c r="O571" s="1335"/>
      <c r="Q571" s="1335"/>
      <c r="S571" s="1335"/>
      <c r="U571" s="1335"/>
      <c r="W571" s="1335"/>
      <c r="Y571" s="1335"/>
      <c r="AA571" s="1335"/>
      <c r="AC571" s="1335"/>
    </row>
    <row r="572" spans="1:43">
      <c r="B572" s="190"/>
      <c r="E572" s="190"/>
      <c r="M572" s="1335"/>
      <c r="O572" s="1335"/>
      <c r="Q572" s="1335"/>
      <c r="S572" s="1335"/>
      <c r="U572" s="1335"/>
      <c r="W572" s="1335"/>
      <c r="Y572" s="1335"/>
      <c r="AA572" s="1335"/>
      <c r="AC572" s="1335"/>
    </row>
    <row r="573" spans="1:43">
      <c r="B573" s="190"/>
      <c r="E573" s="190"/>
      <c r="M573" s="1335"/>
      <c r="O573" s="1335"/>
      <c r="Q573" s="1335"/>
      <c r="S573" s="1335"/>
      <c r="U573" s="1335"/>
      <c r="W573" s="1335"/>
      <c r="Y573" s="1335"/>
      <c r="AA573" s="1335"/>
      <c r="AC573" s="1335"/>
    </row>
    <row r="574" spans="1:43">
      <c r="B574" s="190"/>
      <c r="E574" s="190"/>
      <c r="M574" s="1335"/>
      <c r="O574" s="1335"/>
      <c r="Q574" s="1335"/>
      <c r="S574" s="1335"/>
      <c r="U574" s="1335"/>
      <c r="W574" s="1335"/>
      <c r="Y574" s="1335"/>
      <c r="AA574" s="1335"/>
      <c r="AC574" s="1335"/>
    </row>
    <row r="575" spans="1:43">
      <c r="B575" s="190"/>
      <c r="E575" s="190"/>
      <c r="M575" s="1335"/>
      <c r="O575" s="1335"/>
      <c r="Q575" s="1335"/>
      <c r="S575" s="1335"/>
      <c r="U575" s="1335"/>
      <c r="W575" s="1335"/>
      <c r="Y575" s="1335"/>
      <c r="AA575" s="1335"/>
      <c r="AC575" s="1335"/>
    </row>
    <row r="576" spans="1:43">
      <c r="B576" s="190"/>
      <c r="E576" s="190"/>
      <c r="M576" s="1335"/>
      <c r="O576" s="1335"/>
      <c r="Q576" s="1335"/>
      <c r="S576" s="1335"/>
      <c r="U576" s="1335"/>
      <c r="W576" s="1335"/>
      <c r="Y576" s="1335"/>
      <c r="AA576" s="1335"/>
      <c r="AC576" s="1335"/>
    </row>
    <row r="577" spans="2:29">
      <c r="B577" s="190"/>
      <c r="E577" s="190"/>
      <c r="M577" s="1335"/>
      <c r="O577" s="1335"/>
      <c r="Q577" s="1335"/>
      <c r="S577" s="1335"/>
      <c r="U577" s="1335"/>
      <c r="W577" s="1335"/>
      <c r="Y577" s="1335"/>
      <c r="AA577" s="1335"/>
      <c r="AC577" s="1335"/>
    </row>
    <row r="578" spans="2:29">
      <c r="B578" s="190"/>
      <c r="E578" s="190"/>
      <c r="M578" s="1335"/>
      <c r="O578" s="1335"/>
      <c r="Q578" s="1335"/>
      <c r="S578" s="1335"/>
      <c r="U578" s="1335"/>
      <c r="W578" s="1335"/>
      <c r="Y578" s="1335"/>
      <c r="AA578" s="1335"/>
      <c r="AC578" s="1335"/>
    </row>
    <row r="579" spans="2:29">
      <c r="B579" s="190"/>
      <c r="E579" s="190"/>
      <c r="M579" s="1335"/>
      <c r="O579" s="1335"/>
      <c r="Q579" s="1335"/>
      <c r="S579" s="1335"/>
      <c r="U579" s="1335"/>
      <c r="W579" s="1335"/>
      <c r="Y579" s="1335"/>
      <c r="AA579" s="1335"/>
      <c r="AC579" s="1335"/>
    </row>
    <row r="580" spans="2:29">
      <c r="B580" s="190"/>
      <c r="E580" s="190"/>
      <c r="M580" s="1335"/>
      <c r="O580" s="1335"/>
      <c r="Q580" s="1335"/>
      <c r="S580" s="1335"/>
      <c r="U580" s="1335"/>
      <c r="W580" s="1335"/>
      <c r="Y580" s="1335"/>
      <c r="AA580" s="1335"/>
      <c r="AC580" s="1335"/>
    </row>
    <row r="581" spans="2:29">
      <c r="B581" s="190"/>
      <c r="E581" s="190"/>
      <c r="M581" s="1335"/>
      <c r="O581" s="1335"/>
      <c r="Q581" s="1335"/>
      <c r="S581" s="1335"/>
      <c r="U581" s="1335"/>
      <c r="W581" s="1335"/>
      <c r="Y581" s="1335"/>
      <c r="AA581" s="1335"/>
      <c r="AC581" s="1335"/>
    </row>
    <row r="582" spans="2:29">
      <c r="B582" s="190"/>
      <c r="E582" s="190"/>
      <c r="M582" s="1335"/>
      <c r="O582" s="1335"/>
      <c r="Q582" s="1335"/>
      <c r="S582" s="1335"/>
      <c r="U582" s="1335"/>
      <c r="W582" s="1335"/>
      <c r="Y582" s="1335"/>
      <c r="AA582" s="1335"/>
      <c r="AC582" s="1335"/>
    </row>
    <row r="583" spans="2:29">
      <c r="B583" s="190"/>
      <c r="E583" s="190"/>
      <c r="M583" s="1335"/>
      <c r="O583" s="1335"/>
      <c r="Q583" s="1335"/>
      <c r="S583" s="1335"/>
      <c r="U583" s="1335"/>
      <c r="W583" s="1335"/>
      <c r="Y583" s="1335"/>
      <c r="AA583" s="1335"/>
      <c r="AC583" s="1335"/>
    </row>
    <row r="584" spans="2:29">
      <c r="B584" s="190"/>
      <c r="E584" s="190"/>
      <c r="M584" s="1335"/>
      <c r="O584" s="1335"/>
      <c r="Q584" s="1335"/>
      <c r="S584" s="1335"/>
      <c r="U584" s="1335"/>
      <c r="W584" s="1335"/>
      <c r="Y584" s="1335"/>
      <c r="AA584" s="1335"/>
      <c r="AC584" s="1335"/>
    </row>
    <row r="585" spans="2:29">
      <c r="B585" s="190"/>
      <c r="E585" s="190"/>
      <c r="M585" s="1335"/>
      <c r="O585" s="1335"/>
      <c r="Q585" s="1335"/>
      <c r="S585" s="1335"/>
      <c r="U585" s="1335"/>
      <c r="W585" s="1335"/>
      <c r="Y585" s="1335"/>
      <c r="AA585" s="1335"/>
      <c r="AC585" s="1335"/>
    </row>
    <row r="586" spans="2:29">
      <c r="B586" s="190"/>
      <c r="E586" s="190"/>
      <c r="M586" s="1335"/>
      <c r="O586" s="1335"/>
      <c r="Q586" s="1335"/>
      <c r="S586" s="1335"/>
      <c r="U586" s="1335"/>
      <c r="W586" s="1335"/>
      <c r="Y586" s="1335"/>
      <c r="AA586" s="1335"/>
      <c r="AC586" s="1335"/>
    </row>
    <row r="587" spans="2:29">
      <c r="B587" s="190"/>
      <c r="E587" s="190"/>
      <c r="M587" s="1335"/>
      <c r="O587" s="1335"/>
      <c r="Q587" s="1335"/>
      <c r="S587" s="1335"/>
      <c r="U587" s="1335"/>
      <c r="W587" s="1335"/>
      <c r="Y587" s="1335"/>
      <c r="AA587" s="1335"/>
      <c r="AC587" s="1335"/>
    </row>
    <row r="588" spans="2:29">
      <c r="B588" s="190"/>
      <c r="E588" s="190"/>
      <c r="M588" s="1335"/>
      <c r="O588" s="1335"/>
      <c r="Q588" s="1335"/>
      <c r="S588" s="1335"/>
      <c r="U588" s="1335"/>
      <c r="W588" s="1335"/>
      <c r="Y588" s="1335"/>
      <c r="AA588" s="1335"/>
      <c r="AC588" s="1335"/>
    </row>
    <row r="589" spans="2:29">
      <c r="B589" s="190"/>
      <c r="E589" s="190"/>
      <c r="M589" s="1335"/>
      <c r="O589" s="1335"/>
      <c r="Q589" s="1335"/>
      <c r="S589" s="1335"/>
      <c r="U589" s="1335"/>
      <c r="W589" s="1335"/>
      <c r="Y589" s="1335"/>
      <c r="AA589" s="1335"/>
      <c r="AC589" s="1335"/>
    </row>
    <row r="590" spans="2:29">
      <c r="B590" s="190"/>
      <c r="E590" s="190"/>
      <c r="M590" s="1335"/>
      <c r="O590" s="1335"/>
      <c r="Q590" s="1335"/>
      <c r="S590" s="1335"/>
      <c r="U590" s="1335"/>
      <c r="W590" s="1335"/>
      <c r="Y590" s="1335"/>
      <c r="AA590" s="1335"/>
      <c r="AC590" s="1335"/>
    </row>
    <row r="591" spans="2:29">
      <c r="B591" s="190"/>
      <c r="E591" s="190"/>
      <c r="M591" s="1335"/>
      <c r="O591" s="1335"/>
      <c r="Q591" s="1335"/>
      <c r="S591" s="1335"/>
      <c r="U591" s="1335"/>
      <c r="W591" s="1335"/>
      <c r="Y591" s="1335"/>
      <c r="AA591" s="1335"/>
      <c r="AC591" s="1335"/>
    </row>
    <row r="592" spans="2:29">
      <c r="B592" s="190"/>
      <c r="E592" s="190"/>
      <c r="M592" s="1335"/>
      <c r="O592" s="1335"/>
      <c r="Q592" s="1335"/>
      <c r="S592" s="1335"/>
      <c r="U592" s="1335"/>
      <c r="W592" s="1335"/>
      <c r="Y592" s="1335"/>
      <c r="AA592" s="1335"/>
      <c r="AC592" s="1335"/>
    </row>
    <row r="593" spans="2:29">
      <c r="B593" s="190"/>
      <c r="E593" s="190"/>
      <c r="M593" s="1335"/>
      <c r="O593" s="1335"/>
      <c r="Q593" s="1335"/>
      <c r="S593" s="1335"/>
      <c r="U593" s="1335"/>
      <c r="W593" s="1335"/>
      <c r="Y593" s="1335"/>
      <c r="AA593" s="1335"/>
      <c r="AC593" s="1335"/>
    </row>
    <row r="594" spans="2:29">
      <c r="B594" s="190"/>
      <c r="E594" s="190"/>
      <c r="M594" s="1335"/>
      <c r="O594" s="1335"/>
      <c r="Q594" s="1335"/>
      <c r="S594" s="1335"/>
      <c r="U594" s="1335"/>
      <c r="W594" s="1335"/>
      <c r="Y594" s="1335"/>
      <c r="AA594" s="1335"/>
      <c r="AC594" s="1335"/>
    </row>
    <row r="595" spans="2:29">
      <c r="B595" s="190"/>
      <c r="E595" s="190"/>
      <c r="M595" s="1335"/>
      <c r="O595" s="1335"/>
      <c r="Q595" s="1335"/>
      <c r="S595" s="1335"/>
      <c r="U595" s="1335"/>
      <c r="W595" s="1335"/>
      <c r="Y595" s="1335"/>
      <c r="AA595" s="1335"/>
      <c r="AC595" s="1335"/>
    </row>
    <row r="596" spans="2:29">
      <c r="B596" s="190"/>
      <c r="E596" s="190"/>
      <c r="M596" s="1335"/>
      <c r="O596" s="1335"/>
      <c r="Q596" s="1335"/>
      <c r="S596" s="1335"/>
      <c r="U596" s="1335"/>
      <c r="W596" s="1335"/>
      <c r="Y596" s="1335"/>
      <c r="AA596" s="1335"/>
      <c r="AC596" s="1335"/>
    </row>
    <row r="597" spans="2:29">
      <c r="B597" s="190"/>
      <c r="E597" s="190"/>
      <c r="M597" s="1335"/>
      <c r="O597" s="1335"/>
      <c r="Q597" s="1335"/>
      <c r="S597" s="1335"/>
      <c r="U597" s="1335"/>
      <c r="W597" s="1335"/>
      <c r="Y597" s="1335"/>
      <c r="AA597" s="1335"/>
      <c r="AC597" s="1335"/>
    </row>
    <row r="598" spans="2:29">
      <c r="B598" s="190"/>
      <c r="E598" s="190"/>
      <c r="M598" s="1335"/>
      <c r="O598" s="1335"/>
      <c r="Q598" s="1335"/>
      <c r="S598" s="1335"/>
      <c r="U598" s="1335"/>
      <c r="W598" s="1335"/>
      <c r="Y598" s="1335"/>
      <c r="AA598" s="1335"/>
      <c r="AC598" s="1335"/>
    </row>
    <row r="599" spans="2:29">
      <c r="B599" s="190"/>
      <c r="E599" s="190"/>
      <c r="M599" s="1335"/>
      <c r="O599" s="1335"/>
      <c r="Q599" s="1335"/>
      <c r="S599" s="1335"/>
      <c r="U599" s="1335"/>
      <c r="W599" s="1335"/>
      <c r="Y599" s="1335"/>
      <c r="AA599" s="1335"/>
      <c r="AC599" s="1335"/>
    </row>
    <row r="600" spans="2:29">
      <c r="B600" s="190"/>
      <c r="E600" s="190"/>
      <c r="M600" s="1335"/>
      <c r="O600" s="1335"/>
      <c r="Q600" s="1335"/>
      <c r="S600" s="1335"/>
      <c r="U600" s="1335"/>
      <c r="W600" s="1335"/>
      <c r="Y600" s="1335"/>
      <c r="AA600" s="1335"/>
      <c r="AC600" s="1335"/>
    </row>
    <row r="601" spans="2:29">
      <c r="B601" s="190"/>
      <c r="E601" s="190"/>
      <c r="M601" s="1335"/>
      <c r="O601" s="1335"/>
      <c r="Q601" s="1335"/>
      <c r="S601" s="1335"/>
      <c r="U601" s="1335"/>
      <c r="W601" s="1335"/>
      <c r="Y601" s="1335"/>
      <c r="AA601" s="1335"/>
      <c r="AC601" s="1335"/>
    </row>
    <row r="602" spans="2:29">
      <c r="B602" s="190"/>
      <c r="E602" s="190"/>
      <c r="M602" s="1335"/>
      <c r="O602" s="1335"/>
      <c r="Q602" s="1335"/>
      <c r="S602" s="1335"/>
      <c r="U602" s="1335"/>
      <c r="W602" s="1335"/>
      <c r="Y602" s="1335"/>
      <c r="AA602" s="1335"/>
      <c r="AC602" s="1335"/>
    </row>
    <row r="603" spans="2:29">
      <c r="B603" s="190"/>
      <c r="E603" s="190"/>
      <c r="M603" s="1335"/>
      <c r="O603" s="1335"/>
      <c r="Q603" s="1335"/>
      <c r="S603" s="1335"/>
      <c r="U603" s="1335"/>
      <c r="W603" s="1335"/>
      <c r="Y603" s="1335"/>
      <c r="AA603" s="1335"/>
      <c r="AC603" s="1335"/>
    </row>
    <row r="604" spans="2:29">
      <c r="B604" s="190"/>
      <c r="E604" s="190"/>
      <c r="M604" s="1335"/>
      <c r="O604" s="1335"/>
      <c r="Q604" s="1335"/>
      <c r="S604" s="1335"/>
      <c r="U604" s="1335"/>
      <c r="W604" s="1335"/>
      <c r="Y604" s="1335"/>
      <c r="AA604" s="1335"/>
      <c r="AC604" s="1335"/>
    </row>
    <row r="605" spans="2:29">
      <c r="B605" s="190"/>
      <c r="E605" s="190"/>
      <c r="M605" s="1335"/>
      <c r="O605" s="1335"/>
      <c r="Q605" s="1335"/>
      <c r="S605" s="1335"/>
      <c r="U605" s="1335"/>
      <c r="W605" s="1335"/>
      <c r="Y605" s="1335"/>
      <c r="AA605" s="1335"/>
      <c r="AC605" s="1335"/>
    </row>
    <row r="606" spans="2:29">
      <c r="B606" s="190"/>
      <c r="E606" s="190"/>
      <c r="M606" s="1335"/>
      <c r="O606" s="1335"/>
      <c r="Q606" s="1335"/>
      <c r="S606" s="1335"/>
      <c r="U606" s="1335"/>
      <c r="W606" s="1335"/>
      <c r="Y606" s="1335"/>
      <c r="AA606" s="1335"/>
      <c r="AC606" s="1335"/>
    </row>
    <row r="607" spans="2:29">
      <c r="B607" s="190"/>
      <c r="E607" s="190"/>
      <c r="M607" s="1335"/>
      <c r="O607" s="1335"/>
      <c r="Q607" s="1335"/>
      <c r="S607" s="1335"/>
      <c r="U607" s="1335"/>
      <c r="W607" s="1335"/>
      <c r="Y607" s="1335"/>
      <c r="AA607" s="1335"/>
      <c r="AC607" s="1335"/>
    </row>
    <row r="608" spans="2:29">
      <c r="B608" s="190"/>
      <c r="E608" s="190"/>
      <c r="M608" s="1335"/>
      <c r="O608" s="1335"/>
      <c r="Q608" s="1335"/>
      <c r="S608" s="1335"/>
      <c r="U608" s="1335"/>
      <c r="W608" s="1335"/>
      <c r="Y608" s="1335"/>
      <c r="AA608" s="1335"/>
      <c r="AC608" s="1335"/>
    </row>
    <row r="609" spans="2:29">
      <c r="B609" s="190"/>
      <c r="E609" s="190"/>
      <c r="M609" s="1335"/>
      <c r="O609" s="1335"/>
      <c r="Q609" s="1335"/>
      <c r="S609" s="1335"/>
      <c r="U609" s="1335"/>
      <c r="W609" s="1335"/>
      <c r="Y609" s="1335"/>
      <c r="AA609" s="1335"/>
      <c r="AC609" s="1335"/>
    </row>
    <row r="610" spans="2:29">
      <c r="B610" s="190"/>
      <c r="E610" s="190"/>
      <c r="M610" s="1335"/>
      <c r="O610" s="1335"/>
      <c r="Q610" s="1335"/>
      <c r="S610" s="1335"/>
      <c r="U610" s="1335"/>
      <c r="W610" s="1335"/>
      <c r="Y610" s="1335"/>
      <c r="AA610" s="1335"/>
      <c r="AC610" s="1335"/>
    </row>
    <row r="611" spans="2:29">
      <c r="B611" s="190"/>
      <c r="E611" s="190"/>
      <c r="M611" s="1335"/>
      <c r="O611" s="1335"/>
      <c r="Q611" s="1335"/>
      <c r="S611" s="1335"/>
      <c r="U611" s="1335"/>
      <c r="W611" s="1335"/>
      <c r="Y611" s="1335"/>
      <c r="AA611" s="1335"/>
      <c r="AC611" s="1335"/>
    </row>
    <row r="612" spans="2:29">
      <c r="B612" s="190"/>
      <c r="E612" s="190"/>
      <c r="M612" s="1335"/>
      <c r="O612" s="1335"/>
      <c r="Q612" s="1335"/>
      <c r="S612" s="1335"/>
      <c r="U612" s="1335"/>
      <c r="W612" s="1335"/>
      <c r="Y612" s="1335"/>
      <c r="AA612" s="1335"/>
      <c r="AC612" s="1335"/>
    </row>
    <row r="613" spans="2:29">
      <c r="B613" s="190"/>
      <c r="E613" s="190"/>
      <c r="M613" s="1335"/>
      <c r="O613" s="1335"/>
      <c r="Q613" s="1335"/>
      <c r="S613" s="1335"/>
      <c r="U613" s="1335"/>
      <c r="W613" s="1335"/>
      <c r="Y613" s="1335"/>
      <c r="AA613" s="1335"/>
      <c r="AC613" s="1335"/>
    </row>
    <row r="614" spans="2:29">
      <c r="B614" s="190"/>
      <c r="E614" s="190"/>
      <c r="M614" s="1335"/>
      <c r="O614" s="1335"/>
      <c r="Q614" s="1335"/>
      <c r="S614" s="1335"/>
      <c r="U614" s="1335"/>
      <c r="W614" s="1335"/>
      <c r="Y614" s="1335"/>
      <c r="AA614" s="1335"/>
      <c r="AC614" s="1335"/>
    </row>
    <row r="615" spans="2:29">
      <c r="B615" s="190"/>
      <c r="E615" s="190"/>
      <c r="M615" s="1335"/>
      <c r="O615" s="1335"/>
      <c r="Q615" s="1335"/>
      <c r="S615" s="1335"/>
      <c r="U615" s="1335"/>
      <c r="W615" s="1335"/>
      <c r="Y615" s="1335"/>
      <c r="AA615" s="1335"/>
      <c r="AC615" s="1335"/>
    </row>
    <row r="616" spans="2:29">
      <c r="B616" s="190"/>
      <c r="E616" s="190"/>
      <c r="M616" s="1335"/>
      <c r="O616" s="1335"/>
      <c r="Q616" s="1335"/>
      <c r="S616" s="1335"/>
      <c r="U616" s="1335"/>
      <c r="W616" s="1335"/>
      <c r="Y616" s="1335"/>
      <c r="AA616" s="1335"/>
      <c r="AC616" s="1335"/>
    </row>
    <row r="617" spans="2:29">
      <c r="B617" s="190"/>
      <c r="E617" s="190"/>
      <c r="M617" s="1335"/>
      <c r="O617" s="1335"/>
      <c r="Q617" s="1335"/>
      <c r="S617" s="1335"/>
      <c r="U617" s="1335"/>
      <c r="W617" s="1335"/>
      <c r="Y617" s="1335"/>
      <c r="AA617" s="1335"/>
      <c r="AC617" s="1335"/>
    </row>
    <row r="618" spans="2:29">
      <c r="B618" s="190"/>
      <c r="E618" s="190"/>
      <c r="M618" s="1335"/>
      <c r="O618" s="1335"/>
      <c r="Q618" s="1335"/>
      <c r="S618" s="1335"/>
      <c r="U618" s="1335"/>
      <c r="W618" s="1335"/>
      <c r="Y618" s="1335"/>
      <c r="AA618" s="1335"/>
      <c r="AC618" s="1335"/>
    </row>
    <row r="619" spans="2:29">
      <c r="B619" s="190"/>
      <c r="E619" s="190"/>
      <c r="M619" s="1335"/>
      <c r="O619" s="1335"/>
      <c r="Q619" s="1335"/>
      <c r="S619" s="1335"/>
      <c r="U619" s="1335"/>
      <c r="W619" s="1335"/>
      <c r="Y619" s="1335"/>
      <c r="AA619" s="1335"/>
      <c r="AC619" s="1335"/>
    </row>
    <row r="620" spans="2:29">
      <c r="B620" s="190"/>
      <c r="E620" s="190"/>
      <c r="M620" s="1335"/>
      <c r="O620" s="1335"/>
      <c r="Q620" s="1335"/>
      <c r="S620" s="1335"/>
      <c r="U620" s="1335"/>
      <c r="W620" s="1335"/>
      <c r="Y620" s="1335"/>
      <c r="AA620" s="1335"/>
      <c r="AC620" s="1335"/>
    </row>
    <row r="621" spans="2:29">
      <c r="B621" s="190"/>
      <c r="E621" s="190"/>
      <c r="M621" s="1335"/>
      <c r="O621" s="1335"/>
      <c r="Q621" s="1335"/>
      <c r="S621" s="1335"/>
      <c r="U621" s="1335"/>
      <c r="W621" s="1335"/>
      <c r="Y621" s="1335"/>
      <c r="AA621" s="1335"/>
      <c r="AC621" s="1335"/>
    </row>
    <row r="622" spans="2:29">
      <c r="B622" s="190"/>
      <c r="E622" s="190"/>
      <c r="M622" s="1335"/>
      <c r="O622" s="1335"/>
      <c r="Q622" s="1335"/>
      <c r="S622" s="1335"/>
      <c r="U622" s="1335"/>
      <c r="W622" s="1335"/>
      <c r="Y622" s="1335"/>
      <c r="AA622" s="1335"/>
      <c r="AC622" s="1335"/>
    </row>
    <row r="623" spans="2:29">
      <c r="B623" s="190"/>
      <c r="E623" s="190"/>
      <c r="M623" s="1335"/>
      <c r="O623" s="1335"/>
      <c r="Q623" s="1335"/>
      <c r="S623" s="1335"/>
      <c r="U623" s="1335"/>
      <c r="W623" s="1335"/>
      <c r="Y623" s="1335"/>
      <c r="AA623" s="1335"/>
      <c r="AC623" s="1335"/>
    </row>
    <row r="624" spans="2:29">
      <c r="B624" s="190"/>
      <c r="E624" s="190"/>
      <c r="M624" s="1335"/>
      <c r="O624" s="1335"/>
      <c r="Q624" s="1335"/>
      <c r="S624" s="1335"/>
      <c r="U624" s="1335"/>
      <c r="W624" s="1335"/>
      <c r="Y624" s="1335"/>
      <c r="AA624" s="1335"/>
      <c r="AC624" s="1335"/>
    </row>
    <row r="625" spans="2:29">
      <c r="B625" s="190"/>
      <c r="E625" s="190"/>
      <c r="M625" s="1335"/>
      <c r="O625" s="1335"/>
      <c r="Q625" s="1335"/>
      <c r="S625" s="1335"/>
      <c r="U625" s="1335"/>
      <c r="W625" s="1335"/>
      <c r="Y625" s="1335"/>
      <c r="AA625" s="1335"/>
      <c r="AC625" s="1335"/>
    </row>
    <row r="626" spans="2:29">
      <c r="B626" s="190"/>
      <c r="E626" s="190"/>
      <c r="M626" s="1335"/>
      <c r="O626" s="1335"/>
      <c r="Q626" s="1335"/>
      <c r="S626" s="1335"/>
      <c r="U626" s="1335"/>
      <c r="W626" s="1335"/>
      <c r="Y626" s="1335"/>
      <c r="AA626" s="1335"/>
      <c r="AC626" s="1335"/>
    </row>
    <row r="627" spans="2:29">
      <c r="B627" s="190"/>
      <c r="E627" s="190"/>
      <c r="M627" s="1335"/>
      <c r="O627" s="1335"/>
      <c r="Q627" s="1335"/>
      <c r="S627" s="1335"/>
      <c r="U627" s="1335"/>
      <c r="W627" s="1335"/>
      <c r="Y627" s="1335"/>
      <c r="AA627" s="1335"/>
      <c r="AC627" s="1335"/>
    </row>
    <row r="628" spans="2:29">
      <c r="B628" s="190"/>
      <c r="E628" s="190"/>
      <c r="M628" s="1335"/>
      <c r="O628" s="1335"/>
      <c r="Q628" s="1335"/>
      <c r="S628" s="1335"/>
      <c r="U628" s="1335"/>
      <c r="W628" s="1335"/>
      <c r="Y628" s="1335"/>
      <c r="AA628" s="1335"/>
      <c r="AC628" s="1335"/>
    </row>
    <row r="629" spans="2:29">
      <c r="B629" s="190"/>
      <c r="E629" s="190"/>
      <c r="M629" s="1335"/>
      <c r="O629" s="1335"/>
      <c r="Q629" s="1335"/>
      <c r="S629" s="1335"/>
      <c r="U629" s="1335"/>
      <c r="W629" s="1335"/>
      <c r="Y629" s="1335"/>
      <c r="AA629" s="1335"/>
      <c r="AC629" s="1335"/>
    </row>
    <row r="630" spans="2:29">
      <c r="B630" s="190"/>
      <c r="E630" s="190"/>
      <c r="M630" s="1335"/>
      <c r="O630" s="1335"/>
      <c r="Q630" s="1335"/>
      <c r="S630" s="1335"/>
      <c r="U630" s="1335"/>
      <c r="W630" s="1335"/>
      <c r="Y630" s="1335"/>
      <c r="AA630" s="1335"/>
      <c r="AC630" s="1335"/>
    </row>
    <row r="631" spans="2:29">
      <c r="B631" s="190"/>
      <c r="E631" s="190"/>
      <c r="M631" s="1335"/>
      <c r="O631" s="1335"/>
      <c r="Q631" s="1335"/>
      <c r="S631" s="1335"/>
      <c r="U631" s="1335"/>
      <c r="W631" s="1335"/>
      <c r="Y631" s="1335"/>
      <c r="AA631" s="1335"/>
      <c r="AC631" s="1335"/>
    </row>
    <row r="632" spans="2:29">
      <c r="B632" s="190"/>
      <c r="E632" s="190"/>
      <c r="M632" s="1335"/>
      <c r="O632" s="1335"/>
      <c r="Q632" s="1335"/>
      <c r="S632" s="1335"/>
      <c r="U632" s="1335"/>
      <c r="W632" s="1335"/>
      <c r="Y632" s="1335"/>
      <c r="AA632" s="1335"/>
      <c r="AC632" s="1335"/>
    </row>
    <row r="633" spans="2:29">
      <c r="B633" s="190"/>
      <c r="E633" s="190"/>
      <c r="M633" s="1335"/>
      <c r="O633" s="1335"/>
      <c r="Q633" s="1335"/>
      <c r="S633" s="1335"/>
      <c r="U633" s="1335"/>
      <c r="W633" s="1335"/>
      <c r="Y633" s="1335"/>
      <c r="AA633" s="1335"/>
      <c r="AC633" s="1335"/>
    </row>
    <row r="634" spans="2:29">
      <c r="B634" s="190"/>
      <c r="E634" s="190"/>
      <c r="M634" s="1335"/>
      <c r="O634" s="1335"/>
      <c r="Q634" s="1335"/>
      <c r="S634" s="1335"/>
      <c r="U634" s="1335"/>
      <c r="W634" s="1335"/>
      <c r="Y634" s="1335"/>
      <c r="AA634" s="1335"/>
      <c r="AC634" s="1335"/>
    </row>
    <row r="635" spans="2:29">
      <c r="B635" s="190"/>
      <c r="E635" s="190"/>
      <c r="M635" s="1335"/>
      <c r="O635" s="1335"/>
      <c r="Q635" s="1335"/>
      <c r="S635" s="1335"/>
      <c r="U635" s="1335"/>
      <c r="W635" s="1335"/>
      <c r="Y635" s="1335"/>
      <c r="AA635" s="1335"/>
      <c r="AC635" s="1335"/>
    </row>
    <row r="636" spans="2:29">
      <c r="B636" s="190"/>
      <c r="E636" s="190"/>
      <c r="M636" s="1335"/>
      <c r="O636" s="1335"/>
      <c r="Q636" s="1335"/>
      <c r="S636" s="1335"/>
      <c r="U636" s="1335"/>
      <c r="W636" s="1335"/>
      <c r="Y636" s="1335"/>
      <c r="AA636" s="1335"/>
      <c r="AC636" s="1335"/>
    </row>
    <row r="637" spans="2:29">
      <c r="B637" s="190"/>
      <c r="E637" s="190"/>
      <c r="M637" s="1335"/>
      <c r="O637" s="1335"/>
      <c r="Q637" s="1335"/>
      <c r="S637" s="1335"/>
      <c r="U637" s="1335"/>
      <c r="W637" s="1335"/>
      <c r="Y637" s="1335"/>
      <c r="AA637" s="1335"/>
      <c r="AC637" s="1335"/>
    </row>
    <row r="638" spans="2:29">
      <c r="B638" s="190"/>
      <c r="E638" s="190"/>
      <c r="M638" s="1335"/>
      <c r="O638" s="1335"/>
      <c r="Q638" s="1335"/>
      <c r="S638" s="1335"/>
      <c r="U638" s="1335"/>
      <c r="W638" s="1335"/>
      <c r="Y638" s="1335"/>
      <c r="AA638" s="1335"/>
      <c r="AC638" s="1335"/>
    </row>
    <row r="639" spans="2:29">
      <c r="B639" s="190"/>
      <c r="E639" s="190"/>
      <c r="M639" s="1335"/>
      <c r="O639" s="1335"/>
      <c r="Q639" s="1335"/>
      <c r="S639" s="1335"/>
      <c r="U639" s="1335"/>
      <c r="W639" s="1335"/>
      <c r="Y639" s="1335"/>
      <c r="AA639" s="1335"/>
      <c r="AC639" s="1335"/>
    </row>
    <row r="643" spans="1:28" ht="15.5">
      <c r="A643" s="1351" t="s">
        <v>3163</v>
      </c>
    </row>
    <row r="645" spans="1:28" ht="46">
      <c r="A645" s="1327" t="s">
        <v>189</v>
      </c>
      <c r="B645" s="1327" t="s">
        <v>1862</v>
      </c>
      <c r="C645" s="1327" t="s">
        <v>3093</v>
      </c>
      <c r="D645" s="1327" t="s">
        <v>3209</v>
      </c>
      <c r="E645" s="1327" t="s">
        <v>3094</v>
      </c>
      <c r="F645" s="715" t="s">
        <v>3215</v>
      </c>
      <c r="G645" s="1319" t="s">
        <v>3118</v>
      </c>
      <c r="H645" s="1319" t="s">
        <v>3119</v>
      </c>
      <c r="I645" s="1319" t="s">
        <v>3125</v>
      </c>
      <c r="J645" s="1319" t="s">
        <v>20</v>
      </c>
      <c r="K645" s="1319" t="s">
        <v>133</v>
      </c>
      <c r="L645" s="1319" t="s">
        <v>108</v>
      </c>
      <c r="M645" s="1319" t="s">
        <v>3120</v>
      </c>
      <c r="N645" s="1319" t="s">
        <v>3115</v>
      </c>
      <c r="O645" s="1319" t="s">
        <v>3107</v>
      </c>
      <c r="P645" s="1319" t="s">
        <v>3121</v>
      </c>
      <c r="Q645" s="1319" t="s">
        <v>3122</v>
      </c>
      <c r="R645" s="1319" t="s">
        <v>2895</v>
      </c>
      <c r="S645" s="1319" t="s">
        <v>3108</v>
      </c>
      <c r="T645" s="1319" t="s">
        <v>3109</v>
      </c>
      <c r="U645" s="1319" t="s">
        <v>3110</v>
      </c>
      <c r="V645" s="1319" t="s">
        <v>3124</v>
      </c>
      <c r="W645" s="1319" t="s">
        <v>28</v>
      </c>
      <c r="X645" s="1319" t="s">
        <v>14</v>
      </c>
      <c r="Y645" s="1319" t="s">
        <v>15</v>
      </c>
      <c r="Z645" s="1319" t="s">
        <v>26</v>
      </c>
      <c r="AA645" s="1319" t="s">
        <v>125</v>
      </c>
      <c r="AB645" s="1319" t="s">
        <v>3123</v>
      </c>
    </row>
    <row r="646" spans="1:28">
      <c r="B646" s="190"/>
      <c r="E646" s="190"/>
      <c r="G646" s="320"/>
      <c r="J646" s="190"/>
      <c r="K646" s="1332"/>
      <c r="L646" s="190"/>
      <c r="M646" s="190"/>
      <c r="N646" s="190"/>
      <c r="O646" s="190"/>
      <c r="P646" s="190"/>
      <c r="Q646" s="190"/>
    </row>
    <row r="647" spans="1:28">
      <c r="B647" s="190"/>
      <c r="E647" s="190"/>
      <c r="G647" s="320"/>
      <c r="J647" s="190"/>
      <c r="K647" s="1332"/>
      <c r="L647" s="190"/>
      <c r="M647" s="190"/>
      <c r="N647" s="190"/>
      <c r="O647" s="190"/>
      <c r="P647" s="190"/>
      <c r="Q647" s="190"/>
    </row>
    <row r="648" spans="1:28">
      <c r="B648" s="190"/>
      <c r="E648" s="190"/>
      <c r="G648" s="320"/>
      <c r="J648" s="190"/>
      <c r="K648" s="1332"/>
      <c r="L648" s="190"/>
      <c r="M648" s="190"/>
      <c r="N648" s="190"/>
      <c r="O648" s="190"/>
      <c r="P648" s="190"/>
      <c r="Q648" s="190"/>
    </row>
    <row r="649" spans="1:28">
      <c r="B649" s="190"/>
      <c r="E649" s="190"/>
      <c r="G649" s="320"/>
      <c r="J649" s="190"/>
      <c r="K649" s="1332"/>
      <c r="L649" s="190"/>
      <c r="M649" s="190"/>
      <c r="N649" s="190"/>
      <c r="O649" s="190"/>
      <c r="P649" s="190"/>
      <c r="Q649" s="190"/>
    </row>
    <row r="650" spans="1:28">
      <c r="B650" s="190"/>
      <c r="E650" s="190"/>
      <c r="G650" s="320"/>
      <c r="J650" s="190"/>
      <c r="K650" s="1332"/>
      <c r="L650" s="190"/>
      <c r="M650" s="190"/>
      <c r="N650" s="190"/>
      <c r="O650" s="190"/>
      <c r="P650" s="190"/>
      <c r="Q650" s="190"/>
    </row>
    <row r="651" spans="1:28">
      <c r="B651" s="190"/>
      <c r="E651" s="190"/>
      <c r="G651" s="320"/>
      <c r="J651" s="190"/>
      <c r="K651" s="1332"/>
      <c r="L651" s="190"/>
      <c r="M651" s="190"/>
      <c r="N651" s="190"/>
      <c r="O651" s="190"/>
      <c r="P651" s="190"/>
      <c r="Q651" s="190"/>
    </row>
    <row r="652" spans="1:28">
      <c r="B652" s="190"/>
      <c r="E652" s="190"/>
      <c r="G652" s="320"/>
      <c r="J652" s="190"/>
      <c r="K652" s="1332"/>
      <c r="L652" s="190"/>
      <c r="M652" s="190"/>
      <c r="N652" s="190"/>
      <c r="O652" s="190"/>
      <c r="P652" s="190"/>
      <c r="Q652" s="190"/>
    </row>
    <row r="653" spans="1:28">
      <c r="B653" s="190"/>
      <c r="E653" s="190"/>
      <c r="G653" s="320"/>
      <c r="J653" s="190"/>
      <c r="K653" s="1332"/>
      <c r="L653" s="190"/>
      <c r="M653" s="190"/>
      <c r="N653" s="190"/>
      <c r="O653" s="190"/>
      <c r="P653" s="190"/>
      <c r="Q653" s="190"/>
    </row>
    <row r="654" spans="1:28">
      <c r="B654" s="190"/>
      <c r="E654" s="190"/>
      <c r="G654" s="320"/>
      <c r="J654" s="190"/>
      <c r="K654" s="1332"/>
      <c r="L654" s="190"/>
      <c r="M654" s="190"/>
      <c r="N654" s="190"/>
      <c r="O654" s="190"/>
      <c r="P654" s="190"/>
      <c r="Q654" s="190"/>
    </row>
    <row r="655" spans="1:28">
      <c r="B655" s="190"/>
      <c r="E655" s="190"/>
      <c r="G655" s="320"/>
      <c r="J655" s="190"/>
      <c r="K655" s="1332"/>
      <c r="L655" s="190"/>
      <c r="M655" s="190"/>
      <c r="N655" s="190"/>
      <c r="O655" s="190"/>
      <c r="P655" s="190"/>
      <c r="Q655" s="190"/>
    </row>
    <row r="656" spans="1:28">
      <c r="B656" s="190"/>
      <c r="E656" s="190"/>
      <c r="G656" s="320"/>
      <c r="J656" s="190"/>
      <c r="K656" s="1332"/>
      <c r="L656" s="190"/>
      <c r="M656" s="190"/>
      <c r="N656" s="190"/>
      <c r="O656" s="190"/>
      <c r="P656" s="190"/>
      <c r="Q656" s="190"/>
    </row>
    <row r="657" spans="2:17">
      <c r="B657" s="190"/>
      <c r="E657" s="190"/>
      <c r="G657" s="320"/>
      <c r="J657" s="190"/>
      <c r="K657" s="1332"/>
      <c r="L657" s="190"/>
      <c r="M657" s="190"/>
      <c r="N657" s="190"/>
      <c r="O657" s="190"/>
      <c r="P657" s="190"/>
      <c r="Q657" s="190"/>
    </row>
    <row r="658" spans="2:17">
      <c r="B658" s="190"/>
      <c r="E658" s="190"/>
      <c r="G658" s="320"/>
      <c r="J658" s="190"/>
      <c r="K658" s="1332"/>
      <c r="L658" s="190"/>
      <c r="M658" s="190"/>
      <c r="N658" s="190"/>
      <c r="O658" s="190"/>
      <c r="P658" s="190"/>
      <c r="Q658" s="190"/>
    </row>
    <row r="659" spans="2:17">
      <c r="B659" s="190"/>
      <c r="E659" s="190"/>
      <c r="G659" s="320"/>
      <c r="J659" s="190"/>
      <c r="K659" s="1332"/>
      <c r="L659" s="190"/>
      <c r="M659" s="190"/>
      <c r="N659" s="190"/>
      <c r="O659" s="190"/>
      <c r="P659" s="190"/>
      <c r="Q659" s="190"/>
    </row>
    <row r="660" spans="2:17">
      <c r="B660" s="190"/>
      <c r="E660" s="190"/>
      <c r="G660" s="320"/>
      <c r="J660" s="190"/>
      <c r="K660" s="1332"/>
      <c r="L660" s="190"/>
      <c r="M660" s="190"/>
      <c r="N660" s="190"/>
      <c r="O660" s="190"/>
      <c r="P660" s="190"/>
      <c r="Q660" s="190"/>
    </row>
    <row r="661" spans="2:17">
      <c r="B661" s="190"/>
      <c r="E661" s="190"/>
      <c r="G661" s="320"/>
      <c r="J661" s="190"/>
      <c r="K661" s="1332"/>
      <c r="L661" s="190"/>
      <c r="M661" s="190"/>
      <c r="N661" s="190"/>
      <c r="O661" s="190"/>
      <c r="P661" s="190"/>
      <c r="Q661" s="190"/>
    </row>
    <row r="662" spans="2:17">
      <c r="B662" s="190"/>
      <c r="E662" s="190"/>
      <c r="G662" s="320"/>
      <c r="J662" s="190"/>
      <c r="K662" s="1332"/>
      <c r="L662" s="190"/>
      <c r="M662" s="190"/>
      <c r="N662" s="190"/>
      <c r="O662" s="190"/>
      <c r="P662" s="190"/>
      <c r="Q662" s="190"/>
    </row>
    <row r="663" spans="2:17">
      <c r="B663" s="190"/>
      <c r="E663" s="190"/>
      <c r="G663" s="320"/>
      <c r="J663" s="190"/>
      <c r="K663" s="1332"/>
      <c r="L663" s="190"/>
      <c r="M663" s="190"/>
      <c r="N663" s="190"/>
      <c r="O663" s="190"/>
      <c r="P663" s="190"/>
      <c r="Q663" s="190"/>
    </row>
    <row r="664" spans="2:17">
      <c r="B664" s="190"/>
      <c r="E664" s="190"/>
      <c r="G664" s="320"/>
      <c r="J664" s="190"/>
      <c r="K664" s="1332"/>
      <c r="L664" s="190"/>
      <c r="M664" s="190"/>
      <c r="N664" s="190"/>
      <c r="O664" s="190"/>
      <c r="P664" s="190"/>
      <c r="Q664" s="190"/>
    </row>
    <row r="665" spans="2:17">
      <c r="B665" s="190"/>
      <c r="E665" s="190"/>
      <c r="G665" s="320"/>
      <c r="J665" s="190"/>
      <c r="K665" s="1332"/>
      <c r="L665" s="190"/>
      <c r="M665" s="190"/>
      <c r="N665" s="190"/>
      <c r="O665" s="190"/>
      <c r="P665" s="190"/>
      <c r="Q665" s="190"/>
    </row>
    <row r="666" spans="2:17">
      <c r="B666" s="190"/>
      <c r="E666" s="190"/>
      <c r="G666" s="320"/>
      <c r="J666" s="190"/>
      <c r="K666" s="1332"/>
      <c r="L666" s="190"/>
      <c r="M666" s="190"/>
      <c r="N666" s="190"/>
      <c r="O666" s="190"/>
      <c r="P666" s="190"/>
      <c r="Q666" s="190"/>
    </row>
    <row r="667" spans="2:17">
      <c r="B667" s="190"/>
      <c r="E667" s="190"/>
      <c r="G667" s="320"/>
      <c r="J667" s="190"/>
      <c r="K667" s="1332"/>
      <c r="L667" s="190"/>
      <c r="M667" s="190"/>
      <c r="N667" s="190"/>
      <c r="O667" s="190"/>
      <c r="P667" s="190"/>
      <c r="Q667" s="190"/>
    </row>
    <row r="668" spans="2:17">
      <c r="B668" s="190"/>
      <c r="E668" s="190"/>
      <c r="G668" s="320"/>
      <c r="J668" s="190"/>
      <c r="K668" s="1332"/>
      <c r="L668" s="190"/>
      <c r="M668" s="190"/>
      <c r="N668" s="190"/>
      <c r="O668" s="190"/>
      <c r="P668" s="190"/>
      <c r="Q668" s="190"/>
    </row>
    <row r="669" spans="2:17">
      <c r="B669" s="190"/>
      <c r="E669" s="190"/>
      <c r="G669" s="320"/>
      <c r="J669" s="190"/>
      <c r="K669" s="1332"/>
      <c r="L669" s="190"/>
      <c r="M669" s="190"/>
      <c r="N669" s="190"/>
      <c r="O669" s="190"/>
      <c r="P669" s="190"/>
      <c r="Q669" s="190"/>
    </row>
    <row r="670" spans="2:17">
      <c r="B670" s="190"/>
      <c r="E670" s="190"/>
      <c r="G670" s="320"/>
      <c r="J670" s="190"/>
      <c r="K670" s="1332"/>
      <c r="L670" s="190"/>
      <c r="M670" s="190"/>
      <c r="N670" s="190"/>
      <c r="O670" s="190"/>
      <c r="P670" s="190"/>
      <c r="Q670" s="190"/>
    </row>
    <row r="671" spans="2:17">
      <c r="B671" s="190"/>
      <c r="E671" s="190"/>
      <c r="G671" s="320"/>
      <c r="J671" s="190"/>
      <c r="K671" s="1332"/>
      <c r="L671" s="190"/>
      <c r="M671" s="190"/>
      <c r="N671" s="190"/>
      <c r="O671" s="190"/>
      <c r="P671" s="190"/>
      <c r="Q671" s="190"/>
    </row>
    <row r="672" spans="2:17">
      <c r="B672" s="190"/>
      <c r="E672" s="190"/>
      <c r="G672" s="320"/>
      <c r="J672" s="190"/>
      <c r="K672" s="1332"/>
      <c r="L672" s="190"/>
      <c r="M672" s="190"/>
      <c r="N672" s="190"/>
      <c r="O672" s="190"/>
      <c r="P672" s="190"/>
      <c r="Q672" s="190"/>
    </row>
    <row r="673" spans="2:17">
      <c r="B673" s="190"/>
      <c r="E673" s="190"/>
      <c r="G673" s="320"/>
      <c r="J673" s="190"/>
      <c r="K673" s="1332"/>
      <c r="L673" s="190"/>
      <c r="M673" s="190"/>
      <c r="N673" s="190"/>
      <c r="O673" s="190"/>
      <c r="P673" s="190"/>
      <c r="Q673" s="190"/>
    </row>
    <row r="674" spans="2:17">
      <c r="B674" s="190"/>
      <c r="E674" s="190"/>
      <c r="G674" s="320"/>
      <c r="J674" s="190"/>
      <c r="K674" s="1332"/>
      <c r="L674" s="190"/>
      <c r="M674" s="190"/>
      <c r="N674" s="190"/>
      <c r="O674" s="190"/>
      <c r="P674" s="190"/>
      <c r="Q674" s="190"/>
    </row>
    <row r="675" spans="2:17">
      <c r="B675" s="190"/>
      <c r="E675" s="190"/>
      <c r="G675" s="320"/>
      <c r="J675" s="190"/>
      <c r="K675" s="1332"/>
      <c r="L675" s="190"/>
      <c r="M675" s="190"/>
      <c r="N675" s="190"/>
      <c r="O675" s="190"/>
      <c r="P675" s="190"/>
      <c r="Q675" s="190"/>
    </row>
    <row r="676" spans="2:17">
      <c r="B676" s="190"/>
      <c r="E676" s="190"/>
      <c r="G676" s="320"/>
      <c r="J676" s="190"/>
      <c r="K676" s="1332"/>
      <c r="L676" s="190"/>
      <c r="M676" s="190"/>
      <c r="N676" s="190"/>
      <c r="O676" s="190"/>
      <c r="P676" s="190"/>
      <c r="Q676" s="190"/>
    </row>
    <row r="677" spans="2:17">
      <c r="B677" s="190"/>
      <c r="E677" s="190"/>
      <c r="G677" s="320"/>
      <c r="J677" s="190"/>
      <c r="K677" s="1332"/>
      <c r="L677" s="190"/>
      <c r="M677" s="190"/>
      <c r="N677" s="190"/>
      <c r="O677" s="190"/>
      <c r="P677" s="190"/>
      <c r="Q677" s="190"/>
    </row>
    <row r="678" spans="2:17">
      <c r="B678" s="190"/>
      <c r="E678" s="190"/>
      <c r="G678" s="320"/>
      <c r="J678" s="190"/>
      <c r="K678" s="1332"/>
      <c r="L678" s="190"/>
      <c r="M678" s="190"/>
      <c r="N678" s="190"/>
      <c r="O678" s="190"/>
      <c r="P678" s="190"/>
      <c r="Q678" s="190"/>
    </row>
    <row r="679" spans="2:17">
      <c r="B679" s="190"/>
      <c r="E679" s="190"/>
      <c r="G679" s="320"/>
      <c r="J679" s="190"/>
      <c r="K679" s="1332"/>
      <c r="L679" s="190"/>
      <c r="M679" s="190"/>
      <c r="N679" s="190"/>
      <c r="O679" s="190"/>
      <c r="P679" s="190"/>
      <c r="Q679" s="190"/>
    </row>
    <row r="680" spans="2:17">
      <c r="B680" s="190"/>
      <c r="E680" s="190"/>
      <c r="G680" s="320"/>
      <c r="J680" s="190"/>
      <c r="K680" s="1332"/>
      <c r="L680" s="190"/>
      <c r="M680" s="190"/>
      <c r="N680" s="190"/>
      <c r="O680" s="190"/>
      <c r="P680" s="190"/>
      <c r="Q680" s="190"/>
    </row>
    <row r="681" spans="2:17">
      <c r="B681" s="190"/>
      <c r="E681" s="190"/>
      <c r="G681" s="320"/>
      <c r="J681" s="190"/>
      <c r="K681" s="1332"/>
      <c r="L681" s="190"/>
      <c r="M681" s="190"/>
      <c r="N681" s="190"/>
      <c r="O681" s="190"/>
      <c r="P681" s="190"/>
      <c r="Q681" s="190"/>
    </row>
    <row r="682" spans="2:17">
      <c r="B682" s="190"/>
      <c r="E682" s="190"/>
      <c r="G682" s="320"/>
      <c r="J682" s="190"/>
      <c r="K682" s="1332"/>
      <c r="L682" s="190"/>
      <c r="M682" s="190"/>
      <c r="N682" s="190"/>
      <c r="O682" s="190"/>
      <c r="P682" s="190"/>
      <c r="Q682" s="190"/>
    </row>
    <row r="683" spans="2:17">
      <c r="B683" s="190"/>
      <c r="E683" s="190"/>
      <c r="G683" s="320"/>
      <c r="J683" s="190"/>
      <c r="K683" s="1332"/>
      <c r="L683" s="190"/>
      <c r="M683" s="190"/>
      <c r="N683" s="190"/>
      <c r="O683" s="190"/>
      <c r="P683" s="190"/>
      <c r="Q683" s="190"/>
    </row>
    <row r="684" spans="2:17">
      <c r="B684" s="190"/>
      <c r="E684" s="190"/>
      <c r="G684" s="320"/>
      <c r="J684" s="190"/>
      <c r="K684" s="1332"/>
      <c r="L684" s="190"/>
      <c r="M684" s="190"/>
      <c r="N684" s="190"/>
      <c r="O684" s="190"/>
      <c r="P684" s="190"/>
      <c r="Q684" s="190"/>
    </row>
    <row r="685" spans="2:17">
      <c r="B685" s="190"/>
      <c r="E685" s="190"/>
      <c r="G685" s="320"/>
      <c r="J685" s="190"/>
      <c r="K685" s="1332"/>
      <c r="L685" s="190"/>
      <c r="M685" s="190"/>
      <c r="N685" s="190"/>
      <c r="O685" s="190"/>
      <c r="P685" s="190"/>
      <c r="Q685" s="190"/>
    </row>
    <row r="686" spans="2:17">
      <c r="B686" s="190"/>
      <c r="E686" s="190"/>
      <c r="G686" s="320"/>
      <c r="J686" s="190"/>
      <c r="K686" s="1332"/>
      <c r="L686" s="190"/>
      <c r="M686" s="190"/>
      <c r="N686" s="190"/>
      <c r="O686" s="190"/>
      <c r="P686" s="190"/>
      <c r="Q686" s="190"/>
    </row>
    <row r="687" spans="2:17">
      <c r="B687" s="190"/>
      <c r="E687" s="190"/>
      <c r="G687" s="320"/>
      <c r="J687" s="190"/>
      <c r="K687" s="1332"/>
      <c r="L687" s="190"/>
      <c r="M687" s="190"/>
      <c r="N687" s="190"/>
      <c r="O687" s="190"/>
      <c r="P687" s="190"/>
      <c r="Q687" s="190"/>
    </row>
    <row r="688" spans="2:17">
      <c r="B688" s="190"/>
      <c r="E688" s="190"/>
      <c r="G688" s="320"/>
      <c r="J688" s="190"/>
      <c r="K688" s="1332"/>
      <c r="L688" s="190"/>
      <c r="M688" s="190"/>
      <c r="N688" s="190"/>
      <c r="O688" s="190"/>
      <c r="P688" s="190"/>
      <c r="Q688" s="190"/>
    </row>
    <row r="689" spans="2:17">
      <c r="B689" s="190"/>
      <c r="E689" s="190"/>
      <c r="G689" s="320"/>
      <c r="J689" s="190"/>
      <c r="K689" s="1332"/>
      <c r="L689" s="190"/>
      <c r="M689" s="190"/>
      <c r="N689" s="190"/>
      <c r="O689" s="190"/>
      <c r="P689" s="190"/>
      <c r="Q689" s="190"/>
    </row>
    <row r="690" spans="2:17">
      <c r="B690" s="190"/>
      <c r="E690" s="190"/>
      <c r="G690" s="320"/>
      <c r="J690" s="190"/>
      <c r="K690" s="1332"/>
      <c r="L690" s="190"/>
      <c r="M690" s="190"/>
      <c r="N690" s="190"/>
      <c r="O690" s="190"/>
      <c r="P690" s="190"/>
      <c r="Q690" s="190"/>
    </row>
    <row r="691" spans="2:17">
      <c r="B691" s="190"/>
      <c r="E691" s="190"/>
      <c r="G691" s="320"/>
      <c r="J691" s="190"/>
      <c r="K691" s="1332"/>
      <c r="L691" s="190"/>
      <c r="M691" s="190"/>
      <c r="N691" s="190"/>
      <c r="O691" s="190"/>
      <c r="P691" s="190"/>
      <c r="Q691" s="190"/>
    </row>
    <row r="692" spans="2:17">
      <c r="B692" s="190"/>
      <c r="E692" s="190"/>
      <c r="G692" s="320"/>
      <c r="J692" s="190"/>
      <c r="K692" s="1332"/>
      <c r="L692" s="190"/>
      <c r="M692" s="190"/>
      <c r="N692" s="190"/>
      <c r="O692" s="190"/>
      <c r="P692" s="190"/>
      <c r="Q692" s="190"/>
    </row>
    <row r="693" spans="2:17">
      <c r="B693" s="190"/>
      <c r="E693" s="190"/>
      <c r="G693" s="320"/>
      <c r="J693" s="190"/>
      <c r="K693" s="1332"/>
      <c r="L693" s="190"/>
      <c r="M693" s="190"/>
      <c r="N693" s="190"/>
      <c r="O693" s="190"/>
      <c r="P693" s="190"/>
      <c r="Q693" s="190"/>
    </row>
    <row r="694" spans="2:17">
      <c r="B694" s="190"/>
      <c r="E694" s="190"/>
      <c r="G694" s="320"/>
      <c r="J694" s="190"/>
      <c r="K694" s="1332"/>
      <c r="L694" s="190"/>
      <c r="M694" s="190"/>
      <c r="N694" s="190"/>
      <c r="O694" s="190"/>
      <c r="P694" s="190"/>
      <c r="Q694" s="190"/>
    </row>
    <row r="695" spans="2:17">
      <c r="B695" s="190"/>
      <c r="E695" s="190"/>
      <c r="G695" s="320"/>
      <c r="J695" s="190"/>
      <c r="K695" s="1332"/>
      <c r="L695" s="190"/>
      <c r="M695" s="190"/>
      <c r="N695" s="190"/>
      <c r="O695" s="190"/>
      <c r="P695" s="190"/>
      <c r="Q695" s="190"/>
    </row>
    <row r="696" spans="2:17">
      <c r="B696" s="190"/>
      <c r="E696" s="190"/>
      <c r="G696" s="320"/>
      <c r="J696" s="190"/>
      <c r="K696" s="1332"/>
      <c r="L696" s="190"/>
      <c r="M696" s="190"/>
      <c r="N696" s="190"/>
      <c r="O696" s="190"/>
      <c r="P696" s="190"/>
      <c r="Q696" s="190"/>
    </row>
    <row r="697" spans="2:17">
      <c r="B697" s="190"/>
      <c r="E697" s="190"/>
      <c r="G697" s="320"/>
      <c r="J697" s="190"/>
      <c r="K697" s="1332"/>
      <c r="L697" s="190"/>
      <c r="M697" s="190"/>
      <c r="N697" s="190"/>
      <c r="O697" s="190"/>
      <c r="P697" s="190"/>
      <c r="Q697" s="190"/>
    </row>
    <row r="698" spans="2:17">
      <c r="B698" s="190"/>
      <c r="E698" s="190"/>
      <c r="G698" s="320"/>
      <c r="J698" s="190"/>
      <c r="K698" s="1332"/>
      <c r="L698" s="190"/>
      <c r="M698" s="190"/>
      <c r="N698" s="190"/>
      <c r="O698" s="190"/>
      <c r="P698" s="190"/>
      <c r="Q698" s="190"/>
    </row>
    <row r="699" spans="2:17">
      <c r="B699" s="190"/>
      <c r="E699" s="190"/>
      <c r="G699" s="320"/>
      <c r="J699" s="190"/>
      <c r="K699" s="1332"/>
      <c r="L699" s="190"/>
      <c r="M699" s="190"/>
      <c r="N699" s="190"/>
      <c r="O699" s="190"/>
      <c r="P699" s="190"/>
      <c r="Q699" s="190"/>
    </row>
    <row r="700" spans="2:17">
      <c r="B700" s="190"/>
      <c r="E700" s="190"/>
      <c r="G700" s="320"/>
      <c r="J700" s="190"/>
      <c r="K700" s="1332"/>
      <c r="L700" s="190"/>
      <c r="M700" s="190"/>
      <c r="N700" s="190"/>
      <c r="O700" s="190"/>
      <c r="P700" s="190"/>
      <c r="Q700" s="190"/>
    </row>
    <row r="701" spans="2:17">
      <c r="B701" s="190"/>
      <c r="E701" s="190"/>
      <c r="G701" s="320"/>
      <c r="J701" s="190"/>
      <c r="K701" s="1332"/>
      <c r="L701" s="190"/>
      <c r="M701" s="190"/>
      <c r="N701" s="190"/>
      <c r="O701" s="190"/>
      <c r="P701" s="190"/>
      <c r="Q701" s="190"/>
    </row>
    <row r="702" spans="2:17">
      <c r="B702" s="190"/>
      <c r="E702" s="190"/>
      <c r="G702" s="320"/>
      <c r="J702" s="190"/>
      <c r="K702" s="1332"/>
      <c r="L702" s="190"/>
      <c r="M702" s="190"/>
      <c r="N702" s="190"/>
      <c r="O702" s="190"/>
      <c r="P702" s="190"/>
      <c r="Q702" s="190"/>
    </row>
    <row r="703" spans="2:17">
      <c r="B703" s="190"/>
      <c r="E703" s="190"/>
      <c r="G703" s="320"/>
      <c r="J703" s="190"/>
      <c r="K703" s="1332"/>
      <c r="L703" s="190"/>
      <c r="M703" s="190"/>
      <c r="N703" s="190"/>
      <c r="O703" s="190"/>
      <c r="P703" s="190"/>
      <c r="Q703" s="190"/>
    </row>
    <row r="704" spans="2:17">
      <c r="B704" s="190"/>
      <c r="E704" s="190"/>
      <c r="G704" s="320"/>
      <c r="J704" s="190"/>
      <c r="K704" s="1332"/>
      <c r="L704" s="190"/>
      <c r="M704" s="190"/>
      <c r="N704" s="190"/>
      <c r="O704" s="190"/>
      <c r="P704" s="190"/>
      <c r="Q704" s="190"/>
    </row>
    <row r="705" spans="2:17">
      <c r="B705" s="190"/>
      <c r="E705" s="190"/>
      <c r="G705" s="320"/>
      <c r="J705" s="190"/>
      <c r="K705" s="1332"/>
      <c r="L705" s="190"/>
      <c r="M705" s="190"/>
      <c r="N705" s="190"/>
      <c r="O705" s="190"/>
      <c r="P705" s="190"/>
      <c r="Q705" s="190"/>
    </row>
    <row r="706" spans="2:17">
      <c r="B706" s="190"/>
      <c r="E706" s="190"/>
      <c r="G706" s="320"/>
      <c r="J706" s="190"/>
      <c r="K706" s="1332"/>
      <c r="L706" s="190"/>
      <c r="M706" s="190"/>
      <c r="N706" s="190"/>
      <c r="O706" s="190"/>
      <c r="P706" s="190"/>
      <c r="Q706" s="190"/>
    </row>
    <row r="707" spans="2:17">
      <c r="B707" s="190"/>
      <c r="E707" s="190"/>
      <c r="G707" s="320"/>
      <c r="J707" s="190"/>
      <c r="K707" s="1332"/>
      <c r="L707" s="190"/>
      <c r="M707" s="190"/>
      <c r="N707" s="190"/>
      <c r="O707" s="190"/>
      <c r="P707" s="190"/>
      <c r="Q707" s="190"/>
    </row>
    <row r="708" spans="2:17">
      <c r="B708" s="190"/>
      <c r="E708" s="190"/>
      <c r="G708" s="320"/>
      <c r="J708" s="190"/>
      <c r="K708" s="1332"/>
      <c r="L708" s="190"/>
      <c r="M708" s="190"/>
      <c r="N708" s="190"/>
      <c r="O708" s="190"/>
      <c r="P708" s="190"/>
      <c r="Q708" s="190"/>
    </row>
    <row r="709" spans="2:17">
      <c r="B709" s="190"/>
      <c r="E709" s="190"/>
      <c r="G709" s="320"/>
      <c r="J709" s="190"/>
      <c r="K709" s="1332"/>
      <c r="L709" s="190"/>
      <c r="M709" s="190"/>
      <c r="N709" s="190"/>
      <c r="O709" s="190"/>
      <c r="P709" s="190"/>
      <c r="Q709" s="190"/>
    </row>
    <row r="710" spans="2:17">
      <c r="B710" s="190"/>
      <c r="E710" s="190"/>
      <c r="G710" s="320"/>
      <c r="J710" s="190"/>
      <c r="K710" s="1332"/>
      <c r="L710" s="190"/>
      <c r="M710" s="190"/>
      <c r="N710" s="190"/>
      <c r="O710" s="190"/>
      <c r="P710" s="190"/>
      <c r="Q710" s="190"/>
    </row>
    <row r="711" spans="2:17">
      <c r="B711" s="190"/>
      <c r="E711" s="190"/>
      <c r="G711" s="320"/>
      <c r="J711" s="190"/>
      <c r="K711" s="1332"/>
      <c r="L711" s="190"/>
      <c r="M711" s="190"/>
      <c r="N711" s="190"/>
      <c r="O711" s="190"/>
      <c r="P711" s="190"/>
      <c r="Q711" s="190"/>
    </row>
    <row r="712" spans="2:17">
      <c r="B712" s="190"/>
      <c r="E712" s="190"/>
      <c r="G712" s="320"/>
      <c r="J712" s="190"/>
      <c r="K712" s="1332"/>
      <c r="L712" s="190"/>
      <c r="M712" s="190"/>
      <c r="N712" s="190"/>
      <c r="O712" s="190"/>
      <c r="P712" s="190"/>
      <c r="Q712" s="190"/>
    </row>
    <row r="713" spans="2:17">
      <c r="B713" s="190"/>
      <c r="E713" s="190"/>
      <c r="G713" s="320"/>
      <c r="J713" s="190"/>
      <c r="K713" s="1332"/>
      <c r="L713" s="190"/>
      <c r="M713" s="190"/>
      <c r="N713" s="190"/>
      <c r="O713" s="190"/>
      <c r="P713" s="190"/>
      <c r="Q713" s="190"/>
    </row>
    <row r="714" spans="2:17">
      <c r="B714" s="190"/>
      <c r="E714" s="190"/>
      <c r="G714" s="320"/>
      <c r="J714" s="190"/>
      <c r="K714" s="1332"/>
      <c r="L714" s="190"/>
      <c r="M714" s="190"/>
      <c r="N714" s="190"/>
      <c r="O714" s="190"/>
      <c r="P714" s="190"/>
      <c r="Q714" s="190"/>
    </row>
    <row r="715" spans="2:17">
      <c r="B715" s="190"/>
      <c r="E715" s="190"/>
      <c r="G715" s="320"/>
      <c r="J715" s="190"/>
      <c r="K715" s="1332"/>
      <c r="L715" s="190"/>
      <c r="M715" s="190"/>
      <c r="N715" s="190"/>
      <c r="O715" s="190"/>
      <c r="P715" s="190"/>
      <c r="Q715" s="190"/>
    </row>
    <row r="716" spans="2:17">
      <c r="B716" s="190"/>
      <c r="E716" s="190"/>
      <c r="G716" s="320"/>
      <c r="J716" s="190"/>
      <c r="K716" s="1332"/>
      <c r="L716" s="190"/>
      <c r="M716" s="190"/>
      <c r="N716" s="190"/>
      <c r="O716" s="190"/>
      <c r="P716" s="190"/>
      <c r="Q716" s="190"/>
    </row>
    <row r="717" spans="2:17">
      <c r="B717" s="190"/>
      <c r="E717" s="190"/>
      <c r="G717" s="320"/>
      <c r="J717" s="190"/>
      <c r="K717" s="1332"/>
      <c r="L717" s="190"/>
      <c r="M717" s="190"/>
      <c r="N717" s="190"/>
      <c r="O717" s="190"/>
      <c r="P717" s="190"/>
      <c r="Q717" s="190"/>
    </row>
    <row r="718" spans="2:17">
      <c r="B718" s="190"/>
      <c r="E718" s="190"/>
      <c r="G718" s="320"/>
      <c r="J718" s="190"/>
      <c r="K718" s="1332"/>
      <c r="L718" s="190"/>
      <c r="M718" s="190"/>
      <c r="N718" s="190"/>
      <c r="O718" s="190"/>
      <c r="P718" s="190"/>
      <c r="Q718" s="190"/>
    </row>
    <row r="719" spans="2:17">
      <c r="B719" s="190"/>
      <c r="E719" s="190"/>
      <c r="G719" s="320"/>
      <c r="J719" s="190"/>
      <c r="K719" s="1332"/>
      <c r="L719" s="190"/>
      <c r="M719" s="190"/>
      <c r="N719" s="190"/>
      <c r="O719" s="190"/>
      <c r="P719" s="190"/>
      <c r="Q719" s="190"/>
    </row>
    <row r="720" spans="2:17">
      <c r="B720" s="190"/>
      <c r="E720" s="190"/>
      <c r="G720" s="320"/>
      <c r="J720" s="190"/>
      <c r="K720" s="1332"/>
      <c r="L720" s="190"/>
      <c r="M720" s="190"/>
      <c r="N720" s="190"/>
      <c r="O720" s="190"/>
      <c r="P720" s="190"/>
      <c r="Q720" s="190"/>
    </row>
    <row r="721" spans="2:17">
      <c r="B721" s="190"/>
      <c r="E721" s="190"/>
      <c r="G721" s="320"/>
      <c r="J721" s="190"/>
      <c r="K721" s="1332"/>
      <c r="L721" s="190"/>
      <c r="M721" s="190"/>
      <c r="N721" s="190"/>
      <c r="O721" s="190"/>
      <c r="P721" s="190"/>
      <c r="Q721" s="190"/>
    </row>
    <row r="722" spans="2:17">
      <c r="B722" s="190"/>
      <c r="E722" s="190"/>
      <c r="G722" s="320"/>
      <c r="J722" s="190"/>
      <c r="K722" s="1332"/>
      <c r="L722" s="190"/>
      <c r="M722" s="190"/>
      <c r="N722" s="190"/>
      <c r="O722" s="190"/>
      <c r="P722" s="190"/>
      <c r="Q722" s="190"/>
    </row>
    <row r="723" spans="2:17">
      <c r="B723" s="190"/>
      <c r="E723" s="190"/>
      <c r="G723" s="320"/>
      <c r="J723" s="190"/>
      <c r="K723" s="1332"/>
      <c r="L723" s="190"/>
      <c r="M723" s="190"/>
      <c r="N723" s="190"/>
      <c r="O723" s="190"/>
      <c r="P723" s="190"/>
      <c r="Q723" s="190"/>
    </row>
    <row r="724" spans="2:17">
      <c r="B724" s="190"/>
      <c r="E724" s="190"/>
      <c r="G724" s="320"/>
      <c r="J724" s="190"/>
      <c r="K724" s="1332"/>
      <c r="L724" s="190"/>
      <c r="M724" s="190"/>
      <c r="N724" s="190"/>
      <c r="O724" s="190"/>
      <c r="P724" s="190"/>
      <c r="Q724" s="190"/>
    </row>
    <row r="725" spans="2:17">
      <c r="B725" s="190"/>
      <c r="E725" s="190"/>
      <c r="G725" s="320"/>
      <c r="J725" s="190"/>
      <c r="K725" s="1332"/>
      <c r="L725" s="190"/>
      <c r="M725" s="190"/>
      <c r="N725" s="190"/>
      <c r="O725" s="190"/>
      <c r="P725" s="190"/>
      <c r="Q725" s="190"/>
    </row>
    <row r="726" spans="2:17">
      <c r="B726" s="190"/>
      <c r="E726" s="190"/>
      <c r="G726" s="320"/>
      <c r="J726" s="190"/>
      <c r="K726" s="1332"/>
      <c r="L726" s="190"/>
      <c r="M726" s="190"/>
      <c r="N726" s="190"/>
      <c r="O726" s="190"/>
      <c r="P726" s="190"/>
      <c r="Q726" s="190"/>
    </row>
    <row r="727" spans="2:17">
      <c r="B727" s="190"/>
      <c r="E727" s="190"/>
      <c r="G727" s="320"/>
      <c r="J727" s="190"/>
      <c r="K727" s="1332"/>
      <c r="L727" s="190"/>
      <c r="M727" s="190"/>
      <c r="N727" s="190"/>
      <c r="O727" s="190"/>
      <c r="P727" s="190"/>
      <c r="Q727" s="190"/>
    </row>
    <row r="728" spans="2:17">
      <c r="B728" s="190"/>
      <c r="E728" s="190"/>
      <c r="G728" s="320"/>
      <c r="J728" s="190"/>
      <c r="K728" s="1332"/>
      <c r="L728" s="190"/>
      <c r="M728" s="190"/>
      <c r="N728" s="190"/>
      <c r="O728" s="190"/>
      <c r="P728" s="190"/>
      <c r="Q728" s="190"/>
    </row>
    <row r="729" spans="2:17">
      <c r="B729" s="190"/>
      <c r="E729" s="190"/>
      <c r="G729" s="320"/>
      <c r="J729" s="190"/>
      <c r="K729" s="1332"/>
      <c r="L729" s="190"/>
      <c r="M729" s="190"/>
      <c r="N729" s="190"/>
      <c r="O729" s="190"/>
      <c r="P729" s="190"/>
      <c r="Q729" s="190"/>
    </row>
    <row r="730" spans="2:17">
      <c r="B730" s="190"/>
      <c r="E730" s="190"/>
      <c r="G730" s="320"/>
      <c r="J730" s="190"/>
      <c r="K730" s="1332"/>
      <c r="L730" s="190"/>
      <c r="M730" s="190"/>
      <c r="N730" s="190"/>
      <c r="O730" s="190"/>
      <c r="P730" s="190"/>
      <c r="Q730" s="190"/>
    </row>
    <row r="731" spans="2:17">
      <c r="B731" s="190"/>
      <c r="E731" s="190"/>
      <c r="G731" s="320"/>
      <c r="J731" s="190"/>
      <c r="K731" s="1332"/>
      <c r="L731" s="190"/>
      <c r="M731" s="190"/>
      <c r="N731" s="190"/>
      <c r="O731" s="190"/>
      <c r="P731" s="190"/>
      <c r="Q731" s="190"/>
    </row>
    <row r="732" spans="2:17">
      <c r="B732" s="190"/>
      <c r="E732" s="190"/>
      <c r="G732" s="320"/>
      <c r="J732" s="190"/>
      <c r="K732" s="1332"/>
      <c r="L732" s="190"/>
      <c r="M732" s="190"/>
      <c r="N732" s="190"/>
      <c r="O732" s="190"/>
      <c r="P732" s="190"/>
      <c r="Q732" s="190"/>
    </row>
    <row r="733" spans="2:17">
      <c r="B733" s="190"/>
      <c r="E733" s="190"/>
      <c r="G733" s="320"/>
      <c r="J733" s="190"/>
      <c r="K733" s="1332"/>
      <c r="L733" s="190"/>
      <c r="M733" s="190"/>
      <c r="N733" s="190"/>
      <c r="O733" s="190"/>
      <c r="P733" s="190"/>
      <c r="Q733" s="190"/>
    </row>
    <row r="734" spans="2:17">
      <c r="B734" s="190"/>
      <c r="E734" s="190"/>
      <c r="G734" s="320"/>
      <c r="J734" s="190"/>
      <c r="K734" s="1332"/>
      <c r="L734" s="190"/>
      <c r="M734" s="190"/>
      <c r="N734" s="190"/>
      <c r="O734" s="190"/>
      <c r="P734" s="190"/>
      <c r="Q734" s="190"/>
    </row>
    <row r="735" spans="2:17">
      <c r="B735" s="190"/>
      <c r="E735" s="190"/>
      <c r="G735" s="320"/>
      <c r="J735" s="190"/>
      <c r="K735" s="1332"/>
      <c r="L735" s="190"/>
      <c r="M735" s="190"/>
      <c r="N735" s="190"/>
      <c r="O735" s="190"/>
      <c r="P735" s="190"/>
      <c r="Q735" s="190"/>
    </row>
    <row r="736" spans="2:17">
      <c r="B736" s="190"/>
      <c r="E736" s="190"/>
      <c r="G736" s="320"/>
      <c r="J736" s="190"/>
      <c r="K736" s="1332"/>
      <c r="L736" s="190"/>
      <c r="M736" s="190"/>
      <c r="N736" s="190"/>
      <c r="O736" s="190"/>
      <c r="P736" s="190"/>
      <c r="Q736" s="190"/>
    </row>
    <row r="737" spans="2:17">
      <c r="B737" s="190"/>
      <c r="E737" s="190"/>
      <c r="G737" s="320"/>
      <c r="J737" s="190"/>
      <c r="K737" s="1332"/>
      <c r="L737" s="190"/>
      <c r="M737" s="190"/>
      <c r="N737" s="190"/>
      <c r="O737" s="190"/>
      <c r="P737" s="190"/>
      <c r="Q737" s="190"/>
    </row>
    <row r="738" spans="2:17">
      <c r="B738" s="190"/>
      <c r="E738" s="190"/>
      <c r="G738" s="320"/>
      <c r="J738" s="190"/>
      <c r="K738" s="1332"/>
      <c r="L738" s="190"/>
      <c r="M738" s="190"/>
      <c r="N738" s="190"/>
      <c r="O738" s="190"/>
      <c r="P738" s="190"/>
      <c r="Q738" s="190"/>
    </row>
    <row r="739" spans="2:17">
      <c r="B739" s="190"/>
      <c r="E739" s="190"/>
      <c r="G739" s="320"/>
      <c r="J739" s="190"/>
      <c r="K739" s="1332"/>
      <c r="L739" s="190"/>
      <c r="M739" s="190"/>
      <c r="N739" s="190"/>
      <c r="O739" s="190"/>
      <c r="P739" s="190"/>
      <c r="Q739" s="190"/>
    </row>
    <row r="740" spans="2:17">
      <c r="B740" s="190"/>
      <c r="E740" s="190"/>
      <c r="G740" s="320"/>
      <c r="J740" s="190"/>
      <c r="K740" s="1332"/>
      <c r="L740" s="190"/>
      <c r="M740" s="190"/>
      <c r="N740" s="190"/>
      <c r="O740" s="190"/>
      <c r="P740" s="190"/>
      <c r="Q740" s="190"/>
    </row>
    <row r="741" spans="2:17">
      <c r="B741" s="190"/>
      <c r="E741" s="190"/>
      <c r="G741" s="320"/>
      <c r="J741" s="190"/>
      <c r="K741" s="1332"/>
      <c r="L741" s="190"/>
      <c r="M741" s="190"/>
      <c r="N741" s="190"/>
      <c r="O741" s="190"/>
      <c r="P741" s="190"/>
      <c r="Q741" s="190"/>
    </row>
    <row r="742" spans="2:17">
      <c r="B742" s="190"/>
      <c r="E742" s="190"/>
      <c r="G742" s="320"/>
      <c r="J742" s="190"/>
      <c r="K742" s="1332"/>
      <c r="L742" s="190"/>
      <c r="M742" s="190"/>
      <c r="N742" s="190"/>
      <c r="O742" s="190"/>
      <c r="P742" s="190"/>
      <c r="Q742" s="190"/>
    </row>
    <row r="743" spans="2:17">
      <c r="B743" s="190"/>
      <c r="E743" s="190"/>
      <c r="G743" s="320"/>
      <c r="J743" s="190"/>
      <c r="K743" s="1332"/>
      <c r="L743" s="190"/>
      <c r="M743" s="190"/>
      <c r="N743" s="190"/>
      <c r="O743" s="190"/>
      <c r="P743" s="190"/>
      <c r="Q743" s="190"/>
    </row>
    <row r="744" spans="2:17">
      <c r="B744" s="190"/>
      <c r="E744" s="190"/>
      <c r="G744" s="320"/>
      <c r="J744" s="190"/>
      <c r="K744" s="1332"/>
      <c r="L744" s="190"/>
      <c r="M744" s="190"/>
      <c r="N744" s="190"/>
      <c r="O744" s="190"/>
      <c r="P744" s="190"/>
      <c r="Q744" s="190"/>
    </row>
    <row r="745" spans="2:17">
      <c r="B745" s="190"/>
      <c r="E745" s="190"/>
      <c r="G745" s="320"/>
      <c r="J745" s="190"/>
      <c r="K745" s="1332"/>
      <c r="L745" s="190"/>
      <c r="M745" s="190"/>
      <c r="N745" s="190"/>
      <c r="O745" s="190"/>
      <c r="P745" s="190"/>
      <c r="Q745" s="190"/>
    </row>
    <row r="746" spans="2:17">
      <c r="B746" s="190"/>
      <c r="E746" s="190"/>
      <c r="G746" s="320"/>
      <c r="J746" s="190"/>
      <c r="K746" s="1332"/>
      <c r="L746" s="190"/>
      <c r="M746" s="190"/>
      <c r="N746" s="190"/>
      <c r="O746" s="190"/>
      <c r="P746" s="190"/>
      <c r="Q746" s="190"/>
    </row>
    <row r="747" spans="2:17">
      <c r="B747" s="190"/>
      <c r="E747" s="190"/>
      <c r="G747" s="320"/>
      <c r="J747" s="190"/>
      <c r="K747" s="1332"/>
      <c r="L747" s="190"/>
      <c r="M747" s="190"/>
      <c r="N747" s="190"/>
      <c r="O747" s="190"/>
      <c r="P747" s="190"/>
      <c r="Q747" s="190"/>
    </row>
    <row r="748" spans="2:17">
      <c r="B748" s="190"/>
      <c r="E748" s="190"/>
      <c r="G748" s="320"/>
      <c r="J748" s="190"/>
      <c r="K748" s="1332"/>
      <c r="L748" s="190"/>
      <c r="M748" s="190"/>
      <c r="N748" s="190"/>
      <c r="O748" s="190"/>
      <c r="P748" s="190"/>
      <c r="Q748" s="190"/>
    </row>
    <row r="749" spans="2:17">
      <c r="B749" s="190"/>
      <c r="E749" s="190"/>
      <c r="G749" s="320"/>
      <c r="J749" s="190"/>
      <c r="K749" s="1332"/>
      <c r="L749" s="190"/>
      <c r="M749" s="190"/>
      <c r="N749" s="190"/>
      <c r="O749" s="190"/>
      <c r="P749" s="190"/>
      <c r="Q749" s="190"/>
    </row>
    <row r="750" spans="2:17">
      <c r="B750" s="190"/>
      <c r="E750" s="190"/>
      <c r="G750" s="320"/>
      <c r="J750" s="190"/>
      <c r="K750" s="1332"/>
      <c r="L750" s="190"/>
      <c r="M750" s="190"/>
      <c r="N750" s="190"/>
      <c r="O750" s="190"/>
      <c r="P750" s="190"/>
      <c r="Q750" s="190"/>
    </row>
    <row r="751" spans="2:17">
      <c r="B751" s="190"/>
      <c r="E751" s="190"/>
      <c r="G751" s="320"/>
      <c r="J751" s="190"/>
      <c r="K751" s="1332"/>
      <c r="L751" s="190"/>
      <c r="M751" s="190"/>
      <c r="N751" s="190"/>
      <c r="O751" s="190"/>
      <c r="P751" s="190"/>
      <c r="Q751" s="190"/>
    </row>
    <row r="752" spans="2:17">
      <c r="B752" s="190"/>
      <c r="E752" s="190"/>
      <c r="G752" s="320"/>
      <c r="J752" s="190"/>
      <c r="K752" s="1332"/>
      <c r="L752" s="190"/>
      <c r="M752" s="190"/>
      <c r="N752" s="190"/>
      <c r="O752" s="190"/>
      <c r="P752" s="190"/>
      <c r="Q752" s="190"/>
    </row>
    <row r="753" spans="2:17">
      <c r="B753" s="190"/>
      <c r="E753" s="190"/>
      <c r="G753" s="320"/>
      <c r="J753" s="190"/>
      <c r="K753" s="1332"/>
      <c r="L753" s="190"/>
      <c r="M753" s="190"/>
      <c r="N753" s="190"/>
      <c r="O753" s="190"/>
      <c r="P753" s="190"/>
      <c r="Q753" s="190"/>
    </row>
    <row r="754" spans="2:17">
      <c r="B754" s="190"/>
      <c r="E754" s="190"/>
      <c r="G754" s="320"/>
      <c r="J754" s="190"/>
      <c r="K754" s="1332"/>
      <c r="L754" s="190"/>
      <c r="M754" s="190"/>
      <c r="N754" s="190"/>
      <c r="O754" s="190"/>
      <c r="P754" s="190"/>
      <c r="Q754" s="190"/>
    </row>
    <row r="755" spans="2:17">
      <c r="B755" s="190"/>
      <c r="E755" s="190"/>
      <c r="G755" s="320"/>
      <c r="J755" s="190"/>
      <c r="K755" s="1332"/>
      <c r="L755" s="190"/>
      <c r="M755" s="190"/>
      <c r="N755" s="190"/>
      <c r="O755" s="190"/>
      <c r="P755" s="190"/>
      <c r="Q755" s="190"/>
    </row>
    <row r="756" spans="2:17">
      <c r="B756" s="190"/>
      <c r="E756" s="190"/>
      <c r="G756" s="320"/>
      <c r="J756" s="190"/>
      <c r="K756" s="1332"/>
      <c r="L756" s="190"/>
      <c r="M756" s="190"/>
      <c r="N756" s="190"/>
      <c r="O756" s="190"/>
      <c r="P756" s="190"/>
      <c r="Q756" s="190"/>
    </row>
    <row r="757" spans="2:17">
      <c r="B757" s="190"/>
      <c r="E757" s="190"/>
      <c r="G757" s="320"/>
      <c r="J757" s="190"/>
      <c r="K757" s="1332"/>
      <c r="L757" s="190"/>
      <c r="M757" s="190"/>
      <c r="N757" s="190"/>
      <c r="O757" s="190"/>
      <c r="P757" s="190"/>
      <c r="Q757" s="190"/>
    </row>
    <row r="758" spans="2:17">
      <c r="B758" s="190"/>
      <c r="E758" s="190"/>
      <c r="G758" s="320"/>
      <c r="J758" s="190"/>
      <c r="K758" s="1332"/>
      <c r="L758" s="190"/>
      <c r="M758" s="190"/>
      <c r="N758" s="190"/>
      <c r="O758" s="190"/>
      <c r="P758" s="190"/>
      <c r="Q758" s="190"/>
    </row>
    <row r="759" spans="2:17">
      <c r="B759" s="190"/>
      <c r="E759" s="190"/>
      <c r="G759" s="320"/>
      <c r="J759" s="190"/>
      <c r="K759" s="1332"/>
      <c r="L759" s="190"/>
      <c r="M759" s="190"/>
      <c r="N759" s="190"/>
      <c r="O759" s="190"/>
      <c r="P759" s="190"/>
      <c r="Q759" s="190"/>
    </row>
    <row r="760" spans="2:17">
      <c r="B760" s="190"/>
      <c r="E760" s="190"/>
      <c r="G760" s="320"/>
      <c r="J760" s="190"/>
      <c r="K760" s="1332"/>
      <c r="L760" s="190"/>
      <c r="M760" s="190"/>
      <c r="N760" s="190"/>
      <c r="O760" s="190"/>
      <c r="P760" s="190"/>
      <c r="Q760" s="190"/>
    </row>
    <row r="761" spans="2:17">
      <c r="B761" s="190"/>
      <c r="E761" s="190"/>
      <c r="G761" s="320"/>
      <c r="J761" s="190"/>
      <c r="K761" s="1332"/>
      <c r="L761" s="190"/>
      <c r="M761" s="190"/>
      <c r="N761" s="190"/>
      <c r="O761" s="190"/>
      <c r="P761" s="190"/>
      <c r="Q761" s="190"/>
    </row>
    <row r="762" spans="2:17">
      <c r="B762" s="190"/>
      <c r="E762" s="190"/>
      <c r="G762" s="320"/>
      <c r="J762" s="190"/>
      <c r="K762" s="1332"/>
      <c r="L762" s="190"/>
      <c r="M762" s="190"/>
      <c r="N762" s="190"/>
      <c r="O762" s="190"/>
      <c r="P762" s="190"/>
      <c r="Q762" s="190"/>
    </row>
    <row r="763" spans="2:17">
      <c r="B763" s="190"/>
      <c r="E763" s="190"/>
      <c r="G763" s="320"/>
      <c r="J763" s="190"/>
      <c r="K763" s="1332"/>
      <c r="L763" s="190"/>
      <c r="M763" s="190"/>
      <c r="N763" s="190"/>
      <c r="O763" s="190"/>
      <c r="P763" s="190"/>
      <c r="Q763" s="190"/>
    </row>
    <row r="764" spans="2:17">
      <c r="B764" s="190"/>
      <c r="E764" s="190"/>
      <c r="G764" s="320"/>
      <c r="J764" s="190"/>
      <c r="K764" s="1332"/>
      <c r="L764" s="190"/>
      <c r="M764" s="190"/>
      <c r="N764" s="190"/>
      <c r="O764" s="190"/>
      <c r="P764" s="190"/>
      <c r="Q764" s="190"/>
    </row>
    <row r="765" spans="2:17">
      <c r="B765" s="190"/>
      <c r="E765" s="190"/>
      <c r="G765" s="320"/>
      <c r="J765" s="190"/>
      <c r="K765" s="1332"/>
      <c r="L765" s="190"/>
      <c r="M765" s="190"/>
      <c r="N765" s="190"/>
      <c r="O765" s="190"/>
      <c r="P765" s="190"/>
      <c r="Q765" s="190"/>
    </row>
    <row r="766" spans="2:17">
      <c r="B766" s="190"/>
      <c r="E766" s="190"/>
      <c r="G766" s="320"/>
      <c r="J766" s="190"/>
      <c r="K766" s="1332"/>
      <c r="L766" s="190"/>
      <c r="M766" s="190"/>
      <c r="N766" s="190"/>
      <c r="O766" s="190"/>
      <c r="P766" s="190"/>
      <c r="Q766" s="190"/>
    </row>
    <row r="767" spans="2:17">
      <c r="B767" s="190"/>
      <c r="E767" s="190"/>
      <c r="G767" s="320"/>
      <c r="J767" s="190"/>
      <c r="K767" s="1332"/>
      <c r="L767" s="190"/>
      <c r="M767" s="190"/>
      <c r="N767" s="190"/>
      <c r="O767" s="190"/>
      <c r="P767" s="190"/>
      <c r="Q767" s="190"/>
    </row>
    <row r="768" spans="2:17">
      <c r="B768" s="190"/>
      <c r="E768" s="190"/>
      <c r="G768" s="320"/>
      <c r="J768" s="190"/>
      <c r="K768" s="1332"/>
      <c r="L768" s="190"/>
      <c r="M768" s="190"/>
      <c r="N768" s="190"/>
      <c r="O768" s="190"/>
      <c r="P768" s="190"/>
      <c r="Q768" s="190"/>
    </row>
    <row r="769" spans="2:17">
      <c r="B769" s="190"/>
      <c r="E769" s="190"/>
      <c r="G769" s="320"/>
      <c r="J769" s="190"/>
      <c r="K769" s="1332"/>
      <c r="L769" s="190"/>
      <c r="M769" s="190"/>
      <c r="N769" s="190"/>
      <c r="O769" s="190"/>
      <c r="P769" s="190"/>
      <c r="Q769" s="190"/>
    </row>
    <row r="770" spans="2:17">
      <c r="B770" s="190"/>
      <c r="E770" s="190"/>
      <c r="G770" s="320"/>
      <c r="J770" s="190"/>
      <c r="K770" s="1332"/>
      <c r="L770" s="190"/>
      <c r="M770" s="190"/>
      <c r="N770" s="190"/>
      <c r="O770" s="190"/>
      <c r="P770" s="190"/>
      <c r="Q770" s="190"/>
    </row>
    <row r="771" spans="2:17">
      <c r="B771" s="190"/>
      <c r="E771" s="190"/>
      <c r="G771" s="320"/>
      <c r="J771" s="190"/>
      <c r="K771" s="1332"/>
      <c r="L771" s="190"/>
      <c r="M771" s="190"/>
      <c r="N771" s="190"/>
      <c r="O771" s="190"/>
      <c r="P771" s="190"/>
      <c r="Q771" s="190"/>
    </row>
    <row r="772" spans="2:17">
      <c r="B772" s="190"/>
      <c r="E772" s="190"/>
      <c r="G772" s="320"/>
      <c r="J772" s="190"/>
      <c r="K772" s="1332"/>
      <c r="L772" s="190"/>
      <c r="M772" s="190"/>
      <c r="N772" s="190"/>
      <c r="O772" s="190"/>
      <c r="P772" s="190"/>
      <c r="Q772" s="190"/>
    </row>
    <row r="773" spans="2:17">
      <c r="B773" s="190"/>
      <c r="E773" s="190"/>
      <c r="G773" s="320"/>
      <c r="J773" s="190"/>
      <c r="K773" s="1332"/>
      <c r="L773" s="190"/>
      <c r="M773" s="190"/>
      <c r="N773" s="190"/>
      <c r="O773" s="190"/>
      <c r="P773" s="190"/>
      <c r="Q773" s="190"/>
    </row>
    <row r="774" spans="2:17">
      <c r="B774" s="190"/>
      <c r="E774" s="190"/>
      <c r="G774" s="320"/>
      <c r="J774" s="190"/>
      <c r="K774" s="1332"/>
      <c r="L774" s="190"/>
      <c r="M774" s="190"/>
      <c r="N774" s="190"/>
      <c r="O774" s="190"/>
      <c r="P774" s="190"/>
      <c r="Q774" s="190"/>
    </row>
    <row r="775" spans="2:17">
      <c r="B775" s="190"/>
      <c r="E775" s="190"/>
      <c r="G775" s="320"/>
      <c r="J775" s="190"/>
      <c r="K775" s="1332"/>
      <c r="L775" s="190"/>
      <c r="M775" s="190"/>
      <c r="N775" s="190"/>
      <c r="O775" s="190"/>
      <c r="P775" s="190"/>
      <c r="Q775" s="190"/>
    </row>
    <row r="776" spans="2:17">
      <c r="B776" s="190"/>
      <c r="E776" s="190"/>
      <c r="G776" s="320"/>
      <c r="J776" s="190"/>
      <c r="K776" s="1332"/>
      <c r="L776" s="190"/>
      <c r="M776" s="190"/>
      <c r="N776" s="190"/>
      <c r="O776" s="190"/>
      <c r="P776" s="190"/>
      <c r="Q776" s="190"/>
    </row>
    <row r="777" spans="2:17">
      <c r="B777" s="190"/>
      <c r="E777" s="190"/>
      <c r="G777" s="320"/>
      <c r="J777" s="190"/>
      <c r="K777" s="1332"/>
      <c r="L777" s="190"/>
      <c r="M777" s="190"/>
      <c r="N777" s="190"/>
      <c r="O777" s="190"/>
      <c r="P777" s="190"/>
      <c r="Q777" s="190"/>
    </row>
    <row r="778" spans="2:17">
      <c r="B778" s="190"/>
      <c r="E778" s="190"/>
      <c r="G778" s="320"/>
      <c r="J778" s="190"/>
      <c r="K778" s="1332"/>
      <c r="L778" s="190"/>
      <c r="M778" s="190"/>
      <c r="N778" s="190"/>
      <c r="O778" s="190"/>
      <c r="P778" s="190"/>
      <c r="Q778" s="190"/>
    </row>
    <row r="779" spans="2:17">
      <c r="B779" s="190"/>
      <c r="E779" s="190"/>
      <c r="G779" s="320"/>
      <c r="J779" s="190"/>
      <c r="K779" s="1332"/>
      <c r="L779" s="190"/>
      <c r="M779" s="190"/>
      <c r="N779" s="190"/>
      <c r="O779" s="190"/>
      <c r="P779" s="190"/>
      <c r="Q779" s="190"/>
    </row>
    <row r="780" spans="2:17">
      <c r="B780" s="190"/>
      <c r="E780" s="190"/>
      <c r="G780" s="320"/>
      <c r="J780" s="190"/>
      <c r="K780" s="1332"/>
      <c r="L780" s="190"/>
      <c r="M780" s="190"/>
      <c r="N780" s="190"/>
      <c r="O780" s="190"/>
      <c r="P780" s="190"/>
      <c r="Q780" s="190"/>
    </row>
    <row r="781" spans="2:17">
      <c r="B781" s="190"/>
      <c r="E781" s="190"/>
      <c r="G781" s="320"/>
      <c r="J781" s="190"/>
      <c r="K781" s="1332"/>
      <c r="L781" s="190"/>
      <c r="M781" s="190"/>
      <c r="N781" s="190"/>
      <c r="O781" s="190"/>
      <c r="P781" s="190"/>
      <c r="Q781" s="190"/>
    </row>
    <row r="782" spans="2:17">
      <c r="B782" s="190"/>
      <c r="E782" s="190"/>
      <c r="G782" s="320"/>
      <c r="J782" s="190"/>
      <c r="K782" s="1332"/>
      <c r="L782" s="190"/>
      <c r="M782" s="190"/>
      <c r="N782" s="190"/>
      <c r="O782" s="190"/>
      <c r="P782" s="190"/>
      <c r="Q782" s="190"/>
    </row>
    <row r="783" spans="2:17">
      <c r="B783" s="190"/>
      <c r="E783" s="190"/>
      <c r="G783" s="320"/>
      <c r="J783" s="190"/>
      <c r="K783" s="1332"/>
      <c r="L783" s="190"/>
      <c r="M783" s="190"/>
      <c r="N783" s="190"/>
      <c r="O783" s="190"/>
      <c r="P783" s="190"/>
      <c r="Q783" s="190"/>
    </row>
    <row r="784" spans="2:17">
      <c r="B784" s="190"/>
      <c r="E784" s="190"/>
      <c r="G784" s="320"/>
      <c r="J784" s="190"/>
      <c r="K784" s="1332"/>
      <c r="L784" s="190"/>
      <c r="M784" s="190"/>
      <c r="N784" s="190"/>
      <c r="O784" s="190"/>
      <c r="P784" s="190"/>
      <c r="Q784" s="190"/>
    </row>
    <row r="785" spans="2:17">
      <c r="B785" s="190"/>
      <c r="E785" s="190"/>
      <c r="G785" s="320"/>
      <c r="J785" s="190"/>
      <c r="K785" s="1332"/>
      <c r="L785" s="190"/>
      <c r="M785" s="190"/>
      <c r="N785" s="190"/>
      <c r="O785" s="190"/>
      <c r="P785" s="190"/>
      <c r="Q785" s="190"/>
    </row>
    <row r="786" spans="2:17">
      <c r="B786" s="190"/>
      <c r="E786" s="190"/>
      <c r="G786" s="320"/>
      <c r="J786" s="190"/>
      <c r="K786" s="1332"/>
      <c r="L786" s="190"/>
      <c r="M786" s="190"/>
      <c r="N786" s="190"/>
      <c r="O786" s="190"/>
      <c r="P786" s="190"/>
      <c r="Q786" s="190"/>
    </row>
    <row r="787" spans="2:17">
      <c r="B787" s="190"/>
      <c r="E787" s="190"/>
      <c r="G787" s="320"/>
      <c r="J787" s="190"/>
      <c r="K787" s="1332"/>
      <c r="L787" s="190"/>
      <c r="M787" s="190"/>
      <c r="N787" s="190"/>
      <c r="O787" s="190"/>
      <c r="P787" s="190"/>
      <c r="Q787" s="190"/>
    </row>
    <row r="788" spans="2:17">
      <c r="B788" s="190"/>
      <c r="E788" s="190"/>
      <c r="G788" s="320"/>
      <c r="J788" s="190"/>
      <c r="K788" s="1332"/>
      <c r="L788" s="190"/>
      <c r="M788" s="190"/>
      <c r="N788" s="190"/>
      <c r="O788" s="190"/>
      <c r="P788" s="190"/>
      <c r="Q788" s="190"/>
    </row>
    <row r="789" spans="2:17">
      <c r="B789" s="190"/>
      <c r="E789" s="190"/>
      <c r="G789" s="320"/>
      <c r="J789" s="190"/>
      <c r="K789" s="1332"/>
      <c r="L789" s="190"/>
      <c r="M789" s="190"/>
      <c r="N789" s="190"/>
      <c r="O789" s="190"/>
      <c r="P789" s="190"/>
      <c r="Q789" s="190"/>
    </row>
    <row r="790" spans="2:17">
      <c r="B790" s="190"/>
      <c r="E790" s="190"/>
      <c r="G790" s="320"/>
      <c r="J790" s="190"/>
      <c r="K790" s="1332"/>
      <c r="L790" s="190"/>
      <c r="M790" s="190"/>
      <c r="N790" s="190"/>
      <c r="O790" s="190"/>
      <c r="P790" s="190"/>
      <c r="Q790" s="190"/>
    </row>
    <row r="791" spans="2:17">
      <c r="B791" s="190"/>
      <c r="E791" s="190"/>
      <c r="G791" s="320"/>
      <c r="J791" s="190"/>
      <c r="K791" s="1332"/>
      <c r="L791" s="190"/>
      <c r="M791" s="190"/>
      <c r="N791" s="190"/>
      <c r="O791" s="190"/>
      <c r="P791" s="190"/>
      <c r="Q791" s="190"/>
    </row>
    <row r="792" spans="2:17">
      <c r="B792" s="190"/>
      <c r="E792" s="190"/>
      <c r="G792" s="320"/>
      <c r="J792" s="190"/>
      <c r="K792" s="1332"/>
      <c r="L792" s="190"/>
      <c r="M792" s="190"/>
      <c r="N792" s="190"/>
      <c r="O792" s="190"/>
      <c r="P792" s="190"/>
      <c r="Q792" s="190"/>
    </row>
    <row r="793" spans="2:17">
      <c r="B793" s="190"/>
      <c r="E793" s="190"/>
      <c r="G793" s="320"/>
      <c r="J793" s="190"/>
      <c r="K793" s="1332"/>
      <c r="L793" s="190"/>
      <c r="M793" s="190"/>
      <c r="N793" s="190"/>
      <c r="O793" s="190"/>
      <c r="P793" s="190"/>
      <c r="Q793" s="190"/>
    </row>
    <row r="794" spans="2:17">
      <c r="B794" s="190"/>
      <c r="E794" s="190"/>
      <c r="G794" s="320"/>
      <c r="J794" s="190"/>
      <c r="K794" s="1332"/>
      <c r="L794" s="190"/>
      <c r="M794" s="190"/>
      <c r="N794" s="190"/>
      <c r="O794" s="190"/>
      <c r="P794" s="190"/>
      <c r="Q794" s="190"/>
    </row>
    <row r="795" spans="2:17">
      <c r="B795" s="190"/>
      <c r="E795" s="190"/>
      <c r="G795" s="320"/>
      <c r="J795" s="190"/>
      <c r="K795" s="1332"/>
      <c r="L795" s="190"/>
      <c r="M795" s="190"/>
      <c r="N795" s="190"/>
      <c r="O795" s="190"/>
      <c r="P795" s="190"/>
      <c r="Q795" s="190"/>
    </row>
    <row r="796" spans="2:17">
      <c r="B796" s="190"/>
      <c r="E796" s="190"/>
      <c r="G796" s="320"/>
      <c r="J796" s="190"/>
      <c r="K796" s="1332"/>
      <c r="L796" s="190"/>
      <c r="M796" s="190"/>
      <c r="N796" s="190"/>
      <c r="O796" s="190"/>
      <c r="P796" s="190"/>
      <c r="Q796" s="190"/>
    </row>
    <row r="797" spans="2:17">
      <c r="B797" s="190"/>
      <c r="E797" s="190"/>
      <c r="G797" s="320"/>
      <c r="J797" s="190"/>
      <c r="K797" s="1332"/>
      <c r="L797" s="190"/>
      <c r="M797" s="190"/>
      <c r="N797" s="190"/>
      <c r="O797" s="190"/>
      <c r="P797" s="190"/>
      <c r="Q797" s="190"/>
    </row>
    <row r="798" spans="2:17">
      <c r="B798" s="190"/>
      <c r="E798" s="190"/>
      <c r="G798" s="320"/>
      <c r="J798" s="190"/>
      <c r="K798" s="1332"/>
      <c r="L798" s="190"/>
      <c r="M798" s="190"/>
      <c r="N798" s="190"/>
      <c r="O798" s="190"/>
      <c r="P798" s="190"/>
      <c r="Q798" s="190"/>
    </row>
    <row r="799" spans="2:17">
      <c r="B799" s="190"/>
      <c r="E799" s="190"/>
      <c r="G799" s="320"/>
      <c r="J799" s="190"/>
      <c r="K799" s="1332"/>
      <c r="L799" s="190"/>
      <c r="M799" s="190"/>
      <c r="N799" s="190"/>
      <c r="O799" s="190"/>
      <c r="P799" s="190"/>
      <c r="Q799" s="190"/>
    </row>
    <row r="800" spans="2:17">
      <c r="B800" s="190"/>
      <c r="E800" s="190"/>
      <c r="G800" s="320"/>
      <c r="J800" s="190"/>
      <c r="K800" s="1332"/>
      <c r="L800" s="190"/>
      <c r="M800" s="190"/>
      <c r="N800" s="190"/>
      <c r="O800" s="190"/>
      <c r="P800" s="190"/>
      <c r="Q800" s="190"/>
    </row>
    <row r="801" spans="2:17">
      <c r="B801" s="190"/>
      <c r="E801" s="190"/>
      <c r="G801" s="320"/>
      <c r="J801" s="190"/>
      <c r="K801" s="1332"/>
      <c r="L801" s="190"/>
      <c r="M801" s="190"/>
      <c r="N801" s="190"/>
      <c r="O801" s="190"/>
      <c r="P801" s="190"/>
      <c r="Q801" s="190"/>
    </row>
    <row r="802" spans="2:17">
      <c r="B802" s="190"/>
      <c r="E802" s="190"/>
      <c r="G802" s="320"/>
      <c r="J802" s="190"/>
      <c r="K802" s="1332"/>
      <c r="L802" s="190"/>
      <c r="M802" s="190"/>
      <c r="N802" s="190"/>
      <c r="O802" s="190"/>
      <c r="P802" s="190"/>
      <c r="Q802" s="190"/>
    </row>
    <row r="803" spans="2:17">
      <c r="B803" s="190"/>
      <c r="E803" s="190"/>
      <c r="G803" s="320"/>
      <c r="J803" s="190"/>
      <c r="K803" s="1332"/>
      <c r="L803" s="190"/>
      <c r="M803" s="190"/>
      <c r="N803" s="190"/>
      <c r="O803" s="190"/>
      <c r="P803" s="190"/>
      <c r="Q803" s="190"/>
    </row>
    <row r="804" spans="2:17">
      <c r="B804" s="190"/>
      <c r="E804" s="190"/>
      <c r="G804" s="320"/>
      <c r="J804" s="190"/>
      <c r="K804" s="1332"/>
      <c r="L804" s="190"/>
      <c r="M804" s="190"/>
      <c r="N804" s="190"/>
      <c r="O804" s="190"/>
      <c r="P804" s="190"/>
      <c r="Q804" s="190"/>
    </row>
    <row r="805" spans="2:17">
      <c r="B805" s="190"/>
      <c r="E805" s="190"/>
      <c r="G805" s="320"/>
      <c r="J805" s="190"/>
      <c r="K805" s="1332"/>
      <c r="L805" s="190"/>
      <c r="M805" s="190"/>
      <c r="N805" s="190"/>
      <c r="O805" s="190"/>
      <c r="P805" s="190"/>
      <c r="Q805" s="190"/>
    </row>
    <row r="806" spans="2:17">
      <c r="B806" s="190"/>
      <c r="E806" s="190"/>
      <c r="G806" s="320"/>
      <c r="J806" s="190"/>
      <c r="K806" s="1332"/>
      <c r="L806" s="190"/>
      <c r="M806" s="190"/>
      <c r="N806" s="190"/>
      <c r="O806" s="190"/>
      <c r="P806" s="190"/>
      <c r="Q806" s="190"/>
    </row>
    <row r="807" spans="2:17">
      <c r="B807" s="190"/>
      <c r="E807" s="190"/>
      <c r="G807" s="320"/>
      <c r="J807" s="190"/>
      <c r="K807" s="1332"/>
      <c r="L807" s="190"/>
      <c r="M807" s="190"/>
      <c r="N807" s="190"/>
      <c r="O807" s="190"/>
      <c r="P807" s="190"/>
      <c r="Q807" s="190"/>
    </row>
    <row r="808" spans="2:17">
      <c r="B808" s="190"/>
      <c r="E808" s="190"/>
      <c r="G808" s="320"/>
      <c r="J808" s="190"/>
      <c r="K808" s="1332"/>
      <c r="L808" s="190"/>
      <c r="M808" s="190"/>
      <c r="N808" s="190"/>
      <c r="O808" s="190"/>
      <c r="P808" s="190"/>
      <c r="Q808" s="190"/>
    </row>
    <row r="809" spans="2:17">
      <c r="B809" s="190"/>
      <c r="E809" s="190"/>
      <c r="G809" s="320"/>
      <c r="J809" s="190"/>
      <c r="K809" s="1332"/>
      <c r="L809" s="190"/>
      <c r="M809" s="190"/>
      <c r="N809" s="190"/>
      <c r="O809" s="190"/>
      <c r="P809" s="190"/>
      <c r="Q809" s="190"/>
    </row>
    <row r="810" spans="2:17">
      <c r="B810" s="190"/>
      <c r="E810" s="190"/>
      <c r="G810" s="320"/>
      <c r="J810" s="190"/>
      <c r="K810" s="1332"/>
      <c r="L810" s="190"/>
      <c r="M810" s="190"/>
      <c r="N810" s="190"/>
      <c r="O810" s="190"/>
      <c r="P810" s="190"/>
      <c r="Q810" s="190"/>
    </row>
    <row r="811" spans="2:17">
      <c r="B811" s="190"/>
      <c r="E811" s="190"/>
      <c r="G811" s="320"/>
      <c r="J811" s="190"/>
      <c r="K811" s="1332"/>
      <c r="L811" s="190"/>
      <c r="M811" s="190"/>
      <c r="N811" s="190"/>
      <c r="O811" s="190"/>
      <c r="P811" s="190"/>
      <c r="Q811" s="190"/>
    </row>
    <row r="812" spans="2:17">
      <c r="B812" s="190"/>
      <c r="E812" s="190"/>
      <c r="G812" s="320"/>
      <c r="J812" s="190"/>
      <c r="K812" s="1332"/>
      <c r="L812" s="190"/>
      <c r="M812" s="190"/>
      <c r="N812" s="190"/>
      <c r="O812" s="190"/>
      <c r="P812" s="190"/>
      <c r="Q812" s="190"/>
    </row>
    <row r="813" spans="2:17">
      <c r="B813" s="190"/>
      <c r="E813" s="190"/>
      <c r="G813" s="320"/>
      <c r="J813" s="190"/>
      <c r="K813" s="1332"/>
      <c r="L813" s="190"/>
      <c r="M813" s="190"/>
      <c r="N813" s="190"/>
      <c r="O813" s="190"/>
      <c r="P813" s="190"/>
      <c r="Q813" s="190"/>
    </row>
    <row r="814" spans="2:17">
      <c r="B814" s="190"/>
      <c r="E814" s="190"/>
      <c r="G814" s="320"/>
      <c r="J814" s="190"/>
      <c r="K814" s="1332"/>
      <c r="L814" s="190"/>
      <c r="M814" s="190"/>
      <c r="N814" s="190"/>
      <c r="O814" s="190"/>
      <c r="P814" s="190"/>
      <c r="Q814" s="190"/>
    </row>
    <row r="815" spans="2:17">
      <c r="B815" s="190"/>
      <c r="E815" s="190"/>
      <c r="G815" s="320"/>
      <c r="J815" s="190"/>
      <c r="K815" s="1332"/>
      <c r="L815" s="190"/>
      <c r="M815" s="190"/>
      <c r="N815" s="190"/>
      <c r="O815" s="190"/>
      <c r="P815" s="190"/>
      <c r="Q815" s="190"/>
    </row>
    <row r="816" spans="2:17">
      <c r="B816" s="190"/>
      <c r="E816" s="190"/>
      <c r="G816" s="320"/>
      <c r="J816" s="190"/>
      <c r="K816" s="1332"/>
      <c r="L816" s="190"/>
      <c r="M816" s="190"/>
      <c r="N816" s="190"/>
      <c r="O816" s="190"/>
      <c r="P816" s="190"/>
      <c r="Q816" s="190"/>
    </row>
    <row r="817" spans="2:17">
      <c r="B817" s="190"/>
      <c r="E817" s="190"/>
      <c r="G817" s="320"/>
      <c r="J817" s="190"/>
      <c r="K817" s="1332"/>
      <c r="L817" s="190"/>
      <c r="M817" s="190"/>
      <c r="N817" s="190"/>
      <c r="O817" s="190"/>
      <c r="P817" s="190"/>
      <c r="Q817" s="190"/>
    </row>
    <row r="818" spans="2:17">
      <c r="B818" s="190"/>
      <c r="E818" s="190"/>
      <c r="G818" s="320"/>
      <c r="J818" s="190"/>
      <c r="K818" s="1332"/>
      <c r="L818" s="190"/>
      <c r="M818" s="190"/>
      <c r="N818" s="190"/>
      <c r="O818" s="190"/>
      <c r="P818" s="190"/>
      <c r="Q818" s="190"/>
    </row>
    <row r="819" spans="2:17">
      <c r="B819" s="190"/>
      <c r="E819" s="190"/>
      <c r="G819" s="320"/>
      <c r="J819" s="190"/>
      <c r="K819" s="1332"/>
      <c r="L819" s="190"/>
      <c r="M819" s="190"/>
      <c r="N819" s="190"/>
      <c r="O819" s="190"/>
      <c r="P819" s="190"/>
      <c r="Q819" s="190"/>
    </row>
    <row r="820" spans="2:17">
      <c r="B820" s="190"/>
      <c r="E820" s="190"/>
      <c r="G820" s="320"/>
      <c r="J820" s="190"/>
      <c r="K820" s="1332"/>
      <c r="L820" s="190"/>
      <c r="M820" s="190"/>
      <c r="N820" s="190"/>
      <c r="O820" s="190"/>
      <c r="P820" s="190"/>
      <c r="Q820" s="190"/>
    </row>
    <row r="821" spans="2:17">
      <c r="B821" s="190"/>
      <c r="E821" s="190"/>
      <c r="G821" s="320"/>
      <c r="J821" s="190"/>
      <c r="K821" s="1332"/>
      <c r="L821" s="190"/>
      <c r="M821" s="190"/>
      <c r="N821" s="190"/>
      <c r="O821" s="190"/>
      <c r="P821" s="190"/>
      <c r="Q821" s="190"/>
    </row>
    <row r="822" spans="2:17">
      <c r="B822" s="190"/>
      <c r="E822" s="190"/>
      <c r="G822" s="320"/>
      <c r="J822" s="190"/>
      <c r="K822" s="1332"/>
      <c r="L822" s="190"/>
      <c r="M822" s="190"/>
      <c r="N822" s="190"/>
      <c r="O822" s="190"/>
      <c r="P822" s="190"/>
      <c r="Q822" s="190"/>
    </row>
    <row r="823" spans="2:17">
      <c r="B823" s="190"/>
      <c r="E823" s="190"/>
      <c r="G823" s="320"/>
      <c r="J823" s="190"/>
      <c r="K823" s="1332"/>
      <c r="L823" s="190"/>
      <c r="M823" s="190"/>
      <c r="N823" s="190"/>
      <c r="O823" s="190"/>
      <c r="P823" s="190"/>
      <c r="Q823" s="190"/>
    </row>
    <row r="824" spans="2:17">
      <c r="B824" s="190"/>
      <c r="E824" s="190"/>
      <c r="G824" s="320"/>
      <c r="J824" s="190"/>
      <c r="K824" s="1332"/>
      <c r="L824" s="190"/>
      <c r="M824" s="190"/>
      <c r="N824" s="190"/>
      <c r="O824" s="190"/>
      <c r="P824" s="190"/>
      <c r="Q824" s="190"/>
    </row>
    <row r="825" spans="2:17">
      <c r="B825" s="190"/>
      <c r="E825" s="190"/>
      <c r="G825" s="320"/>
      <c r="J825" s="190"/>
      <c r="K825" s="1332"/>
      <c r="L825" s="190"/>
      <c r="M825" s="190"/>
      <c r="N825" s="190"/>
      <c r="O825" s="190"/>
      <c r="P825" s="190"/>
      <c r="Q825" s="190"/>
    </row>
    <row r="826" spans="2:17">
      <c r="B826" s="190"/>
      <c r="E826" s="190"/>
      <c r="G826" s="320"/>
      <c r="J826" s="190"/>
      <c r="K826" s="1332"/>
      <c r="L826" s="190"/>
      <c r="M826" s="190"/>
      <c r="N826" s="190"/>
      <c r="O826" s="190"/>
      <c r="P826" s="190"/>
      <c r="Q826" s="190"/>
    </row>
    <row r="827" spans="2:17">
      <c r="B827" s="190"/>
      <c r="E827" s="190"/>
      <c r="G827" s="320"/>
      <c r="J827" s="190"/>
      <c r="K827" s="1332"/>
      <c r="L827" s="190"/>
      <c r="M827" s="190"/>
      <c r="N827" s="190"/>
      <c r="O827" s="190"/>
      <c r="P827" s="190"/>
      <c r="Q827" s="190"/>
    </row>
    <row r="828" spans="2:17">
      <c r="B828" s="190"/>
      <c r="E828" s="190"/>
      <c r="G828" s="320"/>
      <c r="J828" s="190"/>
      <c r="K828" s="1332"/>
      <c r="L828" s="190"/>
      <c r="M828" s="190"/>
      <c r="N828" s="190"/>
      <c r="O828" s="190"/>
      <c r="P828" s="190"/>
      <c r="Q828" s="190"/>
    </row>
    <row r="829" spans="2:17">
      <c r="B829" s="190"/>
      <c r="E829" s="190"/>
      <c r="G829" s="320"/>
      <c r="J829" s="190"/>
      <c r="K829" s="1332"/>
      <c r="L829" s="190"/>
      <c r="M829" s="190"/>
      <c r="N829" s="190"/>
      <c r="O829" s="190"/>
      <c r="P829" s="190"/>
      <c r="Q829" s="190"/>
    </row>
    <row r="830" spans="2:17">
      <c r="B830" s="190"/>
      <c r="E830" s="190"/>
      <c r="G830" s="320"/>
      <c r="J830" s="190"/>
      <c r="K830" s="1332"/>
      <c r="L830" s="190"/>
      <c r="M830" s="190"/>
      <c r="N830" s="190"/>
      <c r="O830" s="190"/>
      <c r="P830" s="190"/>
      <c r="Q830" s="190"/>
    </row>
    <row r="831" spans="2:17">
      <c r="B831" s="190"/>
      <c r="E831" s="190"/>
      <c r="G831" s="320"/>
      <c r="J831" s="190"/>
      <c r="K831" s="1332"/>
      <c r="L831" s="190"/>
      <c r="M831" s="190"/>
      <c r="N831" s="190"/>
      <c r="O831" s="190"/>
      <c r="P831" s="190"/>
      <c r="Q831" s="190"/>
    </row>
    <row r="832" spans="2:17">
      <c r="B832" s="190"/>
      <c r="E832" s="190"/>
      <c r="G832" s="320"/>
      <c r="J832" s="190"/>
      <c r="K832" s="1332"/>
      <c r="L832" s="190"/>
      <c r="M832" s="190"/>
      <c r="N832" s="190"/>
      <c r="O832" s="190"/>
      <c r="P832" s="190"/>
      <c r="Q832" s="190"/>
    </row>
    <row r="833" spans="2:17">
      <c r="B833" s="190"/>
      <c r="E833" s="190"/>
      <c r="G833" s="320"/>
      <c r="J833" s="190"/>
      <c r="K833" s="1332"/>
      <c r="L833" s="190"/>
      <c r="M833" s="190"/>
      <c r="N833" s="190"/>
      <c r="O833" s="190"/>
      <c r="P833" s="190"/>
      <c r="Q833" s="190"/>
    </row>
    <row r="834" spans="2:17">
      <c r="B834" s="190"/>
      <c r="E834" s="190"/>
      <c r="G834" s="320"/>
      <c r="J834" s="190"/>
      <c r="K834" s="1332"/>
      <c r="L834" s="190"/>
      <c r="M834" s="190"/>
      <c r="N834" s="190"/>
      <c r="O834" s="190"/>
      <c r="P834" s="190"/>
      <c r="Q834" s="190"/>
    </row>
    <row r="835" spans="2:17">
      <c r="B835" s="190"/>
      <c r="E835" s="190"/>
      <c r="G835" s="320"/>
      <c r="J835" s="190"/>
      <c r="K835" s="1332"/>
      <c r="L835" s="190"/>
      <c r="M835" s="190"/>
      <c r="N835" s="190"/>
      <c r="O835" s="190"/>
      <c r="P835" s="190"/>
      <c r="Q835" s="190"/>
    </row>
    <row r="836" spans="2:17">
      <c r="B836" s="190"/>
      <c r="E836" s="190"/>
      <c r="G836" s="320"/>
      <c r="J836" s="190"/>
      <c r="K836" s="1332"/>
      <c r="L836" s="190"/>
      <c r="M836" s="190"/>
      <c r="N836" s="190"/>
      <c r="O836" s="190"/>
      <c r="P836" s="190"/>
      <c r="Q836" s="190"/>
    </row>
    <row r="837" spans="2:17">
      <c r="B837" s="190"/>
      <c r="E837" s="190"/>
      <c r="G837" s="320"/>
      <c r="J837" s="190"/>
      <c r="K837" s="1332"/>
      <c r="L837" s="190"/>
      <c r="M837" s="190"/>
      <c r="N837" s="190"/>
      <c r="O837" s="190"/>
      <c r="P837" s="190"/>
      <c r="Q837" s="190"/>
    </row>
    <row r="838" spans="2:17">
      <c r="B838" s="190"/>
      <c r="E838" s="190"/>
      <c r="G838" s="320"/>
      <c r="J838" s="190"/>
      <c r="K838" s="1332"/>
      <c r="L838" s="190"/>
      <c r="M838" s="190"/>
      <c r="N838" s="190"/>
      <c r="O838" s="190"/>
      <c r="P838" s="190"/>
      <c r="Q838" s="190"/>
    </row>
    <row r="839" spans="2:17">
      <c r="B839" s="190"/>
      <c r="E839" s="190"/>
      <c r="G839" s="320"/>
      <c r="J839" s="190"/>
      <c r="K839" s="1332"/>
      <c r="L839" s="190"/>
      <c r="M839" s="190"/>
      <c r="N839" s="190"/>
      <c r="O839" s="190"/>
      <c r="P839" s="190"/>
      <c r="Q839" s="190"/>
    </row>
    <row r="840" spans="2:17">
      <c r="B840" s="190"/>
      <c r="E840" s="190"/>
      <c r="G840" s="320"/>
      <c r="J840" s="190"/>
      <c r="K840" s="1332"/>
      <c r="L840" s="190"/>
      <c r="M840" s="190"/>
      <c r="N840" s="190"/>
      <c r="O840" s="190"/>
      <c r="P840" s="190"/>
      <c r="Q840" s="190"/>
    </row>
    <row r="841" spans="2:17">
      <c r="B841" s="190"/>
      <c r="E841" s="190"/>
      <c r="G841" s="320"/>
      <c r="J841" s="190"/>
      <c r="K841" s="1332"/>
      <c r="L841" s="190"/>
      <c r="M841" s="190"/>
      <c r="N841" s="190"/>
      <c r="O841" s="190"/>
      <c r="P841" s="190"/>
      <c r="Q841" s="190"/>
    </row>
    <row r="842" spans="2:17">
      <c r="B842" s="190"/>
      <c r="E842" s="190"/>
      <c r="G842" s="320"/>
      <c r="J842" s="190"/>
      <c r="K842" s="1332"/>
      <c r="L842" s="190"/>
      <c r="M842" s="190"/>
      <c r="N842" s="190"/>
      <c r="O842" s="190"/>
      <c r="P842" s="190"/>
      <c r="Q842" s="190"/>
    </row>
    <row r="843" spans="2:17">
      <c r="B843" s="190"/>
      <c r="E843" s="190"/>
      <c r="G843" s="320"/>
      <c r="J843" s="190"/>
      <c r="K843" s="1332"/>
      <c r="L843" s="190"/>
      <c r="M843" s="190"/>
      <c r="N843" s="190"/>
      <c r="O843" s="190"/>
      <c r="P843" s="190"/>
      <c r="Q843" s="190"/>
    </row>
    <row r="844" spans="2:17">
      <c r="B844" s="190"/>
      <c r="E844" s="190"/>
      <c r="G844" s="320"/>
      <c r="J844" s="190"/>
      <c r="K844" s="1332"/>
      <c r="L844" s="190"/>
      <c r="M844" s="190"/>
      <c r="N844" s="190"/>
      <c r="O844" s="190"/>
      <c r="P844" s="190"/>
      <c r="Q844" s="190"/>
    </row>
    <row r="845" spans="2:17">
      <c r="B845" s="190"/>
      <c r="E845" s="190"/>
      <c r="G845" s="320"/>
      <c r="J845" s="190"/>
      <c r="K845" s="1332"/>
      <c r="L845" s="190"/>
      <c r="M845" s="190"/>
      <c r="N845" s="190"/>
      <c r="O845" s="190"/>
      <c r="P845" s="190"/>
      <c r="Q845" s="190"/>
    </row>
    <row r="846" spans="2:17">
      <c r="B846" s="190"/>
      <c r="E846" s="190"/>
      <c r="G846" s="320"/>
      <c r="J846" s="190"/>
      <c r="K846" s="1332"/>
      <c r="L846" s="190"/>
      <c r="M846" s="190"/>
      <c r="N846" s="190"/>
      <c r="O846" s="190"/>
      <c r="P846" s="190"/>
      <c r="Q846" s="190"/>
    </row>
    <row r="847" spans="2:17">
      <c r="B847" s="190"/>
      <c r="E847" s="190"/>
      <c r="G847" s="320"/>
      <c r="J847" s="190"/>
      <c r="K847" s="1332"/>
      <c r="L847" s="190"/>
      <c r="M847" s="190"/>
      <c r="N847" s="190"/>
      <c r="O847" s="190"/>
      <c r="P847" s="190"/>
      <c r="Q847" s="190"/>
    </row>
    <row r="848" spans="2:17">
      <c r="B848" s="190"/>
      <c r="E848" s="190"/>
      <c r="G848" s="320"/>
      <c r="J848" s="190"/>
      <c r="K848" s="1332"/>
      <c r="L848" s="190"/>
      <c r="M848" s="190"/>
      <c r="N848" s="190"/>
      <c r="O848" s="190"/>
      <c r="P848" s="190"/>
      <c r="Q848" s="190"/>
    </row>
    <row r="849" spans="2:17">
      <c r="B849" s="190"/>
      <c r="E849" s="190"/>
      <c r="G849" s="320"/>
      <c r="J849" s="190"/>
      <c r="K849" s="1332"/>
      <c r="L849" s="190"/>
      <c r="M849" s="190"/>
      <c r="N849" s="190"/>
      <c r="O849" s="190"/>
      <c r="P849" s="190"/>
      <c r="Q849" s="190"/>
    </row>
    <row r="850" spans="2:17">
      <c r="B850" s="190"/>
      <c r="E850" s="190"/>
      <c r="G850" s="320"/>
      <c r="J850" s="190"/>
      <c r="K850" s="1332"/>
      <c r="L850" s="190"/>
      <c r="M850" s="190"/>
      <c r="N850" s="190"/>
      <c r="O850" s="190"/>
      <c r="P850" s="190"/>
      <c r="Q850" s="190"/>
    </row>
    <row r="851" spans="2:17">
      <c r="B851" s="190"/>
      <c r="E851" s="190"/>
      <c r="G851" s="320"/>
      <c r="J851" s="190"/>
      <c r="K851" s="1332"/>
      <c r="L851" s="190"/>
      <c r="M851" s="190"/>
      <c r="N851" s="190"/>
      <c r="O851" s="190"/>
      <c r="P851" s="190"/>
      <c r="Q851" s="190"/>
    </row>
    <row r="852" spans="2:17">
      <c r="B852" s="190"/>
      <c r="E852" s="190"/>
      <c r="G852" s="320"/>
      <c r="J852" s="190"/>
      <c r="K852" s="1332"/>
      <c r="L852" s="190"/>
      <c r="M852" s="190"/>
      <c r="N852" s="190"/>
      <c r="O852" s="190"/>
      <c r="P852" s="190"/>
      <c r="Q852" s="190"/>
    </row>
    <row r="853" spans="2:17">
      <c r="B853" s="190"/>
      <c r="E853" s="190"/>
      <c r="G853" s="320"/>
      <c r="J853" s="190"/>
      <c r="K853" s="1332"/>
      <c r="L853" s="190"/>
      <c r="M853" s="190"/>
      <c r="N853" s="190"/>
      <c r="O853" s="190"/>
      <c r="P853" s="190"/>
      <c r="Q853" s="190"/>
    </row>
    <row r="854" spans="2:17">
      <c r="B854" s="190"/>
      <c r="E854" s="190"/>
      <c r="G854" s="320"/>
      <c r="J854" s="190"/>
      <c r="K854" s="1332"/>
      <c r="L854" s="190"/>
      <c r="M854" s="190"/>
      <c r="N854" s="190"/>
      <c r="O854" s="190"/>
      <c r="P854" s="190"/>
      <c r="Q854" s="190"/>
    </row>
    <row r="855" spans="2:17">
      <c r="B855" s="190"/>
      <c r="E855" s="190"/>
      <c r="G855" s="320"/>
      <c r="J855" s="190"/>
      <c r="K855" s="1332"/>
      <c r="L855" s="190"/>
      <c r="M855" s="190"/>
      <c r="N855" s="190"/>
      <c r="O855" s="190"/>
      <c r="P855" s="190"/>
      <c r="Q855" s="190"/>
    </row>
    <row r="856" spans="2:17">
      <c r="B856" s="190"/>
      <c r="E856" s="190"/>
      <c r="G856" s="320"/>
      <c r="J856" s="190"/>
      <c r="K856" s="1332"/>
      <c r="L856" s="190"/>
      <c r="M856" s="190"/>
      <c r="N856" s="190"/>
      <c r="O856" s="190"/>
      <c r="P856" s="190"/>
      <c r="Q856" s="190"/>
    </row>
    <row r="857" spans="2:17">
      <c r="B857" s="190"/>
      <c r="E857" s="190"/>
      <c r="G857" s="320"/>
      <c r="J857" s="190"/>
      <c r="K857" s="1332"/>
      <c r="L857" s="190"/>
      <c r="M857" s="190"/>
      <c r="N857" s="190"/>
      <c r="O857" s="190"/>
      <c r="P857" s="190"/>
      <c r="Q857" s="190"/>
    </row>
    <row r="858" spans="2:17">
      <c r="B858" s="190"/>
      <c r="E858" s="190"/>
      <c r="G858" s="320"/>
      <c r="J858" s="190"/>
      <c r="K858" s="1332"/>
      <c r="L858" s="190"/>
      <c r="M858" s="190"/>
      <c r="N858" s="190"/>
      <c r="O858" s="190"/>
      <c r="P858" s="190"/>
      <c r="Q858" s="190"/>
    </row>
    <row r="859" spans="2:17">
      <c r="B859" s="190"/>
      <c r="E859" s="190"/>
      <c r="G859" s="320"/>
      <c r="J859" s="190"/>
      <c r="K859" s="1332"/>
      <c r="L859" s="190"/>
      <c r="M859" s="190"/>
      <c r="N859" s="190"/>
      <c r="O859" s="190"/>
      <c r="P859" s="190"/>
      <c r="Q859" s="190"/>
    </row>
    <row r="860" spans="2:17">
      <c r="B860" s="190"/>
      <c r="E860" s="190"/>
      <c r="G860" s="320"/>
      <c r="J860" s="190"/>
      <c r="K860" s="1332"/>
      <c r="L860" s="190"/>
      <c r="M860" s="190"/>
      <c r="N860" s="190"/>
      <c r="O860" s="190"/>
      <c r="P860" s="190"/>
      <c r="Q860" s="190"/>
    </row>
    <row r="861" spans="2:17">
      <c r="B861" s="190"/>
      <c r="E861" s="190"/>
      <c r="G861" s="320"/>
      <c r="J861" s="190"/>
      <c r="K861" s="1332"/>
      <c r="L861" s="190"/>
      <c r="M861" s="190"/>
      <c r="N861" s="190"/>
      <c r="O861" s="190"/>
      <c r="P861" s="190"/>
      <c r="Q861" s="190"/>
    </row>
    <row r="862" spans="2:17">
      <c r="B862" s="190"/>
      <c r="E862" s="190"/>
      <c r="G862" s="320"/>
      <c r="J862" s="190"/>
      <c r="K862" s="1332"/>
      <c r="L862" s="190"/>
      <c r="M862" s="190"/>
      <c r="N862" s="190"/>
      <c r="O862" s="190"/>
      <c r="P862" s="190"/>
      <c r="Q862" s="190"/>
    </row>
    <row r="863" spans="2:17">
      <c r="B863" s="190"/>
      <c r="E863" s="190"/>
      <c r="G863" s="320"/>
      <c r="J863" s="190"/>
      <c r="K863" s="1332"/>
      <c r="L863" s="190"/>
      <c r="M863" s="190"/>
      <c r="N863" s="190"/>
      <c r="O863" s="190"/>
      <c r="P863" s="190"/>
      <c r="Q863" s="190"/>
    </row>
    <row r="864" spans="2:17">
      <c r="B864" s="190"/>
      <c r="E864" s="190"/>
      <c r="G864" s="320"/>
      <c r="J864" s="190"/>
      <c r="K864" s="1332"/>
      <c r="L864" s="190"/>
      <c r="M864" s="190"/>
      <c r="N864" s="190"/>
      <c r="O864" s="190"/>
      <c r="P864" s="190"/>
      <c r="Q864" s="190"/>
    </row>
    <row r="865" spans="2:17">
      <c r="B865" s="190"/>
      <c r="E865" s="190"/>
      <c r="G865" s="320"/>
      <c r="J865" s="190"/>
      <c r="K865" s="1332"/>
      <c r="L865" s="190"/>
      <c r="M865" s="190"/>
      <c r="N865" s="190"/>
      <c r="O865" s="190"/>
      <c r="P865" s="190"/>
      <c r="Q865" s="190"/>
    </row>
    <row r="866" spans="2:17">
      <c r="B866" s="190"/>
      <c r="E866" s="190"/>
      <c r="G866" s="320"/>
      <c r="J866" s="190"/>
      <c r="K866" s="1332"/>
      <c r="L866" s="190"/>
      <c r="M866" s="190"/>
      <c r="N866" s="190"/>
      <c r="O866" s="190"/>
      <c r="P866" s="190"/>
      <c r="Q866" s="190"/>
    </row>
    <row r="867" spans="2:17">
      <c r="B867" s="190"/>
      <c r="E867" s="190"/>
      <c r="G867" s="320"/>
      <c r="J867" s="190"/>
      <c r="K867" s="1332"/>
      <c r="L867" s="190"/>
      <c r="M867" s="190"/>
      <c r="N867" s="190"/>
      <c r="O867" s="190"/>
      <c r="P867" s="190"/>
      <c r="Q867" s="190"/>
    </row>
    <row r="868" spans="2:17">
      <c r="B868" s="190"/>
      <c r="E868" s="190"/>
      <c r="G868" s="320"/>
      <c r="J868" s="190"/>
      <c r="K868" s="1332"/>
      <c r="L868" s="190"/>
      <c r="M868" s="190"/>
      <c r="N868" s="190"/>
      <c r="O868" s="190"/>
      <c r="P868" s="190"/>
      <c r="Q868" s="190"/>
    </row>
    <row r="869" spans="2:17">
      <c r="B869" s="190"/>
      <c r="E869" s="190"/>
      <c r="G869" s="320"/>
      <c r="J869" s="190"/>
      <c r="K869" s="1332"/>
      <c r="L869" s="190"/>
      <c r="M869" s="190"/>
      <c r="N869" s="190"/>
      <c r="O869" s="190"/>
      <c r="P869" s="190"/>
      <c r="Q869" s="190"/>
    </row>
    <row r="870" spans="2:17">
      <c r="B870" s="190"/>
      <c r="E870" s="190"/>
      <c r="G870" s="320"/>
      <c r="J870" s="190"/>
      <c r="K870" s="1332"/>
      <c r="L870" s="190"/>
      <c r="M870" s="190"/>
      <c r="N870" s="190"/>
      <c r="O870" s="190"/>
      <c r="P870" s="190"/>
      <c r="Q870" s="190"/>
    </row>
    <row r="871" spans="2:17">
      <c r="B871" s="190"/>
      <c r="E871" s="190"/>
      <c r="G871" s="320"/>
      <c r="J871" s="190"/>
      <c r="K871" s="1332"/>
      <c r="L871" s="190"/>
      <c r="M871" s="190"/>
      <c r="N871" s="190"/>
      <c r="O871" s="190"/>
      <c r="P871" s="190"/>
      <c r="Q871" s="190"/>
    </row>
    <row r="872" spans="2:17">
      <c r="B872" s="190"/>
      <c r="E872" s="190"/>
      <c r="G872" s="320"/>
      <c r="J872" s="190"/>
      <c r="K872" s="1332"/>
      <c r="L872" s="190"/>
      <c r="M872" s="190"/>
      <c r="N872" s="190"/>
      <c r="O872" s="190"/>
      <c r="P872" s="190"/>
      <c r="Q872" s="190"/>
    </row>
    <row r="873" spans="2:17">
      <c r="B873" s="190"/>
      <c r="E873" s="190"/>
      <c r="G873" s="320"/>
      <c r="J873" s="190"/>
      <c r="K873" s="1332"/>
      <c r="L873" s="190"/>
      <c r="M873" s="190"/>
      <c r="N873" s="190"/>
      <c r="O873" s="190"/>
      <c r="P873" s="190"/>
      <c r="Q873" s="190"/>
    </row>
    <row r="874" spans="2:17">
      <c r="B874" s="190"/>
      <c r="E874" s="190"/>
      <c r="G874" s="320"/>
      <c r="J874" s="190"/>
      <c r="K874" s="1332"/>
      <c r="L874" s="190"/>
      <c r="M874" s="190"/>
      <c r="N874" s="190"/>
      <c r="O874" s="190"/>
      <c r="P874" s="190"/>
      <c r="Q874" s="190"/>
    </row>
    <row r="875" spans="2:17">
      <c r="B875" s="190"/>
      <c r="E875" s="190"/>
      <c r="G875" s="320"/>
      <c r="J875" s="190"/>
      <c r="K875" s="1332"/>
      <c r="L875" s="190"/>
      <c r="M875" s="190"/>
      <c r="N875" s="190"/>
      <c r="O875" s="190"/>
      <c r="P875" s="190"/>
      <c r="Q875" s="190"/>
    </row>
    <row r="876" spans="2:17">
      <c r="B876" s="190"/>
      <c r="E876" s="190"/>
      <c r="G876" s="320"/>
      <c r="J876" s="190"/>
      <c r="K876" s="1332"/>
      <c r="L876" s="190"/>
      <c r="M876" s="190"/>
      <c r="N876" s="190"/>
      <c r="O876" s="190"/>
      <c r="P876" s="190"/>
      <c r="Q876" s="190"/>
    </row>
    <row r="877" spans="2:17">
      <c r="B877" s="190"/>
      <c r="E877" s="190"/>
      <c r="G877" s="320"/>
      <c r="J877" s="190"/>
      <c r="K877" s="1332"/>
      <c r="L877" s="190"/>
      <c r="M877" s="190"/>
      <c r="N877" s="190"/>
      <c r="O877" s="190"/>
      <c r="P877" s="190"/>
      <c r="Q877" s="190"/>
    </row>
    <row r="878" spans="2:17">
      <c r="B878" s="190"/>
      <c r="E878" s="190"/>
      <c r="G878" s="320"/>
      <c r="J878" s="190"/>
      <c r="K878" s="1332"/>
      <c r="L878" s="190"/>
      <c r="M878" s="190"/>
      <c r="N878" s="190"/>
      <c r="O878" s="190"/>
      <c r="P878" s="190"/>
      <c r="Q878" s="190"/>
    </row>
    <row r="879" spans="2:17">
      <c r="B879" s="190"/>
      <c r="E879" s="190"/>
      <c r="G879" s="320"/>
      <c r="J879" s="190"/>
      <c r="K879" s="1332"/>
      <c r="L879" s="190"/>
      <c r="M879" s="190"/>
      <c r="N879" s="190"/>
      <c r="O879" s="190"/>
      <c r="P879" s="190"/>
      <c r="Q879" s="190"/>
    </row>
    <row r="880" spans="2:17">
      <c r="B880" s="190"/>
      <c r="E880" s="190"/>
      <c r="G880" s="320"/>
      <c r="J880" s="190"/>
      <c r="K880" s="1332"/>
      <c r="L880" s="190"/>
      <c r="M880" s="190"/>
      <c r="N880" s="190"/>
      <c r="O880" s="190"/>
      <c r="P880" s="190"/>
      <c r="Q880" s="190"/>
    </row>
    <row r="881" spans="2:17">
      <c r="B881" s="190"/>
      <c r="E881" s="190"/>
      <c r="G881" s="320"/>
      <c r="J881" s="190"/>
      <c r="K881" s="1332"/>
      <c r="L881" s="190"/>
      <c r="M881" s="190"/>
      <c r="N881" s="190"/>
      <c r="O881" s="190"/>
      <c r="P881" s="190"/>
      <c r="Q881" s="190"/>
    </row>
    <row r="882" spans="2:17">
      <c r="B882" s="190"/>
      <c r="E882" s="190"/>
      <c r="G882" s="320"/>
      <c r="J882" s="190"/>
      <c r="K882" s="1332"/>
      <c r="L882" s="190"/>
      <c r="M882" s="190"/>
      <c r="N882" s="190"/>
      <c r="O882" s="190"/>
      <c r="P882" s="190"/>
      <c r="Q882" s="190"/>
    </row>
    <row r="883" spans="2:17">
      <c r="B883" s="190"/>
      <c r="E883" s="190"/>
      <c r="G883" s="320"/>
      <c r="J883" s="190"/>
      <c r="K883" s="1332"/>
      <c r="L883" s="190"/>
      <c r="M883" s="190"/>
      <c r="N883" s="190"/>
      <c r="O883" s="190"/>
      <c r="P883" s="190"/>
      <c r="Q883" s="190"/>
    </row>
    <row r="884" spans="2:17">
      <c r="B884" s="190"/>
      <c r="E884" s="190"/>
      <c r="G884" s="320"/>
      <c r="J884" s="190"/>
      <c r="K884" s="1332"/>
      <c r="L884" s="190"/>
      <c r="M884" s="190"/>
      <c r="N884" s="190"/>
      <c r="O884" s="190"/>
      <c r="P884" s="190"/>
      <c r="Q884" s="190"/>
    </row>
    <row r="885" spans="2:17">
      <c r="B885" s="190"/>
      <c r="E885" s="190"/>
      <c r="G885" s="320"/>
      <c r="J885" s="190"/>
      <c r="K885" s="1332"/>
      <c r="L885" s="190"/>
      <c r="M885" s="190"/>
      <c r="N885" s="190"/>
      <c r="O885" s="190"/>
      <c r="P885" s="190"/>
      <c r="Q885" s="190"/>
    </row>
    <row r="886" spans="2:17">
      <c r="B886" s="190"/>
      <c r="E886" s="190"/>
      <c r="G886" s="320"/>
      <c r="J886" s="190"/>
      <c r="K886" s="1332"/>
      <c r="L886" s="190"/>
      <c r="M886" s="190"/>
      <c r="N886" s="190"/>
      <c r="O886" s="190"/>
      <c r="P886" s="190"/>
      <c r="Q886" s="190"/>
    </row>
    <row r="887" spans="2:17">
      <c r="B887" s="190"/>
      <c r="E887" s="190"/>
      <c r="G887" s="320"/>
      <c r="J887" s="190"/>
      <c r="K887" s="1332"/>
      <c r="L887" s="190"/>
      <c r="M887" s="190"/>
      <c r="N887" s="190"/>
      <c r="O887" s="190"/>
      <c r="P887" s="190"/>
      <c r="Q887" s="190"/>
    </row>
    <row r="888" spans="2:17">
      <c r="B888" s="190"/>
      <c r="E888" s="190"/>
      <c r="G888" s="320"/>
      <c r="J888" s="190"/>
      <c r="K888" s="1332"/>
      <c r="L888" s="190"/>
      <c r="M888" s="190"/>
      <c r="N888" s="190"/>
      <c r="O888" s="190"/>
      <c r="P888" s="190"/>
      <c r="Q888" s="190"/>
    </row>
    <row r="889" spans="2:17">
      <c r="B889" s="190"/>
      <c r="E889" s="190"/>
      <c r="G889" s="320"/>
      <c r="J889" s="190"/>
      <c r="K889" s="1332"/>
      <c r="L889" s="190"/>
      <c r="M889" s="190"/>
      <c r="N889" s="190"/>
      <c r="O889" s="190"/>
      <c r="P889" s="190"/>
      <c r="Q889" s="190"/>
    </row>
    <row r="890" spans="2:17">
      <c r="B890" s="190"/>
      <c r="E890" s="190"/>
      <c r="G890" s="320"/>
      <c r="J890" s="190"/>
      <c r="K890" s="1332"/>
      <c r="L890" s="190"/>
      <c r="M890" s="190"/>
      <c r="N890" s="190"/>
      <c r="O890" s="190"/>
      <c r="P890" s="190"/>
      <c r="Q890" s="190"/>
    </row>
    <row r="891" spans="2:17">
      <c r="B891" s="190"/>
      <c r="E891" s="190"/>
      <c r="G891" s="320"/>
      <c r="J891" s="190"/>
      <c r="K891" s="1332"/>
      <c r="L891" s="190"/>
      <c r="M891" s="190"/>
      <c r="N891" s="190"/>
      <c r="O891" s="190"/>
      <c r="P891" s="190"/>
      <c r="Q891" s="190"/>
    </row>
    <row r="892" spans="2:17">
      <c r="B892" s="190"/>
      <c r="E892" s="190"/>
      <c r="G892" s="320"/>
      <c r="J892" s="190"/>
      <c r="K892" s="1332"/>
      <c r="L892" s="190"/>
      <c r="M892" s="190"/>
      <c r="N892" s="190"/>
      <c r="O892" s="190"/>
      <c r="P892" s="190"/>
      <c r="Q892" s="190"/>
    </row>
    <row r="893" spans="2:17">
      <c r="B893" s="190"/>
      <c r="E893" s="190"/>
      <c r="G893" s="320"/>
      <c r="J893" s="190"/>
      <c r="K893" s="1332"/>
      <c r="L893" s="190"/>
      <c r="M893" s="190"/>
      <c r="N893" s="190"/>
      <c r="O893" s="190"/>
      <c r="P893" s="190"/>
      <c r="Q893" s="190"/>
    </row>
    <row r="894" spans="2:17">
      <c r="B894" s="190"/>
      <c r="E894" s="190"/>
      <c r="G894" s="320"/>
      <c r="J894" s="190"/>
      <c r="K894" s="1332"/>
      <c r="L894" s="190"/>
      <c r="M894" s="190"/>
      <c r="N894" s="190"/>
      <c r="O894" s="190"/>
      <c r="P894" s="190"/>
      <c r="Q894" s="190"/>
    </row>
    <row r="895" spans="2:17">
      <c r="B895" s="190"/>
      <c r="E895" s="190"/>
      <c r="G895" s="320"/>
      <c r="J895" s="190"/>
      <c r="K895" s="1332"/>
      <c r="L895" s="190"/>
      <c r="M895" s="190"/>
      <c r="N895" s="190"/>
      <c r="O895" s="190"/>
      <c r="P895" s="190"/>
      <c r="Q895" s="190"/>
    </row>
    <row r="896" spans="2:17">
      <c r="B896" s="190"/>
      <c r="E896" s="190"/>
      <c r="G896" s="320"/>
      <c r="J896" s="190"/>
      <c r="K896" s="1332"/>
      <c r="L896" s="190"/>
      <c r="M896" s="190"/>
      <c r="N896" s="190"/>
      <c r="O896" s="190"/>
      <c r="P896" s="190"/>
      <c r="Q896" s="190"/>
    </row>
    <row r="897" spans="2:17">
      <c r="B897" s="190"/>
      <c r="E897" s="190"/>
      <c r="G897" s="320"/>
      <c r="J897" s="190"/>
      <c r="K897" s="1332"/>
      <c r="L897" s="190"/>
      <c r="M897" s="190"/>
      <c r="N897" s="190"/>
      <c r="O897" s="190"/>
      <c r="P897" s="190"/>
      <c r="Q897" s="190"/>
    </row>
    <row r="898" spans="2:17">
      <c r="B898" s="190"/>
      <c r="E898" s="190"/>
      <c r="G898" s="320"/>
      <c r="J898" s="190"/>
      <c r="K898" s="1332"/>
      <c r="L898" s="190"/>
      <c r="M898" s="190"/>
      <c r="N898" s="190"/>
      <c r="O898" s="190"/>
      <c r="P898" s="190"/>
      <c r="Q898" s="190"/>
    </row>
    <row r="899" spans="2:17">
      <c r="B899" s="190"/>
      <c r="E899" s="190"/>
      <c r="G899" s="320"/>
      <c r="J899" s="190"/>
      <c r="K899" s="1332"/>
      <c r="L899" s="190"/>
      <c r="M899" s="190"/>
      <c r="N899" s="190"/>
      <c r="O899" s="190"/>
      <c r="P899" s="190"/>
      <c r="Q899" s="190"/>
    </row>
    <row r="900" spans="2:17">
      <c r="B900" s="190"/>
      <c r="E900" s="190"/>
      <c r="G900" s="320"/>
      <c r="J900" s="190"/>
      <c r="K900" s="1332"/>
      <c r="L900" s="190"/>
      <c r="M900" s="190"/>
      <c r="N900" s="190"/>
      <c r="O900" s="190"/>
      <c r="P900" s="190"/>
      <c r="Q900" s="190"/>
    </row>
    <row r="901" spans="2:17">
      <c r="B901" s="190"/>
      <c r="E901" s="190"/>
      <c r="G901" s="320"/>
      <c r="J901" s="190"/>
      <c r="K901" s="1332"/>
      <c r="L901" s="190"/>
      <c r="M901" s="190"/>
      <c r="N901" s="190"/>
      <c r="O901" s="190"/>
      <c r="P901" s="190"/>
      <c r="Q901" s="190"/>
    </row>
    <row r="902" spans="2:17">
      <c r="B902" s="190"/>
      <c r="E902" s="190"/>
      <c r="G902" s="320"/>
      <c r="J902" s="190"/>
      <c r="K902" s="1332"/>
      <c r="L902" s="190"/>
      <c r="M902" s="190"/>
      <c r="N902" s="190"/>
      <c r="O902" s="190"/>
      <c r="P902" s="190"/>
      <c r="Q902" s="190"/>
    </row>
    <row r="903" spans="2:17">
      <c r="B903" s="190"/>
      <c r="E903" s="190"/>
      <c r="G903" s="320"/>
      <c r="J903" s="190"/>
      <c r="K903" s="1332"/>
      <c r="L903" s="190"/>
      <c r="M903" s="190"/>
      <c r="N903" s="190"/>
      <c r="O903" s="190"/>
      <c r="P903" s="190"/>
      <c r="Q903" s="190"/>
    </row>
    <row r="904" spans="2:17">
      <c r="B904" s="190"/>
      <c r="E904" s="190"/>
      <c r="G904" s="320"/>
      <c r="J904" s="190"/>
      <c r="K904" s="1332"/>
      <c r="L904" s="190"/>
      <c r="M904" s="190"/>
      <c r="N904" s="190"/>
      <c r="O904" s="190"/>
      <c r="P904" s="190"/>
      <c r="Q904" s="190"/>
    </row>
    <row r="905" spans="2:17">
      <c r="B905" s="190"/>
      <c r="E905" s="190"/>
      <c r="G905" s="320"/>
      <c r="J905" s="190"/>
      <c r="K905" s="1332"/>
      <c r="L905" s="190"/>
      <c r="M905" s="190"/>
      <c r="N905" s="190"/>
      <c r="O905" s="190"/>
      <c r="P905" s="190"/>
      <c r="Q905" s="190"/>
    </row>
    <row r="906" spans="2:17">
      <c r="B906" s="190"/>
      <c r="E906" s="190"/>
      <c r="G906" s="320"/>
      <c r="J906" s="190"/>
      <c r="K906" s="1332"/>
      <c r="L906" s="190"/>
      <c r="M906" s="190"/>
      <c r="N906" s="190"/>
      <c r="O906" s="190"/>
      <c r="P906" s="190"/>
      <c r="Q906" s="190"/>
    </row>
    <row r="907" spans="2:17">
      <c r="B907" s="190"/>
      <c r="E907" s="190"/>
      <c r="G907" s="320"/>
      <c r="J907" s="190"/>
      <c r="K907" s="1332"/>
      <c r="L907" s="190"/>
      <c r="M907" s="190"/>
      <c r="N907" s="190"/>
      <c r="O907" s="190"/>
      <c r="P907" s="190"/>
      <c r="Q907" s="190"/>
    </row>
    <row r="908" spans="2:17">
      <c r="B908" s="190"/>
      <c r="E908" s="190"/>
      <c r="G908" s="320"/>
      <c r="J908" s="190"/>
      <c r="K908" s="1332"/>
      <c r="L908" s="190"/>
      <c r="M908" s="190"/>
      <c r="N908" s="190"/>
      <c r="O908" s="190"/>
      <c r="P908" s="190"/>
      <c r="Q908" s="190"/>
    </row>
    <row r="909" spans="2:17">
      <c r="B909" s="190"/>
      <c r="E909" s="190"/>
      <c r="G909" s="320"/>
      <c r="J909" s="190"/>
      <c r="K909" s="1332"/>
      <c r="L909" s="190"/>
      <c r="M909" s="190"/>
      <c r="N909" s="190"/>
      <c r="O909" s="190"/>
      <c r="P909" s="190"/>
      <c r="Q909" s="190"/>
    </row>
    <row r="910" spans="2:17">
      <c r="B910" s="190"/>
      <c r="E910" s="190"/>
      <c r="G910" s="320"/>
      <c r="J910" s="190"/>
      <c r="K910" s="1332"/>
      <c r="L910" s="190"/>
      <c r="M910" s="190"/>
      <c r="N910" s="190"/>
      <c r="O910" s="190"/>
      <c r="P910" s="190"/>
      <c r="Q910" s="190"/>
    </row>
    <row r="911" spans="2:17">
      <c r="B911" s="190"/>
      <c r="E911" s="190"/>
      <c r="G911" s="320"/>
      <c r="J911" s="190"/>
      <c r="K911" s="1332"/>
      <c r="L911" s="190"/>
      <c r="M911" s="190"/>
      <c r="N911" s="190"/>
      <c r="O911" s="190"/>
      <c r="P911" s="190"/>
      <c r="Q911" s="190"/>
    </row>
    <row r="912" spans="2:17">
      <c r="B912" s="190"/>
      <c r="E912" s="190"/>
      <c r="G912" s="320"/>
      <c r="J912" s="190"/>
      <c r="K912" s="1332"/>
      <c r="L912" s="190"/>
      <c r="M912" s="190"/>
      <c r="N912" s="190"/>
      <c r="O912" s="190"/>
      <c r="P912" s="190"/>
      <c r="Q912" s="190"/>
    </row>
    <row r="913" spans="2:17">
      <c r="B913" s="190"/>
      <c r="E913" s="190"/>
      <c r="G913" s="320"/>
      <c r="J913" s="190"/>
      <c r="K913" s="1332"/>
      <c r="L913" s="190"/>
      <c r="M913" s="190"/>
      <c r="N913" s="190"/>
      <c r="O913" s="190"/>
      <c r="P913" s="190"/>
      <c r="Q913" s="190"/>
    </row>
    <row r="914" spans="2:17">
      <c r="B914" s="190"/>
      <c r="E914" s="190"/>
      <c r="G914" s="320"/>
      <c r="J914" s="190"/>
      <c r="K914" s="1332"/>
      <c r="L914" s="190"/>
      <c r="M914" s="190"/>
      <c r="N914" s="190"/>
      <c r="O914" s="190"/>
      <c r="P914" s="190"/>
      <c r="Q914" s="190"/>
    </row>
    <row r="915" spans="2:17">
      <c r="B915" s="190"/>
      <c r="E915" s="190"/>
      <c r="G915" s="320"/>
      <c r="J915" s="190"/>
      <c r="K915" s="1332"/>
      <c r="L915" s="190"/>
      <c r="M915" s="190"/>
      <c r="N915" s="190"/>
      <c r="O915" s="190"/>
      <c r="P915" s="190"/>
      <c r="Q915" s="190"/>
    </row>
    <row r="916" spans="2:17">
      <c r="B916" s="190"/>
      <c r="E916" s="190"/>
      <c r="G916" s="320"/>
      <c r="J916" s="190"/>
      <c r="K916" s="1332"/>
      <c r="L916" s="190"/>
      <c r="M916" s="190"/>
      <c r="N916" s="190"/>
      <c r="O916" s="190"/>
      <c r="P916" s="190"/>
      <c r="Q916" s="190"/>
    </row>
    <row r="917" spans="2:17">
      <c r="B917" s="190"/>
      <c r="E917" s="190"/>
      <c r="G917" s="320"/>
      <c r="J917" s="190"/>
      <c r="K917" s="1332"/>
      <c r="L917" s="190"/>
      <c r="M917" s="190"/>
      <c r="N917" s="190"/>
      <c r="O917" s="190"/>
      <c r="P917" s="190"/>
      <c r="Q917" s="190"/>
    </row>
    <row r="918" spans="2:17">
      <c r="B918" s="190"/>
      <c r="E918" s="190"/>
      <c r="G918" s="320"/>
      <c r="J918" s="190"/>
      <c r="K918" s="1332"/>
      <c r="L918" s="190"/>
      <c r="M918" s="190"/>
      <c r="N918" s="190"/>
      <c r="O918" s="190"/>
      <c r="P918" s="190"/>
      <c r="Q918" s="190"/>
    </row>
    <row r="919" spans="2:17">
      <c r="B919" s="190"/>
      <c r="E919" s="190"/>
      <c r="G919" s="320"/>
      <c r="J919" s="190"/>
      <c r="K919" s="1332"/>
      <c r="L919" s="190"/>
      <c r="M919" s="190"/>
      <c r="N919" s="190"/>
      <c r="O919" s="190"/>
      <c r="P919" s="190"/>
      <c r="Q919" s="190"/>
    </row>
    <row r="920" spans="2:17">
      <c r="B920" s="190"/>
      <c r="E920" s="190"/>
      <c r="G920" s="320"/>
      <c r="J920" s="190"/>
      <c r="K920" s="1332"/>
      <c r="L920" s="190"/>
      <c r="M920" s="190"/>
      <c r="N920" s="190"/>
      <c r="O920" s="190"/>
      <c r="P920" s="190"/>
      <c r="Q920" s="190"/>
    </row>
    <row r="921" spans="2:17">
      <c r="B921" s="190"/>
      <c r="E921" s="190"/>
      <c r="G921" s="320"/>
      <c r="J921" s="190"/>
      <c r="K921" s="1332"/>
      <c r="L921" s="190"/>
      <c r="M921" s="190"/>
      <c r="N921" s="190"/>
      <c r="O921" s="190"/>
      <c r="P921" s="190"/>
      <c r="Q921" s="190"/>
    </row>
    <row r="922" spans="2:17">
      <c r="B922" s="190"/>
      <c r="E922" s="190"/>
      <c r="G922" s="320"/>
      <c r="J922" s="190"/>
      <c r="K922" s="1332"/>
      <c r="L922" s="190"/>
      <c r="M922" s="190"/>
      <c r="N922" s="190"/>
      <c r="O922" s="190"/>
      <c r="P922" s="190"/>
      <c r="Q922" s="190"/>
    </row>
    <row r="923" spans="2:17">
      <c r="B923" s="190"/>
      <c r="E923" s="190"/>
      <c r="G923" s="320"/>
      <c r="J923" s="190"/>
      <c r="K923" s="1332"/>
      <c r="L923" s="190"/>
      <c r="M923" s="190"/>
      <c r="N923" s="190"/>
      <c r="O923" s="190"/>
      <c r="P923" s="190"/>
      <c r="Q923" s="190"/>
    </row>
    <row r="924" spans="2:17">
      <c r="B924" s="190"/>
      <c r="E924" s="190"/>
      <c r="G924" s="320"/>
      <c r="J924" s="190"/>
      <c r="K924" s="1332"/>
      <c r="L924" s="190"/>
      <c r="M924" s="190"/>
      <c r="N924" s="190"/>
      <c r="O924" s="190"/>
      <c r="P924" s="190"/>
      <c r="Q924" s="190"/>
    </row>
    <row r="925" spans="2:17">
      <c r="B925" s="190"/>
      <c r="E925" s="190"/>
      <c r="G925" s="320"/>
      <c r="J925" s="190"/>
      <c r="K925" s="1332"/>
      <c r="L925" s="190"/>
      <c r="M925" s="190"/>
      <c r="N925" s="190"/>
      <c r="O925" s="190"/>
      <c r="P925" s="190"/>
      <c r="Q925" s="190"/>
    </row>
    <row r="926" spans="2:17">
      <c r="B926" s="190"/>
      <c r="E926" s="190"/>
      <c r="G926" s="320"/>
      <c r="J926" s="190"/>
      <c r="K926" s="1332"/>
      <c r="L926" s="190"/>
      <c r="M926" s="190"/>
      <c r="N926" s="190"/>
      <c r="O926" s="190"/>
      <c r="P926" s="190"/>
      <c r="Q926" s="190"/>
    </row>
    <row r="927" spans="2:17">
      <c r="B927" s="190"/>
      <c r="E927" s="190"/>
      <c r="G927" s="320"/>
      <c r="J927" s="190"/>
      <c r="K927" s="1332"/>
      <c r="L927" s="190"/>
      <c r="M927" s="190"/>
      <c r="N927" s="190"/>
      <c r="O927" s="190"/>
      <c r="P927" s="190"/>
      <c r="Q927" s="190"/>
    </row>
    <row r="928" spans="2:17">
      <c r="B928" s="190"/>
      <c r="E928" s="190"/>
      <c r="G928" s="320"/>
      <c r="J928" s="190"/>
      <c r="K928" s="1332"/>
      <c r="L928" s="190"/>
      <c r="M928" s="190"/>
      <c r="N928" s="190"/>
      <c r="O928" s="190"/>
      <c r="P928" s="190"/>
      <c r="Q928" s="190"/>
    </row>
    <row r="929" spans="2:17">
      <c r="B929" s="190"/>
      <c r="E929" s="190"/>
      <c r="G929" s="320"/>
      <c r="J929" s="190"/>
      <c r="K929" s="1332"/>
      <c r="L929" s="190"/>
      <c r="M929" s="190"/>
      <c r="N929" s="190"/>
      <c r="O929" s="190"/>
      <c r="P929" s="190"/>
      <c r="Q929" s="190"/>
    </row>
    <row r="930" spans="2:17">
      <c r="B930" s="190"/>
      <c r="E930" s="190"/>
      <c r="G930" s="320"/>
      <c r="J930" s="190"/>
      <c r="K930" s="1332"/>
      <c r="L930" s="190"/>
      <c r="M930" s="190"/>
      <c r="N930" s="190"/>
      <c r="O930" s="190"/>
      <c r="P930" s="190"/>
      <c r="Q930" s="190"/>
    </row>
    <row r="931" spans="2:17">
      <c r="B931" s="190"/>
      <c r="E931" s="190"/>
      <c r="G931" s="320"/>
      <c r="J931" s="190"/>
      <c r="K931" s="1332"/>
      <c r="L931" s="190"/>
      <c r="M931" s="190"/>
      <c r="N931" s="190"/>
      <c r="O931" s="190"/>
      <c r="P931" s="190"/>
      <c r="Q931" s="190"/>
    </row>
    <row r="932" spans="2:17">
      <c r="B932" s="190"/>
      <c r="E932" s="190"/>
      <c r="G932" s="320"/>
      <c r="J932" s="190"/>
      <c r="K932" s="1332"/>
      <c r="L932" s="190"/>
      <c r="M932" s="190"/>
      <c r="N932" s="190"/>
      <c r="O932" s="190"/>
      <c r="P932" s="190"/>
      <c r="Q932" s="190"/>
    </row>
    <row r="933" spans="2:17">
      <c r="B933" s="190"/>
      <c r="E933" s="190"/>
      <c r="G933" s="320"/>
      <c r="J933" s="190"/>
      <c r="K933" s="1332"/>
      <c r="L933" s="190"/>
      <c r="M933" s="190"/>
      <c r="N933" s="190"/>
      <c r="O933" s="190"/>
      <c r="P933" s="190"/>
      <c r="Q933" s="190"/>
    </row>
    <row r="934" spans="2:17">
      <c r="B934" s="190"/>
      <c r="E934" s="190"/>
      <c r="G934" s="320"/>
      <c r="J934" s="190"/>
      <c r="K934" s="1332"/>
      <c r="L934" s="190"/>
      <c r="M934" s="190"/>
      <c r="N934" s="190"/>
      <c r="O934" s="190"/>
      <c r="P934" s="190"/>
      <c r="Q934" s="190"/>
    </row>
    <row r="935" spans="2:17">
      <c r="B935" s="190"/>
      <c r="E935" s="190"/>
      <c r="G935" s="320"/>
      <c r="J935" s="190"/>
      <c r="K935" s="1332"/>
      <c r="L935" s="190"/>
      <c r="M935" s="190"/>
      <c r="N935" s="190"/>
      <c r="O935" s="190"/>
      <c r="P935" s="190"/>
      <c r="Q935" s="190"/>
    </row>
    <row r="936" spans="2:17">
      <c r="B936" s="190"/>
      <c r="E936" s="190"/>
      <c r="G936" s="320"/>
      <c r="J936" s="190"/>
      <c r="K936" s="1332"/>
      <c r="L936" s="190"/>
      <c r="M936" s="190"/>
      <c r="N936" s="190"/>
      <c r="O936" s="190"/>
      <c r="P936" s="190"/>
      <c r="Q936" s="190"/>
    </row>
    <row r="937" spans="2:17">
      <c r="B937" s="190"/>
      <c r="E937" s="190"/>
      <c r="G937" s="320"/>
      <c r="J937" s="190"/>
      <c r="K937" s="1332"/>
      <c r="L937" s="190"/>
      <c r="M937" s="190"/>
      <c r="N937" s="190"/>
      <c r="O937" s="190"/>
      <c r="P937" s="190"/>
      <c r="Q937" s="190"/>
    </row>
    <row r="938" spans="2:17">
      <c r="B938" s="190"/>
      <c r="E938" s="190"/>
      <c r="G938" s="320"/>
      <c r="J938" s="190"/>
      <c r="K938" s="1332"/>
      <c r="L938" s="190"/>
      <c r="M938" s="190"/>
      <c r="N938" s="190"/>
      <c r="O938" s="190"/>
      <c r="P938" s="190"/>
      <c r="Q938" s="190"/>
    </row>
    <row r="939" spans="2:17">
      <c r="B939" s="190"/>
      <c r="E939" s="190"/>
      <c r="G939" s="320"/>
      <c r="J939" s="190"/>
      <c r="K939" s="1332"/>
      <c r="L939" s="190"/>
      <c r="M939" s="190"/>
      <c r="N939" s="190"/>
      <c r="O939" s="190"/>
      <c r="P939" s="190"/>
      <c r="Q939" s="190"/>
    </row>
    <row r="940" spans="2:17">
      <c r="B940" s="190"/>
      <c r="E940" s="190"/>
      <c r="G940" s="320"/>
      <c r="J940" s="190"/>
      <c r="K940" s="1332"/>
      <c r="L940" s="190"/>
      <c r="M940" s="190"/>
      <c r="N940" s="190"/>
      <c r="O940" s="190"/>
      <c r="P940" s="190"/>
      <c r="Q940" s="190"/>
    </row>
    <row r="941" spans="2:17">
      <c r="B941" s="190"/>
      <c r="E941" s="190"/>
      <c r="G941" s="320"/>
      <c r="J941" s="190"/>
      <c r="K941" s="1332"/>
      <c r="L941" s="190"/>
      <c r="M941" s="190"/>
      <c r="N941" s="190"/>
      <c r="O941" s="190"/>
      <c r="P941" s="190"/>
      <c r="Q941" s="190"/>
    </row>
    <row r="942" spans="2:17">
      <c r="B942" s="190"/>
      <c r="E942" s="190"/>
      <c r="G942" s="320"/>
      <c r="J942" s="190"/>
      <c r="K942" s="1332"/>
      <c r="L942" s="190"/>
      <c r="M942" s="190"/>
      <c r="N942" s="190"/>
      <c r="O942" s="190"/>
      <c r="P942" s="190"/>
      <c r="Q942" s="190"/>
    </row>
    <row r="943" spans="2:17">
      <c r="B943" s="190"/>
      <c r="E943" s="190"/>
      <c r="G943" s="320"/>
      <c r="J943" s="190"/>
      <c r="K943" s="1332"/>
      <c r="L943" s="190"/>
      <c r="M943" s="190"/>
      <c r="N943" s="190"/>
      <c r="O943" s="190"/>
      <c r="P943" s="190"/>
      <c r="Q943" s="190"/>
    </row>
    <row r="944" spans="2:17">
      <c r="B944" s="190"/>
      <c r="E944" s="190"/>
      <c r="G944" s="320"/>
      <c r="J944" s="190"/>
      <c r="K944" s="1332"/>
      <c r="L944" s="190"/>
      <c r="M944" s="190"/>
      <c r="N944" s="190"/>
      <c r="O944" s="190"/>
      <c r="P944" s="190"/>
      <c r="Q944" s="190"/>
    </row>
    <row r="945" spans="2:17">
      <c r="B945" s="190"/>
      <c r="E945" s="190"/>
      <c r="G945" s="320"/>
      <c r="J945" s="190"/>
      <c r="K945" s="1332"/>
      <c r="L945" s="190"/>
      <c r="M945" s="190"/>
      <c r="N945" s="190"/>
      <c r="O945" s="190"/>
      <c r="P945" s="190"/>
      <c r="Q945" s="190"/>
    </row>
    <row r="946" spans="2:17">
      <c r="B946" s="190"/>
      <c r="E946" s="190"/>
      <c r="G946" s="320"/>
      <c r="J946" s="190"/>
      <c r="K946" s="1332"/>
      <c r="L946" s="190"/>
      <c r="M946" s="190"/>
      <c r="N946" s="190"/>
      <c r="O946" s="190"/>
      <c r="P946" s="190"/>
      <c r="Q946" s="190"/>
    </row>
    <row r="947" spans="2:17">
      <c r="B947" s="190"/>
      <c r="E947" s="190"/>
      <c r="G947" s="320"/>
      <c r="J947" s="190"/>
      <c r="K947" s="1332"/>
      <c r="L947" s="190"/>
      <c r="M947" s="190"/>
      <c r="N947" s="190"/>
      <c r="O947" s="190"/>
      <c r="P947" s="190"/>
      <c r="Q947" s="190"/>
    </row>
    <row r="948" spans="2:17">
      <c r="B948" s="190"/>
      <c r="E948" s="190"/>
      <c r="G948" s="320"/>
      <c r="J948" s="190"/>
      <c r="K948" s="1332"/>
      <c r="L948" s="190"/>
      <c r="M948" s="190"/>
      <c r="N948" s="190"/>
      <c r="O948" s="190"/>
      <c r="P948" s="190"/>
      <c r="Q948" s="190"/>
    </row>
    <row r="949" spans="2:17">
      <c r="B949" s="190"/>
      <c r="E949" s="190"/>
      <c r="G949" s="320"/>
      <c r="J949" s="190"/>
      <c r="K949" s="1332"/>
      <c r="L949" s="190"/>
      <c r="M949" s="190"/>
      <c r="N949" s="190"/>
      <c r="O949" s="190"/>
      <c r="P949" s="190"/>
      <c r="Q949" s="190"/>
    </row>
    <row r="950" spans="2:17">
      <c r="B950" s="190"/>
      <c r="E950" s="190"/>
      <c r="G950" s="320"/>
      <c r="J950" s="190"/>
      <c r="K950" s="1332"/>
      <c r="L950" s="190"/>
      <c r="M950" s="190"/>
      <c r="N950" s="190"/>
      <c r="O950" s="190"/>
      <c r="P950" s="190"/>
      <c r="Q950" s="190"/>
    </row>
    <row r="951" spans="2:17">
      <c r="B951" s="190"/>
      <c r="E951" s="190"/>
      <c r="G951" s="320"/>
      <c r="J951" s="190"/>
      <c r="K951" s="1332"/>
      <c r="L951" s="190"/>
      <c r="M951" s="190"/>
      <c r="N951" s="190"/>
      <c r="O951" s="190"/>
      <c r="P951" s="190"/>
      <c r="Q951" s="190"/>
    </row>
    <row r="952" spans="2:17">
      <c r="B952" s="190"/>
      <c r="E952" s="190"/>
      <c r="G952" s="320"/>
      <c r="J952" s="190"/>
      <c r="K952" s="1332"/>
      <c r="L952" s="190"/>
      <c r="M952" s="190"/>
      <c r="N952" s="190"/>
      <c r="O952" s="190"/>
      <c r="P952" s="190"/>
      <c r="Q952" s="190"/>
    </row>
    <row r="953" spans="2:17">
      <c r="B953" s="190"/>
      <c r="E953" s="190"/>
      <c r="G953" s="320"/>
      <c r="J953" s="190"/>
      <c r="K953" s="1332"/>
      <c r="L953" s="190"/>
      <c r="M953" s="190"/>
      <c r="N953" s="190"/>
      <c r="O953" s="190"/>
      <c r="P953" s="190"/>
      <c r="Q953" s="190"/>
    </row>
    <row r="954" spans="2:17">
      <c r="B954" s="190"/>
      <c r="E954" s="190"/>
      <c r="G954" s="320"/>
      <c r="J954" s="190"/>
      <c r="K954" s="1332"/>
      <c r="L954" s="190"/>
      <c r="M954" s="190"/>
      <c r="N954" s="190"/>
      <c r="O954" s="190"/>
      <c r="P954" s="190"/>
      <c r="Q954" s="190"/>
    </row>
    <row r="955" spans="2:17">
      <c r="B955" s="190"/>
      <c r="E955" s="190"/>
      <c r="G955" s="320"/>
      <c r="J955" s="190"/>
      <c r="K955" s="1332"/>
      <c r="L955" s="190"/>
      <c r="M955" s="190"/>
      <c r="N955" s="190"/>
      <c r="O955" s="190"/>
      <c r="P955" s="190"/>
      <c r="Q955" s="190"/>
    </row>
    <row r="956" spans="2:17">
      <c r="B956" s="190"/>
      <c r="E956" s="190"/>
      <c r="G956" s="320"/>
      <c r="J956" s="190"/>
      <c r="K956" s="1332"/>
      <c r="L956" s="190"/>
      <c r="M956" s="190"/>
      <c r="N956" s="190"/>
      <c r="O956" s="190"/>
      <c r="P956" s="190"/>
      <c r="Q956" s="190"/>
    </row>
    <row r="957" spans="2:17">
      <c r="B957" s="190"/>
      <c r="E957" s="190"/>
      <c r="G957" s="320"/>
      <c r="J957" s="190"/>
      <c r="K957" s="1332"/>
      <c r="L957" s="190"/>
      <c r="M957" s="190"/>
      <c r="N957" s="190"/>
      <c r="O957" s="190"/>
      <c r="P957" s="190"/>
      <c r="Q957" s="190"/>
    </row>
    <row r="958" spans="2:17">
      <c r="B958" s="190"/>
      <c r="E958" s="190"/>
      <c r="G958" s="320"/>
      <c r="J958" s="190"/>
      <c r="K958" s="1332"/>
      <c r="L958" s="190"/>
      <c r="M958" s="190"/>
      <c r="N958" s="190"/>
      <c r="O958" s="190"/>
      <c r="P958" s="190"/>
      <c r="Q958" s="190"/>
    </row>
    <row r="959" spans="2:17">
      <c r="B959" s="190"/>
      <c r="E959" s="190"/>
      <c r="G959" s="320"/>
      <c r="J959" s="190"/>
      <c r="K959" s="1332"/>
      <c r="L959" s="190"/>
      <c r="M959" s="190"/>
      <c r="N959" s="190"/>
      <c r="O959" s="190"/>
      <c r="P959" s="190"/>
      <c r="Q959" s="190"/>
    </row>
    <row r="960" spans="2:17">
      <c r="B960" s="190"/>
      <c r="E960" s="190"/>
      <c r="G960" s="320"/>
      <c r="J960" s="190"/>
      <c r="K960" s="1332"/>
      <c r="L960" s="190"/>
      <c r="M960" s="190"/>
      <c r="N960" s="190"/>
      <c r="O960" s="190"/>
      <c r="P960" s="190"/>
      <c r="Q960" s="190"/>
    </row>
    <row r="961" spans="2:17">
      <c r="B961" s="190"/>
      <c r="E961" s="190"/>
      <c r="G961" s="320"/>
      <c r="J961" s="190"/>
      <c r="K961" s="1332"/>
      <c r="L961" s="190"/>
      <c r="M961" s="190"/>
      <c r="N961" s="190"/>
      <c r="O961" s="190"/>
      <c r="P961" s="190"/>
      <c r="Q961" s="190"/>
    </row>
    <row r="962" spans="2:17">
      <c r="B962" s="190"/>
      <c r="E962" s="190"/>
      <c r="G962" s="320"/>
      <c r="J962" s="190"/>
      <c r="K962" s="1332"/>
      <c r="L962" s="190"/>
      <c r="M962" s="190"/>
      <c r="N962" s="190"/>
      <c r="O962" s="190"/>
      <c r="P962" s="190"/>
      <c r="Q962" s="190"/>
    </row>
    <row r="963" spans="2:17">
      <c r="B963" s="190"/>
      <c r="E963" s="190"/>
      <c r="G963" s="320"/>
      <c r="J963" s="190"/>
      <c r="K963" s="1332"/>
      <c r="L963" s="190"/>
      <c r="M963" s="190"/>
      <c r="N963" s="190"/>
      <c r="O963" s="190"/>
      <c r="P963" s="190"/>
      <c r="Q963" s="190"/>
    </row>
    <row r="964" spans="2:17">
      <c r="B964" s="190"/>
      <c r="E964" s="190"/>
      <c r="G964" s="320"/>
      <c r="J964" s="190"/>
      <c r="K964" s="1332"/>
      <c r="L964" s="190"/>
      <c r="M964" s="190"/>
      <c r="N964" s="190"/>
      <c r="O964" s="190"/>
      <c r="P964" s="190"/>
      <c r="Q964" s="190"/>
    </row>
    <row r="965" spans="2:17">
      <c r="B965" s="190"/>
      <c r="E965" s="190"/>
      <c r="G965" s="320"/>
      <c r="J965" s="190"/>
      <c r="K965" s="1332"/>
      <c r="L965" s="190"/>
      <c r="M965" s="190"/>
      <c r="N965" s="190"/>
      <c r="O965" s="190"/>
      <c r="P965" s="190"/>
      <c r="Q965" s="190"/>
    </row>
    <row r="966" spans="2:17">
      <c r="B966" s="190"/>
      <c r="E966" s="190"/>
      <c r="G966" s="320"/>
      <c r="J966" s="190"/>
      <c r="K966" s="1332"/>
      <c r="L966" s="190"/>
      <c r="M966" s="190"/>
      <c r="N966" s="190"/>
      <c r="O966" s="190"/>
      <c r="P966" s="190"/>
      <c r="Q966" s="190"/>
    </row>
    <row r="967" spans="2:17">
      <c r="B967" s="190"/>
      <c r="E967" s="190"/>
      <c r="G967" s="320"/>
      <c r="J967" s="190"/>
      <c r="K967" s="1332"/>
      <c r="L967" s="190"/>
      <c r="M967" s="190"/>
      <c r="N967" s="190"/>
      <c r="O967" s="190"/>
      <c r="P967" s="190"/>
      <c r="Q967" s="190"/>
    </row>
    <row r="968" spans="2:17">
      <c r="B968" s="190"/>
      <c r="E968" s="190"/>
      <c r="G968" s="320"/>
      <c r="J968" s="190"/>
      <c r="K968" s="1332"/>
      <c r="L968" s="190"/>
      <c r="M968" s="190"/>
      <c r="N968" s="190"/>
      <c r="O968" s="190"/>
      <c r="P968" s="190"/>
      <c r="Q968" s="190"/>
    </row>
    <row r="969" spans="2:17">
      <c r="B969" s="190"/>
      <c r="E969" s="190"/>
      <c r="G969" s="320"/>
      <c r="J969" s="190"/>
      <c r="K969" s="1332"/>
      <c r="L969" s="190"/>
      <c r="M969" s="190"/>
      <c r="N969" s="190"/>
      <c r="O969" s="190"/>
      <c r="P969" s="190"/>
      <c r="Q969" s="190"/>
    </row>
    <row r="970" spans="2:17">
      <c r="B970" s="190"/>
      <c r="E970" s="190"/>
      <c r="G970" s="320"/>
      <c r="J970" s="190"/>
      <c r="K970" s="1332"/>
      <c r="L970" s="190"/>
      <c r="M970" s="190"/>
      <c r="N970" s="190"/>
      <c r="O970" s="190"/>
      <c r="P970" s="190"/>
      <c r="Q970" s="190"/>
    </row>
    <row r="971" spans="2:17">
      <c r="B971" s="190"/>
      <c r="E971" s="190"/>
      <c r="G971" s="320"/>
      <c r="J971" s="190"/>
      <c r="K971" s="1332"/>
      <c r="L971" s="190"/>
      <c r="M971" s="190"/>
      <c r="N971" s="190"/>
      <c r="O971" s="190"/>
      <c r="P971" s="190"/>
      <c r="Q971" s="190"/>
    </row>
    <row r="972" spans="2:17">
      <c r="B972" s="190"/>
      <c r="E972" s="190"/>
      <c r="G972" s="320"/>
      <c r="J972" s="190"/>
      <c r="K972" s="1332"/>
      <c r="L972" s="190"/>
      <c r="M972" s="190"/>
      <c r="N972" s="190"/>
      <c r="O972" s="190"/>
      <c r="P972" s="190"/>
      <c r="Q972" s="190"/>
    </row>
    <row r="973" spans="2:17">
      <c r="B973" s="190"/>
      <c r="E973" s="190"/>
      <c r="G973" s="320"/>
      <c r="J973" s="190"/>
      <c r="K973" s="1332"/>
      <c r="L973" s="190"/>
      <c r="M973" s="190"/>
      <c r="N973" s="190"/>
      <c r="O973" s="190"/>
      <c r="P973" s="190"/>
      <c r="Q973" s="190"/>
    </row>
    <row r="974" spans="2:17">
      <c r="B974" s="190"/>
      <c r="E974" s="190"/>
      <c r="G974" s="320"/>
      <c r="J974" s="190"/>
      <c r="K974" s="1332"/>
      <c r="L974" s="190"/>
      <c r="M974" s="190"/>
      <c r="N974" s="190"/>
      <c r="O974" s="190"/>
      <c r="P974" s="190"/>
      <c r="Q974" s="190"/>
    </row>
    <row r="975" spans="2:17">
      <c r="B975" s="190"/>
      <c r="E975" s="190"/>
      <c r="G975" s="320"/>
      <c r="J975" s="190"/>
      <c r="K975" s="1332"/>
      <c r="L975" s="190"/>
      <c r="M975" s="190"/>
      <c r="N975" s="190"/>
      <c r="O975" s="190"/>
      <c r="P975" s="190"/>
      <c r="Q975" s="190"/>
    </row>
    <row r="979" spans="1:29" ht="15.5">
      <c r="A979" s="1351" t="s">
        <v>3164</v>
      </c>
    </row>
    <row r="981" spans="1:29" ht="69">
      <c r="A981" s="715" t="s">
        <v>189</v>
      </c>
      <c r="B981" s="715" t="s">
        <v>1862</v>
      </c>
      <c r="C981" s="715" t="s">
        <v>3093</v>
      </c>
      <c r="D981" s="1327" t="s">
        <v>3209</v>
      </c>
      <c r="E981" s="715" t="s">
        <v>3094</v>
      </c>
      <c r="F981" s="715" t="s">
        <v>3215</v>
      </c>
      <c r="G981" s="715" t="s">
        <v>27</v>
      </c>
      <c r="H981" s="715" t="s">
        <v>1007</v>
      </c>
      <c r="I981" s="715" t="s">
        <v>1087</v>
      </c>
      <c r="J981" s="715" t="s">
        <v>3107</v>
      </c>
      <c r="K981" s="715" t="s">
        <v>1008</v>
      </c>
      <c r="L981" s="715" t="s">
        <v>2895</v>
      </c>
      <c r="M981" s="715" t="s">
        <v>3092</v>
      </c>
      <c r="N981" s="715" t="s">
        <v>1056</v>
      </c>
      <c r="O981" s="715" t="s">
        <v>1057</v>
      </c>
      <c r="P981" s="715" t="s">
        <v>133</v>
      </c>
      <c r="Q981" s="715" t="s">
        <v>2991</v>
      </c>
      <c r="R981" s="715" t="s">
        <v>2992</v>
      </c>
      <c r="S981" s="715" t="s">
        <v>3115</v>
      </c>
      <c r="T981" s="715" t="s">
        <v>143</v>
      </c>
      <c r="U981" s="715" t="s">
        <v>134</v>
      </c>
      <c r="V981" s="715" t="s">
        <v>28</v>
      </c>
      <c r="W981" s="715" t="s">
        <v>1088</v>
      </c>
      <c r="X981" s="715" t="s">
        <v>1089</v>
      </c>
      <c r="Y981" s="715" t="s">
        <v>135</v>
      </c>
      <c r="Z981" s="715" t="s">
        <v>3123</v>
      </c>
      <c r="AA981" s="715" t="s">
        <v>284</v>
      </c>
      <c r="AB981" s="715" t="s">
        <v>3148</v>
      </c>
      <c r="AC981" s="715" t="s">
        <v>33</v>
      </c>
    </row>
    <row r="982" spans="1:29" ht="12.5">
      <c r="B982" s="190"/>
      <c r="E982" s="190"/>
      <c r="G982"/>
      <c r="H982"/>
      <c r="I982"/>
      <c r="J982"/>
      <c r="K982"/>
      <c r="L982"/>
      <c r="M982"/>
      <c r="N982"/>
      <c r="O982"/>
      <c r="P982" s="1337"/>
      <c r="Q982"/>
      <c r="R982"/>
      <c r="S982"/>
      <c r="T982"/>
      <c r="U982"/>
      <c r="V982"/>
      <c r="W982"/>
      <c r="X982"/>
      <c r="Y982"/>
      <c r="Z982"/>
      <c r="AA982"/>
      <c r="AB982"/>
      <c r="AC982"/>
    </row>
    <row r="983" spans="1:29" ht="12.5">
      <c r="B983" s="190"/>
      <c r="E983" s="190"/>
      <c r="G983"/>
      <c r="H983"/>
      <c r="I983"/>
      <c r="J983"/>
      <c r="K983"/>
      <c r="L983"/>
      <c r="M983"/>
      <c r="N983"/>
      <c r="O983"/>
      <c r="P983" s="1337"/>
      <c r="Q983"/>
      <c r="R983"/>
      <c r="S983"/>
      <c r="T983"/>
      <c r="U983"/>
      <c r="V983"/>
      <c r="W983"/>
      <c r="X983"/>
      <c r="Y983"/>
      <c r="Z983"/>
      <c r="AA983"/>
      <c r="AB983"/>
      <c r="AC983"/>
    </row>
    <row r="984" spans="1:29" ht="12.5">
      <c r="B984" s="190"/>
      <c r="E984" s="190"/>
      <c r="G984"/>
      <c r="H984"/>
      <c r="I984"/>
      <c r="J984"/>
      <c r="K984"/>
      <c r="L984"/>
      <c r="M984"/>
      <c r="N984"/>
      <c r="O984"/>
      <c r="P984" s="1337"/>
      <c r="Q984"/>
      <c r="R984"/>
      <c r="S984"/>
      <c r="T984"/>
      <c r="U984"/>
      <c r="V984"/>
      <c r="W984"/>
      <c r="X984"/>
      <c r="Y984"/>
      <c r="Z984"/>
      <c r="AA984"/>
      <c r="AB984"/>
      <c r="AC984"/>
    </row>
    <row r="985" spans="1:29" ht="12.5">
      <c r="B985" s="190"/>
      <c r="E985" s="190"/>
      <c r="G985"/>
      <c r="H985"/>
      <c r="I985"/>
      <c r="J985"/>
      <c r="K985"/>
      <c r="L985"/>
      <c r="M985"/>
      <c r="N985"/>
      <c r="O985"/>
      <c r="P985" s="1337"/>
      <c r="Q985"/>
      <c r="R985"/>
      <c r="S985"/>
      <c r="T985"/>
      <c r="U985"/>
      <c r="V985"/>
      <c r="W985"/>
      <c r="X985"/>
      <c r="Y985"/>
      <c r="Z985"/>
      <c r="AA985"/>
      <c r="AB985"/>
      <c r="AC985"/>
    </row>
    <row r="986" spans="1:29" ht="12.5">
      <c r="B986" s="190"/>
      <c r="E986" s="190"/>
      <c r="G986"/>
      <c r="H986"/>
      <c r="I986"/>
      <c r="J986"/>
      <c r="K986"/>
      <c r="L986"/>
      <c r="M986"/>
      <c r="N986"/>
      <c r="O986"/>
      <c r="P986" s="1337"/>
      <c r="Q986"/>
      <c r="R986"/>
      <c r="S986"/>
      <c r="T986"/>
      <c r="U986"/>
      <c r="V986"/>
      <c r="W986"/>
      <c r="X986"/>
      <c r="Y986"/>
      <c r="Z986"/>
      <c r="AA986"/>
      <c r="AB986"/>
      <c r="AC986"/>
    </row>
    <row r="987" spans="1:29" ht="12.5">
      <c r="B987" s="190"/>
      <c r="E987" s="190"/>
      <c r="G987"/>
      <c r="H987"/>
      <c r="I987"/>
      <c r="J987"/>
      <c r="K987"/>
      <c r="L987"/>
      <c r="M987"/>
      <c r="N987"/>
      <c r="O987"/>
      <c r="P987" s="1337"/>
      <c r="Q987"/>
      <c r="R987"/>
      <c r="S987"/>
      <c r="T987"/>
      <c r="U987"/>
      <c r="V987"/>
      <c r="W987"/>
      <c r="X987"/>
      <c r="Y987"/>
      <c r="Z987"/>
      <c r="AA987"/>
      <c r="AB987"/>
      <c r="AC987"/>
    </row>
    <row r="988" spans="1:29" ht="12.5">
      <c r="B988" s="190"/>
      <c r="E988" s="190"/>
      <c r="G988"/>
      <c r="H988"/>
      <c r="I988"/>
      <c r="J988"/>
      <c r="K988"/>
      <c r="L988"/>
      <c r="M988"/>
      <c r="N988"/>
      <c r="O988"/>
      <c r="P988" s="1337"/>
      <c r="Q988"/>
      <c r="R988"/>
      <c r="S988"/>
      <c r="T988"/>
      <c r="U988"/>
      <c r="V988"/>
      <c r="W988"/>
      <c r="X988"/>
      <c r="Y988"/>
      <c r="Z988"/>
      <c r="AA988"/>
      <c r="AB988"/>
      <c r="AC988"/>
    </row>
    <row r="989" spans="1:29" ht="12.5">
      <c r="B989" s="190"/>
      <c r="E989" s="190"/>
      <c r="G989"/>
      <c r="H989"/>
      <c r="I989"/>
      <c r="J989"/>
      <c r="K989"/>
      <c r="L989"/>
      <c r="M989"/>
      <c r="N989"/>
      <c r="O989"/>
      <c r="P989" s="1337"/>
      <c r="Q989"/>
      <c r="R989"/>
      <c r="S989"/>
      <c r="T989"/>
      <c r="U989"/>
      <c r="V989"/>
      <c r="W989"/>
      <c r="X989"/>
      <c r="Y989"/>
      <c r="Z989"/>
      <c r="AA989"/>
      <c r="AB989"/>
      <c r="AC989"/>
    </row>
    <row r="990" spans="1:29" ht="12.5">
      <c r="B990" s="190"/>
      <c r="E990" s="190"/>
      <c r="G990"/>
      <c r="H990"/>
      <c r="I990"/>
      <c r="J990"/>
      <c r="K990"/>
      <c r="L990"/>
      <c r="M990"/>
      <c r="N990"/>
      <c r="O990"/>
      <c r="P990" s="1337"/>
      <c r="Q990"/>
      <c r="R990"/>
      <c r="S990"/>
      <c r="T990"/>
      <c r="U990"/>
      <c r="V990"/>
      <c r="W990"/>
      <c r="X990"/>
      <c r="Y990"/>
      <c r="Z990"/>
      <c r="AA990"/>
      <c r="AB990"/>
      <c r="AC990"/>
    </row>
    <row r="991" spans="1:29" ht="12.5">
      <c r="B991" s="190"/>
      <c r="E991" s="190"/>
      <c r="G991"/>
      <c r="H991"/>
      <c r="I991"/>
      <c r="J991"/>
      <c r="K991"/>
      <c r="L991"/>
      <c r="M991"/>
      <c r="N991"/>
      <c r="O991"/>
      <c r="P991" s="1337"/>
      <c r="Q991"/>
      <c r="R991"/>
      <c r="S991"/>
      <c r="T991"/>
      <c r="U991"/>
      <c r="V991"/>
      <c r="W991"/>
      <c r="X991"/>
      <c r="Y991"/>
      <c r="Z991"/>
      <c r="AA991"/>
      <c r="AB991"/>
      <c r="AC991"/>
    </row>
    <row r="992" spans="1:29" ht="12.5">
      <c r="B992" s="190"/>
      <c r="E992" s="190"/>
      <c r="G992"/>
      <c r="H992"/>
      <c r="I992"/>
      <c r="J992"/>
      <c r="K992"/>
      <c r="L992"/>
      <c r="M992"/>
      <c r="N992"/>
      <c r="O992"/>
      <c r="P992" s="1337"/>
      <c r="Q992"/>
      <c r="R992"/>
      <c r="S992"/>
      <c r="T992"/>
      <c r="U992"/>
      <c r="V992"/>
      <c r="W992"/>
      <c r="X992"/>
      <c r="Y992"/>
      <c r="Z992"/>
      <c r="AA992"/>
      <c r="AB992"/>
      <c r="AC992"/>
    </row>
    <row r="993" spans="2:29" ht="12.5">
      <c r="B993" s="190"/>
      <c r="E993" s="190"/>
      <c r="G993"/>
      <c r="H993"/>
      <c r="I993"/>
      <c r="J993"/>
      <c r="K993"/>
      <c r="L993"/>
      <c r="M993"/>
      <c r="N993"/>
      <c r="O993"/>
      <c r="P993" s="1337"/>
      <c r="Q993"/>
      <c r="R993"/>
      <c r="S993"/>
      <c r="T993"/>
      <c r="U993"/>
      <c r="V993"/>
      <c r="W993"/>
      <c r="X993"/>
      <c r="Y993"/>
      <c r="Z993"/>
      <c r="AA993"/>
      <c r="AB993"/>
      <c r="AC993"/>
    </row>
    <row r="994" spans="2:29" ht="12.5">
      <c r="B994" s="190"/>
      <c r="E994" s="190"/>
      <c r="G994"/>
      <c r="H994"/>
      <c r="I994"/>
      <c r="J994"/>
      <c r="K994"/>
      <c r="L994"/>
      <c r="M994"/>
      <c r="N994"/>
      <c r="O994"/>
      <c r="P994" s="1337"/>
      <c r="Q994"/>
      <c r="R994"/>
      <c r="S994"/>
      <c r="T994"/>
      <c r="U994"/>
      <c r="V994"/>
      <c r="W994"/>
      <c r="X994"/>
      <c r="Y994"/>
      <c r="Z994"/>
      <c r="AA994"/>
      <c r="AB994"/>
      <c r="AC994"/>
    </row>
    <row r="995" spans="2:29" ht="12.5">
      <c r="B995" s="190"/>
      <c r="E995" s="190"/>
      <c r="G995"/>
      <c r="H995"/>
      <c r="I995"/>
      <c r="J995"/>
      <c r="K995"/>
      <c r="L995"/>
      <c r="M995"/>
      <c r="N995"/>
      <c r="O995"/>
      <c r="P995" s="1337"/>
      <c r="Q995"/>
      <c r="R995"/>
      <c r="S995"/>
      <c r="T995"/>
      <c r="U995"/>
      <c r="V995"/>
      <c r="W995"/>
      <c r="X995"/>
      <c r="Y995"/>
      <c r="Z995"/>
      <c r="AA995"/>
      <c r="AB995"/>
      <c r="AC995"/>
    </row>
    <row r="996" spans="2:29" ht="12.5">
      <c r="B996" s="190"/>
      <c r="E996" s="190"/>
      <c r="G996"/>
      <c r="H996"/>
      <c r="I996"/>
      <c r="J996"/>
      <c r="K996"/>
      <c r="L996"/>
      <c r="M996"/>
      <c r="N996"/>
      <c r="O996"/>
      <c r="P996" s="1337"/>
      <c r="Q996"/>
      <c r="R996"/>
      <c r="S996"/>
      <c r="T996"/>
      <c r="U996"/>
      <c r="V996"/>
      <c r="W996"/>
      <c r="X996"/>
      <c r="Y996"/>
      <c r="Z996"/>
      <c r="AA996"/>
      <c r="AB996"/>
      <c r="AC996"/>
    </row>
    <row r="997" spans="2:29" ht="12.5">
      <c r="B997" s="190"/>
      <c r="E997" s="190"/>
      <c r="G997"/>
      <c r="H997"/>
      <c r="I997"/>
      <c r="J997"/>
      <c r="K997"/>
      <c r="L997"/>
      <c r="M997"/>
      <c r="N997"/>
      <c r="O997"/>
      <c r="P997" s="1337"/>
      <c r="Q997"/>
      <c r="R997"/>
      <c r="S997"/>
      <c r="T997"/>
      <c r="U997"/>
      <c r="V997"/>
      <c r="W997"/>
      <c r="X997"/>
      <c r="Y997"/>
      <c r="Z997"/>
      <c r="AA997"/>
      <c r="AB997"/>
      <c r="AC997"/>
    </row>
    <row r="998" spans="2:29" ht="12.5">
      <c r="B998" s="190"/>
      <c r="E998" s="190"/>
      <c r="G998"/>
      <c r="H998"/>
      <c r="I998"/>
      <c r="J998"/>
      <c r="K998"/>
      <c r="L998"/>
      <c r="M998"/>
      <c r="N998"/>
      <c r="O998"/>
      <c r="P998" s="1337"/>
      <c r="Q998"/>
      <c r="R998"/>
      <c r="S998"/>
      <c r="T998"/>
      <c r="U998"/>
      <c r="V998"/>
      <c r="W998"/>
      <c r="X998"/>
      <c r="Y998"/>
      <c r="Z998"/>
      <c r="AA998"/>
      <c r="AB998"/>
      <c r="AC998"/>
    </row>
    <row r="999" spans="2:29" ht="12.5">
      <c r="B999" s="190"/>
      <c r="E999" s="190"/>
      <c r="G999"/>
      <c r="H999"/>
      <c r="I999"/>
      <c r="J999"/>
      <c r="K999"/>
      <c r="L999"/>
      <c r="M999"/>
      <c r="N999"/>
      <c r="O999"/>
      <c r="P999" s="1337"/>
      <c r="Q999"/>
      <c r="R999"/>
      <c r="S999"/>
      <c r="T999"/>
      <c r="U999"/>
      <c r="V999"/>
      <c r="W999"/>
      <c r="X999"/>
      <c r="Y999"/>
      <c r="Z999"/>
      <c r="AA999"/>
      <c r="AB999"/>
      <c r="AC999"/>
    </row>
    <row r="1000" spans="2:29" ht="12.5">
      <c r="B1000" s="190"/>
      <c r="E1000" s="190"/>
      <c r="G1000"/>
      <c r="H1000"/>
      <c r="I1000"/>
      <c r="J1000"/>
      <c r="K1000"/>
      <c r="L1000"/>
      <c r="M1000"/>
      <c r="N1000"/>
      <c r="O1000"/>
      <c r="P1000" s="1337"/>
      <c r="Q1000"/>
      <c r="R1000"/>
      <c r="S1000"/>
      <c r="T1000"/>
      <c r="U1000"/>
      <c r="V1000"/>
      <c r="W1000"/>
      <c r="X1000"/>
      <c r="Y1000"/>
      <c r="Z1000"/>
      <c r="AA1000"/>
      <c r="AB1000"/>
      <c r="AC1000"/>
    </row>
    <row r="1001" spans="2:29" ht="12.5">
      <c r="B1001" s="190"/>
      <c r="E1001" s="190"/>
      <c r="G1001"/>
      <c r="H1001"/>
      <c r="I1001"/>
      <c r="J1001"/>
      <c r="K1001"/>
      <c r="L1001"/>
      <c r="M1001"/>
      <c r="N1001"/>
      <c r="O1001"/>
      <c r="P1001" s="1337"/>
      <c r="Q1001"/>
      <c r="R1001"/>
      <c r="S1001"/>
      <c r="T1001"/>
      <c r="U1001"/>
      <c r="V1001"/>
      <c r="W1001"/>
      <c r="X1001"/>
      <c r="Y1001"/>
      <c r="Z1001"/>
      <c r="AA1001"/>
      <c r="AB1001"/>
      <c r="AC1001"/>
    </row>
    <row r="1002" spans="2:29" ht="12.5">
      <c r="B1002" s="190"/>
      <c r="E1002" s="190"/>
      <c r="G1002"/>
      <c r="H1002"/>
      <c r="I1002"/>
      <c r="J1002"/>
      <c r="K1002"/>
      <c r="L1002"/>
      <c r="M1002"/>
      <c r="N1002"/>
      <c r="O1002"/>
      <c r="P1002" s="1337"/>
      <c r="Q1002"/>
      <c r="R1002"/>
      <c r="S1002"/>
      <c r="T1002"/>
      <c r="U1002"/>
      <c r="V1002"/>
      <c r="W1002"/>
      <c r="X1002"/>
      <c r="Y1002"/>
      <c r="Z1002"/>
      <c r="AA1002"/>
      <c r="AB1002"/>
      <c r="AC1002"/>
    </row>
    <row r="1003" spans="2:29" ht="12.5">
      <c r="B1003" s="190"/>
      <c r="E1003" s="190"/>
      <c r="G1003"/>
      <c r="H1003"/>
      <c r="I1003"/>
      <c r="J1003"/>
      <c r="K1003"/>
      <c r="L1003"/>
      <c r="M1003"/>
      <c r="N1003"/>
      <c r="O1003"/>
      <c r="P1003" s="1337"/>
      <c r="Q1003"/>
      <c r="R1003"/>
      <c r="S1003"/>
      <c r="T1003"/>
      <c r="U1003"/>
      <c r="V1003"/>
      <c r="W1003"/>
      <c r="X1003"/>
      <c r="Y1003"/>
      <c r="Z1003"/>
      <c r="AA1003"/>
      <c r="AB1003"/>
      <c r="AC1003"/>
    </row>
    <row r="1004" spans="2:29" ht="12.5">
      <c r="B1004" s="190"/>
      <c r="E1004" s="190"/>
      <c r="G1004"/>
      <c r="H1004"/>
      <c r="I1004"/>
      <c r="J1004"/>
      <c r="K1004"/>
      <c r="L1004"/>
      <c r="M1004"/>
      <c r="N1004"/>
      <c r="O1004"/>
      <c r="P1004" s="1337"/>
      <c r="Q1004"/>
      <c r="R1004"/>
      <c r="S1004"/>
      <c r="T1004"/>
      <c r="U1004"/>
      <c r="V1004"/>
      <c r="W1004"/>
      <c r="X1004"/>
      <c r="Y1004"/>
      <c r="Z1004"/>
      <c r="AA1004"/>
      <c r="AB1004"/>
      <c r="AC1004"/>
    </row>
    <row r="1005" spans="2:29" ht="12.5">
      <c r="B1005" s="190"/>
      <c r="E1005" s="190"/>
      <c r="G1005"/>
      <c r="H1005"/>
      <c r="I1005"/>
      <c r="J1005"/>
      <c r="K1005"/>
      <c r="L1005"/>
      <c r="M1005"/>
      <c r="N1005"/>
      <c r="O1005"/>
      <c r="P1005" s="1337"/>
      <c r="Q1005"/>
      <c r="R1005"/>
      <c r="S1005"/>
      <c r="T1005"/>
      <c r="U1005"/>
      <c r="V1005"/>
      <c r="W1005"/>
      <c r="X1005"/>
      <c r="Y1005"/>
      <c r="Z1005"/>
      <c r="AA1005"/>
      <c r="AB1005"/>
      <c r="AC1005"/>
    </row>
    <row r="1006" spans="2:29" ht="12.5">
      <c r="B1006" s="190"/>
      <c r="E1006" s="190"/>
      <c r="G1006"/>
      <c r="H1006"/>
      <c r="I1006"/>
      <c r="J1006"/>
      <c r="K1006"/>
      <c r="L1006"/>
      <c r="M1006"/>
      <c r="N1006"/>
      <c r="O1006"/>
      <c r="P1006" s="1337"/>
      <c r="Q1006"/>
      <c r="R1006"/>
      <c r="S1006"/>
      <c r="T1006"/>
      <c r="U1006"/>
      <c r="V1006"/>
      <c r="W1006"/>
      <c r="X1006"/>
      <c r="Y1006"/>
      <c r="Z1006"/>
      <c r="AA1006"/>
      <c r="AB1006"/>
      <c r="AC1006"/>
    </row>
    <row r="1007" spans="2:29" ht="12.5">
      <c r="B1007" s="190"/>
      <c r="E1007" s="190"/>
      <c r="G1007"/>
      <c r="H1007"/>
      <c r="I1007"/>
      <c r="J1007"/>
      <c r="K1007"/>
      <c r="L1007"/>
      <c r="M1007"/>
      <c r="N1007"/>
      <c r="O1007"/>
      <c r="P1007" s="1337"/>
      <c r="Q1007"/>
      <c r="R1007"/>
      <c r="S1007"/>
      <c r="T1007"/>
      <c r="U1007"/>
      <c r="V1007"/>
      <c r="W1007"/>
      <c r="X1007"/>
      <c r="Y1007"/>
      <c r="Z1007"/>
      <c r="AA1007"/>
      <c r="AB1007"/>
      <c r="AC1007"/>
    </row>
    <row r="1008" spans="2:29" ht="12.5">
      <c r="B1008" s="190"/>
      <c r="E1008" s="190"/>
      <c r="G1008"/>
      <c r="H1008"/>
      <c r="I1008"/>
      <c r="J1008"/>
      <c r="K1008"/>
      <c r="L1008"/>
      <c r="M1008"/>
      <c r="N1008"/>
      <c r="O1008"/>
      <c r="P1008" s="1337"/>
      <c r="Q1008"/>
      <c r="R1008"/>
      <c r="S1008"/>
      <c r="T1008"/>
      <c r="U1008"/>
      <c r="V1008"/>
      <c r="W1008"/>
      <c r="X1008"/>
      <c r="Y1008"/>
      <c r="Z1008"/>
      <c r="AA1008"/>
      <c r="AB1008"/>
      <c r="AC1008"/>
    </row>
    <row r="1009" spans="2:29" ht="12.5">
      <c r="B1009" s="190"/>
      <c r="E1009" s="190"/>
      <c r="G1009"/>
      <c r="H1009"/>
      <c r="I1009"/>
      <c r="J1009"/>
      <c r="K1009"/>
      <c r="L1009"/>
      <c r="M1009"/>
      <c r="N1009"/>
      <c r="O1009"/>
      <c r="P1009" s="1337"/>
      <c r="Q1009"/>
      <c r="R1009"/>
      <c r="S1009"/>
      <c r="T1009"/>
      <c r="U1009"/>
      <c r="V1009"/>
      <c r="W1009"/>
      <c r="X1009"/>
      <c r="Y1009"/>
      <c r="Z1009"/>
      <c r="AA1009"/>
      <c r="AB1009"/>
      <c r="AC1009"/>
    </row>
    <row r="1010" spans="2:29" ht="12.5">
      <c r="B1010" s="190"/>
      <c r="E1010" s="190"/>
      <c r="G1010"/>
      <c r="H1010"/>
      <c r="I1010"/>
      <c r="J1010"/>
      <c r="K1010"/>
      <c r="L1010"/>
      <c r="M1010"/>
      <c r="N1010"/>
      <c r="O1010"/>
      <c r="P1010" s="1337"/>
      <c r="Q1010"/>
      <c r="R1010"/>
      <c r="S1010"/>
      <c r="T1010"/>
      <c r="U1010"/>
      <c r="V1010"/>
      <c r="W1010"/>
      <c r="X1010"/>
      <c r="Y1010"/>
      <c r="Z1010"/>
      <c r="AA1010"/>
      <c r="AB1010"/>
      <c r="AC1010"/>
    </row>
    <row r="1011" spans="2:29" ht="12.5">
      <c r="B1011" s="190"/>
      <c r="E1011" s="190"/>
      <c r="G1011"/>
      <c r="H1011"/>
      <c r="I1011"/>
      <c r="J1011"/>
      <c r="K1011"/>
      <c r="L1011"/>
      <c r="M1011"/>
      <c r="N1011"/>
      <c r="O1011"/>
      <c r="P1011" s="1337"/>
      <c r="Q1011"/>
      <c r="R1011"/>
      <c r="S1011"/>
      <c r="T1011"/>
      <c r="U1011"/>
      <c r="V1011"/>
      <c r="W1011"/>
      <c r="X1011"/>
      <c r="Y1011"/>
      <c r="Z1011"/>
      <c r="AA1011"/>
      <c r="AB1011"/>
      <c r="AC1011"/>
    </row>
    <row r="1012" spans="2:29" ht="12.5">
      <c r="B1012" s="190"/>
      <c r="E1012" s="190"/>
      <c r="G1012"/>
      <c r="H1012"/>
      <c r="I1012"/>
      <c r="J1012"/>
      <c r="K1012"/>
      <c r="L1012"/>
      <c r="M1012"/>
      <c r="N1012"/>
      <c r="O1012"/>
      <c r="P1012" s="1337"/>
      <c r="Q1012"/>
      <c r="R1012"/>
      <c r="S1012"/>
      <c r="T1012"/>
      <c r="U1012"/>
      <c r="V1012"/>
      <c r="W1012"/>
      <c r="X1012"/>
      <c r="Y1012"/>
      <c r="Z1012"/>
      <c r="AA1012"/>
      <c r="AB1012"/>
      <c r="AC1012"/>
    </row>
    <row r="1013" spans="2:29" ht="12.5">
      <c r="B1013" s="190"/>
      <c r="E1013" s="190"/>
      <c r="G1013"/>
      <c r="H1013"/>
      <c r="I1013"/>
      <c r="J1013"/>
      <c r="K1013"/>
      <c r="L1013"/>
      <c r="M1013"/>
      <c r="N1013"/>
      <c r="O1013"/>
      <c r="P1013" s="1337"/>
      <c r="Q1013"/>
      <c r="R1013"/>
      <c r="S1013"/>
      <c r="T1013"/>
      <c r="U1013"/>
      <c r="V1013"/>
      <c r="W1013"/>
      <c r="X1013"/>
      <c r="Y1013"/>
      <c r="Z1013"/>
      <c r="AA1013"/>
      <c r="AB1013"/>
      <c r="AC1013"/>
    </row>
    <row r="1014" spans="2:29" ht="12.5">
      <c r="B1014" s="190"/>
      <c r="E1014" s="190"/>
      <c r="G1014"/>
      <c r="H1014"/>
      <c r="I1014"/>
      <c r="J1014"/>
      <c r="K1014"/>
      <c r="L1014"/>
      <c r="M1014"/>
      <c r="N1014"/>
      <c r="O1014"/>
      <c r="P1014" s="1337"/>
      <c r="Q1014"/>
      <c r="R1014"/>
      <c r="S1014"/>
      <c r="T1014"/>
      <c r="U1014"/>
      <c r="V1014"/>
      <c r="W1014"/>
      <c r="X1014"/>
      <c r="Y1014"/>
      <c r="Z1014"/>
      <c r="AA1014"/>
      <c r="AB1014"/>
      <c r="AC1014"/>
    </row>
    <row r="1015" spans="2:29" ht="12.5">
      <c r="B1015" s="190"/>
      <c r="E1015" s="190"/>
      <c r="G1015"/>
      <c r="H1015"/>
      <c r="I1015"/>
      <c r="J1015"/>
      <c r="K1015"/>
      <c r="L1015"/>
      <c r="M1015"/>
      <c r="N1015"/>
      <c r="O1015"/>
      <c r="P1015" s="1337"/>
      <c r="Q1015"/>
      <c r="R1015"/>
      <c r="S1015"/>
      <c r="T1015"/>
      <c r="U1015"/>
      <c r="V1015"/>
      <c r="W1015"/>
      <c r="X1015"/>
      <c r="Y1015"/>
      <c r="Z1015"/>
      <c r="AA1015"/>
      <c r="AB1015"/>
      <c r="AC1015"/>
    </row>
    <row r="1016" spans="2:29" ht="12.5">
      <c r="B1016" s="190"/>
      <c r="E1016" s="190"/>
      <c r="G1016"/>
      <c r="H1016"/>
      <c r="I1016"/>
      <c r="J1016"/>
      <c r="K1016"/>
      <c r="L1016"/>
      <c r="M1016"/>
      <c r="N1016"/>
      <c r="O1016"/>
      <c r="P1016" s="1337"/>
      <c r="Q1016"/>
      <c r="R1016"/>
      <c r="S1016"/>
      <c r="T1016"/>
      <c r="U1016"/>
      <c r="V1016"/>
      <c r="W1016"/>
      <c r="X1016"/>
      <c r="Y1016"/>
      <c r="Z1016"/>
      <c r="AA1016"/>
      <c r="AB1016"/>
      <c r="AC1016"/>
    </row>
    <row r="1017" spans="2:29" ht="12.5">
      <c r="B1017" s="190"/>
      <c r="E1017" s="190"/>
      <c r="G1017"/>
      <c r="H1017"/>
      <c r="I1017"/>
      <c r="J1017"/>
      <c r="K1017"/>
      <c r="L1017"/>
      <c r="M1017"/>
      <c r="N1017"/>
      <c r="O1017"/>
      <c r="P1017" s="1337"/>
      <c r="Q1017"/>
      <c r="R1017"/>
      <c r="S1017"/>
      <c r="T1017"/>
      <c r="U1017"/>
      <c r="V1017"/>
      <c r="W1017"/>
      <c r="X1017"/>
      <c r="Y1017"/>
      <c r="Z1017"/>
      <c r="AA1017"/>
      <c r="AB1017"/>
      <c r="AC1017"/>
    </row>
    <row r="1018" spans="2:29" ht="12.5">
      <c r="B1018" s="190"/>
      <c r="E1018" s="190"/>
      <c r="G1018"/>
      <c r="H1018"/>
      <c r="I1018"/>
      <c r="J1018"/>
      <c r="K1018"/>
      <c r="L1018"/>
      <c r="M1018"/>
      <c r="N1018"/>
      <c r="O1018"/>
      <c r="P1018" s="1337"/>
      <c r="Q1018"/>
      <c r="R1018"/>
      <c r="S1018"/>
      <c r="T1018"/>
      <c r="U1018"/>
      <c r="V1018"/>
      <c r="W1018"/>
      <c r="X1018"/>
      <c r="Y1018"/>
      <c r="Z1018"/>
      <c r="AA1018"/>
      <c r="AB1018"/>
      <c r="AC1018"/>
    </row>
    <row r="1019" spans="2:29" ht="12.5">
      <c r="B1019" s="190"/>
      <c r="E1019" s="190"/>
      <c r="G1019"/>
      <c r="H1019"/>
      <c r="I1019"/>
      <c r="J1019"/>
      <c r="K1019"/>
      <c r="L1019"/>
      <c r="M1019"/>
      <c r="N1019"/>
      <c r="O1019"/>
      <c r="P1019" s="1337"/>
      <c r="Q1019"/>
      <c r="R1019"/>
      <c r="S1019"/>
      <c r="T1019"/>
      <c r="U1019"/>
      <c r="V1019"/>
      <c r="W1019"/>
      <c r="X1019"/>
      <c r="Y1019"/>
      <c r="Z1019"/>
      <c r="AA1019"/>
      <c r="AB1019"/>
      <c r="AC1019"/>
    </row>
    <row r="1020" spans="2:29" ht="12.5">
      <c r="B1020" s="190"/>
      <c r="E1020" s="190"/>
      <c r="G1020"/>
      <c r="H1020"/>
      <c r="I1020"/>
      <c r="J1020"/>
      <c r="K1020"/>
      <c r="L1020"/>
      <c r="M1020"/>
      <c r="N1020"/>
      <c r="O1020"/>
      <c r="P1020" s="1337"/>
      <c r="Q1020"/>
      <c r="R1020"/>
      <c r="S1020"/>
      <c r="T1020"/>
      <c r="U1020"/>
      <c r="V1020"/>
      <c r="W1020"/>
      <c r="X1020"/>
      <c r="Y1020"/>
      <c r="Z1020"/>
      <c r="AA1020"/>
      <c r="AB1020"/>
      <c r="AC1020"/>
    </row>
    <row r="1021" spans="2:29" ht="12.5">
      <c r="B1021" s="190"/>
      <c r="E1021" s="190"/>
      <c r="G1021"/>
      <c r="H1021"/>
      <c r="I1021"/>
      <c r="J1021"/>
      <c r="K1021"/>
      <c r="L1021"/>
      <c r="M1021"/>
      <c r="N1021"/>
      <c r="O1021"/>
      <c r="P1021" s="1337"/>
      <c r="Q1021"/>
      <c r="R1021"/>
      <c r="S1021"/>
      <c r="T1021"/>
      <c r="U1021"/>
      <c r="V1021"/>
      <c r="W1021"/>
      <c r="X1021"/>
      <c r="Y1021"/>
      <c r="Z1021"/>
      <c r="AA1021"/>
      <c r="AB1021"/>
      <c r="AC1021"/>
    </row>
    <row r="1022" spans="2:29" ht="12.5">
      <c r="B1022" s="190"/>
      <c r="E1022" s="190"/>
      <c r="G1022"/>
      <c r="H1022"/>
      <c r="I1022"/>
      <c r="J1022"/>
      <c r="K1022"/>
      <c r="L1022"/>
      <c r="M1022"/>
      <c r="N1022"/>
      <c r="O1022"/>
      <c r="P1022" s="1337"/>
      <c r="Q1022"/>
      <c r="R1022"/>
      <c r="S1022"/>
      <c r="T1022"/>
      <c r="U1022"/>
      <c r="V1022"/>
      <c r="W1022"/>
      <c r="X1022"/>
      <c r="Y1022"/>
      <c r="Z1022"/>
      <c r="AA1022"/>
      <c r="AB1022"/>
      <c r="AC1022"/>
    </row>
    <row r="1023" spans="2:29" ht="12.5">
      <c r="B1023" s="190"/>
      <c r="E1023" s="190"/>
      <c r="G1023"/>
      <c r="H1023"/>
      <c r="I1023"/>
      <c r="J1023"/>
      <c r="K1023"/>
      <c r="L1023"/>
      <c r="M1023"/>
      <c r="N1023"/>
      <c r="O1023"/>
      <c r="P1023" s="1337"/>
      <c r="Q1023"/>
      <c r="R1023"/>
      <c r="S1023"/>
      <c r="T1023"/>
      <c r="U1023"/>
      <c r="V1023"/>
      <c r="W1023"/>
      <c r="X1023"/>
      <c r="Y1023"/>
      <c r="Z1023"/>
      <c r="AA1023"/>
      <c r="AB1023"/>
      <c r="AC1023"/>
    </row>
    <row r="1024" spans="2:29" ht="12.5">
      <c r="B1024" s="190"/>
      <c r="E1024" s="190"/>
      <c r="G1024"/>
      <c r="H1024"/>
      <c r="I1024"/>
      <c r="J1024"/>
      <c r="K1024"/>
      <c r="L1024"/>
      <c r="M1024"/>
      <c r="N1024"/>
      <c r="O1024"/>
      <c r="P1024" s="1337"/>
      <c r="Q1024"/>
      <c r="R1024"/>
      <c r="S1024"/>
      <c r="T1024"/>
      <c r="U1024"/>
      <c r="V1024"/>
      <c r="W1024"/>
      <c r="X1024"/>
      <c r="Y1024"/>
      <c r="Z1024"/>
      <c r="AA1024"/>
      <c r="AB1024"/>
      <c r="AC1024"/>
    </row>
    <row r="1025" spans="2:29" ht="12.5">
      <c r="B1025" s="190"/>
      <c r="E1025" s="190"/>
      <c r="G1025"/>
      <c r="H1025"/>
      <c r="I1025"/>
      <c r="J1025"/>
      <c r="K1025"/>
      <c r="L1025"/>
      <c r="M1025"/>
      <c r="N1025"/>
      <c r="O1025"/>
      <c r="P1025" s="1337"/>
      <c r="Q1025"/>
      <c r="R1025"/>
      <c r="S1025"/>
      <c r="T1025"/>
      <c r="U1025"/>
      <c r="V1025"/>
      <c r="W1025"/>
      <c r="X1025"/>
      <c r="Y1025"/>
      <c r="Z1025"/>
      <c r="AA1025"/>
      <c r="AB1025"/>
      <c r="AC1025"/>
    </row>
    <row r="1026" spans="2:29" ht="12.5">
      <c r="B1026" s="190"/>
      <c r="E1026" s="190"/>
      <c r="G1026"/>
      <c r="H1026"/>
      <c r="I1026"/>
      <c r="J1026"/>
      <c r="K1026"/>
      <c r="L1026"/>
      <c r="M1026"/>
      <c r="N1026"/>
      <c r="O1026"/>
      <c r="P1026" s="1337"/>
      <c r="Q1026"/>
      <c r="R1026"/>
      <c r="S1026"/>
      <c r="T1026"/>
      <c r="U1026"/>
      <c r="V1026"/>
      <c r="W1026"/>
      <c r="X1026"/>
      <c r="Y1026"/>
      <c r="Z1026"/>
      <c r="AA1026"/>
      <c r="AB1026"/>
      <c r="AC1026"/>
    </row>
    <row r="1027" spans="2:29" ht="12.5">
      <c r="B1027" s="190"/>
      <c r="E1027" s="190"/>
      <c r="G1027"/>
      <c r="H1027"/>
      <c r="I1027"/>
      <c r="J1027"/>
      <c r="K1027"/>
      <c r="L1027"/>
      <c r="M1027"/>
      <c r="N1027"/>
      <c r="O1027"/>
      <c r="P1027" s="1337"/>
      <c r="Q1027"/>
      <c r="R1027"/>
      <c r="S1027"/>
      <c r="T1027"/>
      <c r="U1027"/>
      <c r="V1027"/>
      <c r="W1027"/>
      <c r="X1027"/>
      <c r="Y1027"/>
      <c r="Z1027"/>
      <c r="AA1027"/>
      <c r="AB1027"/>
      <c r="AC1027"/>
    </row>
    <row r="1028" spans="2:29" ht="12.5">
      <c r="B1028" s="190"/>
      <c r="E1028" s="190"/>
      <c r="G1028"/>
      <c r="H1028"/>
      <c r="I1028"/>
      <c r="J1028"/>
      <c r="K1028"/>
      <c r="L1028"/>
      <c r="M1028"/>
      <c r="N1028"/>
      <c r="O1028"/>
      <c r="P1028" s="1337"/>
      <c r="Q1028"/>
      <c r="R1028"/>
      <c r="S1028"/>
      <c r="T1028"/>
      <c r="U1028"/>
      <c r="V1028"/>
      <c r="W1028"/>
      <c r="X1028"/>
      <c r="Y1028"/>
      <c r="Z1028"/>
      <c r="AA1028"/>
      <c r="AB1028"/>
      <c r="AC1028"/>
    </row>
    <row r="1029" spans="2:29" ht="12.5">
      <c r="B1029" s="190"/>
      <c r="E1029" s="190"/>
      <c r="G1029"/>
      <c r="H1029"/>
      <c r="I1029"/>
      <c r="J1029"/>
      <c r="K1029"/>
      <c r="L1029"/>
      <c r="M1029"/>
      <c r="N1029"/>
      <c r="O1029"/>
      <c r="P1029" s="1337"/>
      <c r="Q1029"/>
      <c r="R1029"/>
      <c r="S1029"/>
      <c r="T1029"/>
      <c r="U1029"/>
      <c r="V1029"/>
      <c r="W1029"/>
      <c r="X1029"/>
      <c r="Y1029"/>
      <c r="Z1029"/>
      <c r="AA1029"/>
      <c r="AB1029"/>
      <c r="AC1029"/>
    </row>
    <row r="1030" spans="2:29" ht="12.5">
      <c r="B1030" s="190"/>
      <c r="E1030" s="190"/>
      <c r="G1030"/>
      <c r="H1030"/>
      <c r="I1030"/>
      <c r="J1030"/>
      <c r="K1030"/>
      <c r="L1030"/>
      <c r="M1030"/>
      <c r="N1030"/>
      <c r="O1030"/>
      <c r="P1030" s="1337"/>
      <c r="Q1030"/>
      <c r="R1030"/>
      <c r="S1030"/>
      <c r="T1030"/>
      <c r="U1030"/>
      <c r="V1030"/>
      <c r="W1030"/>
      <c r="X1030"/>
      <c r="Y1030"/>
      <c r="Z1030"/>
      <c r="AA1030"/>
      <c r="AB1030"/>
      <c r="AC1030"/>
    </row>
    <row r="1031" spans="2:29" ht="12.5">
      <c r="B1031" s="190"/>
      <c r="E1031" s="190"/>
      <c r="G1031"/>
      <c r="H1031"/>
      <c r="I1031"/>
      <c r="J1031"/>
      <c r="K1031"/>
      <c r="L1031"/>
      <c r="M1031"/>
      <c r="N1031"/>
      <c r="O1031"/>
      <c r="P1031" s="1337"/>
      <c r="Q1031"/>
      <c r="R1031"/>
      <c r="S1031"/>
      <c r="T1031"/>
      <c r="U1031"/>
      <c r="V1031"/>
      <c r="W1031"/>
      <c r="X1031"/>
      <c r="Y1031"/>
      <c r="Z1031"/>
      <c r="AA1031"/>
      <c r="AB1031"/>
      <c r="AC1031"/>
    </row>
    <row r="1032" spans="2:29" ht="12.5">
      <c r="B1032" s="190"/>
      <c r="E1032" s="190"/>
      <c r="G1032"/>
      <c r="H1032"/>
      <c r="I1032"/>
      <c r="J1032"/>
      <c r="K1032"/>
      <c r="L1032"/>
      <c r="M1032"/>
      <c r="N1032"/>
      <c r="O1032"/>
      <c r="P1032" s="1337"/>
      <c r="Q1032"/>
      <c r="R1032"/>
      <c r="S1032"/>
      <c r="T1032"/>
      <c r="U1032"/>
      <c r="V1032"/>
      <c r="W1032"/>
      <c r="X1032"/>
      <c r="Y1032"/>
      <c r="Z1032"/>
      <c r="AA1032"/>
      <c r="AB1032"/>
      <c r="AC1032"/>
    </row>
    <row r="1033" spans="2:29" ht="12.5">
      <c r="B1033" s="190"/>
      <c r="E1033" s="190"/>
      <c r="G1033"/>
      <c r="H1033"/>
      <c r="I1033"/>
      <c r="J1033"/>
      <c r="K1033"/>
      <c r="L1033"/>
      <c r="M1033"/>
      <c r="N1033"/>
      <c r="O1033"/>
      <c r="P1033" s="1337"/>
      <c r="Q1033"/>
      <c r="R1033"/>
      <c r="S1033"/>
      <c r="T1033"/>
      <c r="U1033"/>
      <c r="V1033"/>
      <c r="W1033"/>
      <c r="X1033"/>
      <c r="Y1033"/>
      <c r="Z1033"/>
      <c r="AA1033"/>
      <c r="AB1033"/>
      <c r="AC1033"/>
    </row>
    <row r="1034" spans="2:29" ht="12.5">
      <c r="B1034" s="190"/>
      <c r="E1034" s="190"/>
      <c r="G1034"/>
      <c r="H1034"/>
      <c r="I1034"/>
      <c r="J1034"/>
      <c r="K1034"/>
      <c r="L1034"/>
      <c r="M1034"/>
      <c r="N1034"/>
      <c r="O1034"/>
      <c r="P1034" s="1337"/>
      <c r="Q1034"/>
      <c r="R1034"/>
      <c r="S1034"/>
      <c r="T1034"/>
      <c r="U1034"/>
      <c r="V1034"/>
      <c r="W1034"/>
      <c r="X1034"/>
      <c r="Y1034"/>
      <c r="Z1034"/>
      <c r="AA1034"/>
      <c r="AB1034"/>
      <c r="AC1034"/>
    </row>
    <row r="1035" spans="2:29" ht="12.5">
      <c r="B1035" s="190"/>
      <c r="E1035" s="190"/>
      <c r="G1035"/>
      <c r="H1035"/>
      <c r="I1035"/>
      <c r="J1035"/>
      <c r="K1035"/>
      <c r="L1035"/>
      <c r="M1035"/>
      <c r="N1035"/>
      <c r="O1035"/>
      <c r="P1035" s="1337"/>
      <c r="Q1035"/>
      <c r="R1035"/>
      <c r="S1035"/>
      <c r="T1035"/>
      <c r="U1035"/>
      <c r="V1035"/>
      <c r="W1035"/>
      <c r="X1035"/>
      <c r="Y1035"/>
      <c r="Z1035"/>
      <c r="AA1035"/>
      <c r="AB1035"/>
      <c r="AC1035"/>
    </row>
    <row r="1036" spans="2:29" ht="12.5">
      <c r="B1036" s="190"/>
      <c r="E1036" s="190"/>
      <c r="G1036"/>
      <c r="H1036"/>
      <c r="I1036"/>
      <c r="J1036"/>
      <c r="K1036"/>
      <c r="L1036"/>
      <c r="M1036"/>
      <c r="N1036"/>
      <c r="O1036"/>
      <c r="P1036" s="1337"/>
      <c r="Q1036"/>
      <c r="R1036"/>
      <c r="S1036"/>
      <c r="T1036"/>
      <c r="U1036"/>
      <c r="V1036"/>
      <c r="W1036"/>
      <c r="X1036"/>
      <c r="Y1036"/>
      <c r="Z1036"/>
      <c r="AA1036"/>
      <c r="AB1036"/>
      <c r="AC1036"/>
    </row>
    <row r="1037" spans="2:29" ht="12.5">
      <c r="B1037" s="190"/>
      <c r="E1037" s="190"/>
      <c r="G1037"/>
      <c r="H1037"/>
      <c r="I1037"/>
      <c r="J1037"/>
      <c r="K1037"/>
      <c r="L1037"/>
      <c r="M1037"/>
      <c r="N1037"/>
      <c r="O1037"/>
      <c r="P1037" s="1337"/>
      <c r="Q1037"/>
      <c r="R1037"/>
      <c r="S1037"/>
      <c r="T1037"/>
      <c r="U1037"/>
      <c r="V1037"/>
      <c r="W1037"/>
      <c r="X1037"/>
      <c r="Y1037"/>
      <c r="Z1037"/>
      <c r="AA1037"/>
      <c r="AB1037"/>
      <c r="AC1037"/>
    </row>
    <row r="1038" spans="2:29" ht="12.5">
      <c r="B1038" s="190"/>
      <c r="E1038" s="190"/>
      <c r="G1038"/>
      <c r="H1038"/>
      <c r="I1038"/>
      <c r="J1038"/>
      <c r="K1038"/>
      <c r="L1038"/>
      <c r="M1038"/>
      <c r="N1038"/>
      <c r="O1038"/>
      <c r="P1038" s="1337"/>
      <c r="Q1038"/>
      <c r="R1038"/>
      <c r="S1038"/>
      <c r="T1038"/>
      <c r="U1038"/>
      <c r="V1038"/>
      <c r="W1038"/>
      <c r="X1038"/>
      <c r="Y1038"/>
      <c r="Z1038"/>
      <c r="AA1038"/>
      <c r="AB1038"/>
      <c r="AC1038"/>
    </row>
    <row r="1039" spans="2:29" ht="12.5">
      <c r="B1039" s="190"/>
      <c r="E1039" s="190"/>
      <c r="G1039"/>
      <c r="H1039"/>
      <c r="I1039"/>
      <c r="J1039"/>
      <c r="K1039"/>
      <c r="L1039"/>
      <c r="M1039"/>
      <c r="N1039"/>
      <c r="O1039"/>
      <c r="P1039" s="1337"/>
      <c r="Q1039"/>
      <c r="R1039"/>
      <c r="S1039"/>
      <c r="T1039"/>
      <c r="U1039"/>
      <c r="V1039"/>
      <c r="W1039"/>
      <c r="X1039"/>
      <c r="Y1039"/>
      <c r="Z1039"/>
      <c r="AA1039"/>
      <c r="AB1039"/>
      <c r="AC1039"/>
    </row>
    <row r="1040" spans="2:29" ht="12.5">
      <c r="B1040" s="190"/>
      <c r="E1040" s="190"/>
      <c r="G1040"/>
      <c r="H1040"/>
      <c r="I1040"/>
      <c r="J1040"/>
      <c r="K1040"/>
      <c r="L1040"/>
      <c r="M1040"/>
      <c r="N1040"/>
      <c r="O1040"/>
      <c r="P1040" s="1337"/>
      <c r="Q1040"/>
      <c r="R1040"/>
      <c r="S1040"/>
      <c r="T1040"/>
      <c r="U1040"/>
      <c r="V1040"/>
      <c r="W1040"/>
      <c r="X1040"/>
      <c r="Y1040"/>
      <c r="Z1040"/>
      <c r="AA1040"/>
      <c r="AB1040"/>
      <c r="AC1040"/>
    </row>
    <row r="1041" spans="2:29" ht="12.5">
      <c r="B1041" s="190"/>
      <c r="E1041" s="190"/>
      <c r="G1041"/>
      <c r="H1041"/>
      <c r="I1041"/>
      <c r="J1041"/>
      <c r="K1041"/>
      <c r="L1041"/>
      <c r="M1041"/>
      <c r="N1041"/>
      <c r="O1041"/>
      <c r="P1041" s="1337"/>
      <c r="Q1041"/>
      <c r="R1041"/>
      <c r="S1041"/>
      <c r="T1041"/>
      <c r="U1041"/>
      <c r="V1041"/>
      <c r="W1041"/>
      <c r="X1041"/>
      <c r="Y1041"/>
      <c r="Z1041"/>
      <c r="AA1041"/>
      <c r="AB1041"/>
      <c r="AC1041"/>
    </row>
    <row r="1042" spans="2:29" ht="12.5">
      <c r="B1042" s="190"/>
      <c r="E1042" s="190"/>
      <c r="G1042"/>
      <c r="H1042"/>
      <c r="I1042"/>
      <c r="J1042"/>
      <c r="K1042"/>
      <c r="L1042"/>
      <c r="M1042"/>
      <c r="N1042"/>
      <c r="O1042"/>
      <c r="P1042" s="1337"/>
      <c r="Q1042"/>
      <c r="R1042"/>
      <c r="S1042"/>
      <c r="T1042"/>
      <c r="U1042"/>
      <c r="V1042"/>
      <c r="W1042"/>
      <c r="X1042"/>
      <c r="Y1042"/>
      <c r="Z1042"/>
      <c r="AA1042"/>
      <c r="AB1042"/>
      <c r="AC1042"/>
    </row>
    <row r="1043" spans="2:29" ht="12.5">
      <c r="B1043" s="190"/>
      <c r="E1043" s="190"/>
      <c r="G1043"/>
      <c r="H1043"/>
      <c r="I1043"/>
      <c r="J1043"/>
      <c r="K1043"/>
      <c r="L1043"/>
      <c r="M1043"/>
      <c r="N1043"/>
      <c r="O1043"/>
      <c r="P1043" s="1337"/>
      <c r="Q1043"/>
      <c r="R1043"/>
      <c r="S1043"/>
      <c r="T1043"/>
      <c r="U1043"/>
      <c r="V1043"/>
      <c r="W1043"/>
      <c r="X1043"/>
      <c r="Y1043"/>
      <c r="Z1043"/>
      <c r="AA1043"/>
      <c r="AB1043"/>
      <c r="AC1043"/>
    </row>
    <row r="1044" spans="2:29" ht="12.5">
      <c r="B1044" s="190"/>
      <c r="E1044" s="190"/>
      <c r="G1044"/>
      <c r="H1044"/>
      <c r="I1044"/>
      <c r="J1044"/>
      <c r="K1044"/>
      <c r="L1044"/>
      <c r="M1044"/>
      <c r="N1044"/>
      <c r="O1044"/>
      <c r="P1044" s="1337"/>
      <c r="Q1044"/>
      <c r="R1044"/>
      <c r="S1044"/>
      <c r="T1044"/>
      <c r="U1044"/>
      <c r="V1044"/>
      <c r="W1044"/>
      <c r="X1044"/>
      <c r="Y1044"/>
      <c r="Z1044"/>
      <c r="AA1044"/>
      <c r="AB1044"/>
      <c r="AC1044"/>
    </row>
    <row r="1045" spans="2:29" ht="12.5">
      <c r="B1045" s="190"/>
      <c r="E1045" s="190"/>
      <c r="G1045"/>
      <c r="H1045"/>
      <c r="I1045"/>
      <c r="J1045"/>
      <c r="K1045"/>
      <c r="L1045"/>
      <c r="M1045"/>
      <c r="N1045"/>
      <c r="O1045"/>
      <c r="P1045" s="1337"/>
      <c r="Q1045"/>
      <c r="R1045"/>
      <c r="S1045"/>
      <c r="T1045"/>
      <c r="U1045"/>
      <c r="V1045"/>
      <c r="W1045"/>
      <c r="X1045"/>
      <c r="Y1045"/>
      <c r="Z1045"/>
      <c r="AA1045"/>
      <c r="AB1045"/>
      <c r="AC1045"/>
    </row>
    <row r="1046" spans="2:29" ht="12.5">
      <c r="B1046" s="190"/>
      <c r="E1046" s="190"/>
      <c r="G1046"/>
      <c r="H1046"/>
      <c r="I1046"/>
      <c r="J1046"/>
      <c r="K1046"/>
      <c r="L1046"/>
      <c r="M1046"/>
      <c r="N1046"/>
      <c r="O1046"/>
      <c r="P1046" s="1337"/>
      <c r="Q1046"/>
      <c r="R1046"/>
      <c r="S1046"/>
      <c r="T1046"/>
      <c r="U1046"/>
      <c r="V1046"/>
      <c r="W1046"/>
      <c r="X1046"/>
      <c r="Y1046"/>
      <c r="Z1046"/>
      <c r="AA1046"/>
      <c r="AB1046"/>
      <c r="AC1046"/>
    </row>
    <row r="1047" spans="2:29" ht="12.5">
      <c r="B1047" s="190"/>
      <c r="E1047" s="190"/>
      <c r="G1047"/>
      <c r="H1047"/>
      <c r="I1047"/>
      <c r="J1047"/>
      <c r="K1047"/>
      <c r="L1047"/>
      <c r="M1047"/>
      <c r="N1047"/>
      <c r="O1047"/>
      <c r="P1047" s="1337"/>
      <c r="Q1047"/>
      <c r="R1047"/>
      <c r="S1047"/>
      <c r="T1047"/>
      <c r="U1047"/>
      <c r="V1047"/>
      <c r="W1047"/>
      <c r="X1047"/>
      <c r="Y1047"/>
      <c r="Z1047"/>
      <c r="AA1047"/>
      <c r="AB1047"/>
      <c r="AC1047"/>
    </row>
    <row r="1048" spans="2:29" ht="12.5">
      <c r="B1048" s="190"/>
      <c r="E1048" s="190"/>
      <c r="G1048"/>
      <c r="H1048"/>
      <c r="I1048"/>
      <c r="J1048"/>
      <c r="K1048"/>
      <c r="L1048"/>
      <c r="M1048"/>
      <c r="N1048"/>
      <c r="O1048"/>
      <c r="P1048" s="1337"/>
      <c r="Q1048"/>
      <c r="R1048"/>
      <c r="S1048"/>
      <c r="T1048"/>
      <c r="U1048"/>
      <c r="V1048"/>
      <c r="W1048"/>
      <c r="X1048"/>
      <c r="Y1048"/>
      <c r="Z1048"/>
      <c r="AA1048"/>
      <c r="AB1048"/>
      <c r="AC1048"/>
    </row>
    <row r="1049" spans="2:29" ht="12.5">
      <c r="B1049" s="190"/>
      <c r="E1049" s="190"/>
      <c r="G1049"/>
      <c r="H1049"/>
      <c r="I1049"/>
      <c r="J1049"/>
      <c r="K1049"/>
      <c r="L1049"/>
      <c r="M1049"/>
      <c r="N1049"/>
      <c r="O1049"/>
      <c r="P1049" s="1337"/>
      <c r="Q1049"/>
      <c r="R1049"/>
      <c r="S1049"/>
      <c r="T1049"/>
      <c r="U1049"/>
      <c r="V1049"/>
      <c r="W1049"/>
      <c r="X1049"/>
      <c r="Y1049"/>
      <c r="Z1049"/>
      <c r="AA1049"/>
      <c r="AB1049"/>
      <c r="AC1049"/>
    </row>
    <row r="1050" spans="2:29" ht="12.5">
      <c r="B1050" s="190"/>
      <c r="E1050" s="190"/>
      <c r="G1050"/>
      <c r="H1050"/>
      <c r="I1050"/>
      <c r="J1050"/>
      <c r="K1050"/>
      <c r="L1050"/>
      <c r="M1050"/>
      <c r="N1050"/>
      <c r="O1050"/>
      <c r="P1050" s="1337"/>
      <c r="Q1050"/>
      <c r="R1050"/>
      <c r="S1050"/>
      <c r="T1050"/>
      <c r="U1050"/>
      <c r="V1050"/>
      <c r="W1050"/>
      <c r="X1050"/>
      <c r="Y1050"/>
      <c r="Z1050"/>
      <c r="AA1050"/>
      <c r="AB1050"/>
      <c r="AC1050"/>
    </row>
    <row r="1051" spans="2:29" ht="12.5">
      <c r="B1051" s="190"/>
      <c r="E1051" s="190"/>
      <c r="G1051"/>
      <c r="H1051"/>
      <c r="I1051"/>
      <c r="J1051"/>
      <c r="K1051"/>
      <c r="L1051"/>
      <c r="M1051"/>
      <c r="N1051"/>
      <c r="O1051"/>
      <c r="P1051" s="1337"/>
      <c r="Q1051"/>
      <c r="R1051"/>
      <c r="S1051"/>
      <c r="T1051"/>
      <c r="U1051"/>
      <c r="V1051"/>
      <c r="W1051"/>
      <c r="X1051"/>
      <c r="Y1051"/>
      <c r="Z1051"/>
      <c r="AA1051"/>
      <c r="AB1051"/>
      <c r="AC1051"/>
    </row>
    <row r="1052" spans="2:29" ht="12.5">
      <c r="B1052" s="190"/>
      <c r="E1052" s="190"/>
      <c r="G1052"/>
      <c r="H1052"/>
      <c r="I1052"/>
      <c r="J1052"/>
      <c r="K1052"/>
      <c r="L1052"/>
      <c r="M1052"/>
      <c r="N1052"/>
      <c r="O1052"/>
      <c r="P1052" s="1337"/>
      <c r="Q1052"/>
      <c r="R1052"/>
      <c r="S1052"/>
      <c r="T1052"/>
      <c r="U1052"/>
      <c r="V1052"/>
      <c r="W1052"/>
      <c r="X1052"/>
      <c r="Y1052"/>
      <c r="Z1052"/>
      <c r="AA1052"/>
      <c r="AB1052"/>
      <c r="AC1052"/>
    </row>
    <row r="1053" spans="2:29" ht="12.5">
      <c r="B1053" s="190"/>
      <c r="E1053" s="190"/>
      <c r="G1053"/>
      <c r="H1053"/>
      <c r="I1053"/>
      <c r="J1053"/>
      <c r="K1053"/>
      <c r="L1053"/>
      <c r="M1053"/>
      <c r="N1053"/>
      <c r="O1053"/>
      <c r="P1053" s="1337"/>
      <c r="Q1053"/>
      <c r="R1053"/>
      <c r="S1053"/>
      <c r="T1053"/>
      <c r="U1053"/>
      <c r="V1053"/>
      <c r="W1053"/>
      <c r="X1053"/>
      <c r="Y1053"/>
      <c r="Z1053"/>
      <c r="AA1053"/>
      <c r="AB1053"/>
      <c r="AC1053"/>
    </row>
    <row r="1054" spans="2:29" ht="12.5">
      <c r="B1054" s="190"/>
      <c r="E1054" s="190"/>
      <c r="G1054"/>
      <c r="H1054"/>
      <c r="I1054"/>
      <c r="J1054"/>
      <c r="K1054"/>
      <c r="L1054"/>
      <c r="M1054"/>
      <c r="N1054"/>
      <c r="O1054"/>
      <c r="P1054" s="1337"/>
      <c r="Q1054"/>
      <c r="R1054"/>
      <c r="S1054"/>
      <c r="T1054"/>
      <c r="U1054"/>
      <c r="V1054"/>
      <c r="W1054"/>
      <c r="X1054"/>
      <c r="Y1054"/>
      <c r="Z1054"/>
      <c r="AA1054"/>
      <c r="AB1054"/>
      <c r="AC1054"/>
    </row>
    <row r="1055" spans="2:29" ht="12.5">
      <c r="B1055" s="190"/>
      <c r="E1055" s="190"/>
      <c r="G1055"/>
      <c r="H1055"/>
      <c r="I1055"/>
      <c r="J1055"/>
      <c r="K1055"/>
      <c r="L1055"/>
      <c r="M1055"/>
      <c r="N1055"/>
      <c r="O1055"/>
      <c r="P1055" s="1337"/>
      <c r="Q1055"/>
      <c r="R1055"/>
      <c r="S1055"/>
      <c r="T1055"/>
      <c r="U1055"/>
      <c r="V1055"/>
      <c r="W1055"/>
      <c r="X1055"/>
      <c r="Y1055"/>
      <c r="Z1055"/>
      <c r="AA1055"/>
      <c r="AB1055"/>
      <c r="AC1055"/>
    </row>
    <row r="1056" spans="2:29" ht="12.5">
      <c r="B1056" s="190"/>
      <c r="E1056" s="190"/>
      <c r="G1056"/>
      <c r="H1056"/>
      <c r="I1056"/>
      <c r="J1056"/>
      <c r="K1056"/>
      <c r="L1056"/>
      <c r="M1056"/>
      <c r="N1056"/>
      <c r="O1056"/>
      <c r="P1056" s="1337"/>
      <c r="Q1056"/>
      <c r="R1056"/>
      <c r="S1056"/>
      <c r="T1056"/>
      <c r="U1056"/>
      <c r="V1056"/>
      <c r="W1056"/>
      <c r="X1056"/>
      <c r="Y1056"/>
      <c r="Z1056"/>
      <c r="AA1056"/>
      <c r="AB1056"/>
      <c r="AC1056"/>
    </row>
    <row r="1057" spans="2:29" ht="12.5">
      <c r="B1057" s="190"/>
      <c r="E1057" s="190"/>
      <c r="G1057"/>
      <c r="H1057"/>
      <c r="I1057"/>
      <c r="J1057"/>
      <c r="K1057"/>
      <c r="L1057"/>
      <c r="M1057"/>
      <c r="N1057"/>
      <c r="O1057"/>
      <c r="P1057" s="1337"/>
      <c r="Q1057"/>
      <c r="R1057"/>
      <c r="S1057"/>
      <c r="T1057"/>
      <c r="U1057"/>
      <c r="V1057"/>
      <c r="W1057"/>
      <c r="X1057"/>
      <c r="Y1057"/>
      <c r="Z1057"/>
      <c r="AA1057"/>
      <c r="AB1057"/>
      <c r="AC1057"/>
    </row>
    <row r="1058" spans="2:29" ht="12.5">
      <c r="B1058" s="190"/>
      <c r="E1058" s="190"/>
      <c r="G1058"/>
      <c r="H1058"/>
      <c r="I1058"/>
      <c r="J1058"/>
      <c r="K1058"/>
      <c r="L1058"/>
      <c r="M1058"/>
      <c r="N1058"/>
      <c r="O1058"/>
      <c r="P1058" s="1337"/>
      <c r="Q1058"/>
      <c r="R1058"/>
      <c r="S1058"/>
      <c r="T1058"/>
      <c r="U1058"/>
      <c r="V1058"/>
      <c r="W1058"/>
      <c r="X1058"/>
      <c r="Y1058"/>
      <c r="Z1058"/>
      <c r="AA1058"/>
      <c r="AB1058"/>
      <c r="AC1058"/>
    </row>
    <row r="1059" spans="2:29" ht="12.5">
      <c r="B1059" s="190"/>
      <c r="E1059" s="190"/>
      <c r="G1059"/>
      <c r="H1059"/>
      <c r="I1059"/>
      <c r="J1059"/>
      <c r="K1059"/>
      <c r="L1059"/>
      <c r="M1059"/>
      <c r="N1059"/>
      <c r="O1059"/>
      <c r="P1059" s="1337"/>
      <c r="Q1059"/>
      <c r="R1059"/>
      <c r="S1059"/>
      <c r="T1059"/>
      <c r="U1059"/>
      <c r="V1059"/>
      <c r="W1059"/>
      <c r="X1059"/>
      <c r="Y1059"/>
      <c r="Z1059"/>
      <c r="AA1059"/>
      <c r="AB1059"/>
      <c r="AC1059"/>
    </row>
    <row r="1060" spans="2:29" ht="12.5">
      <c r="B1060" s="190"/>
      <c r="E1060" s="190"/>
      <c r="G1060"/>
      <c r="H1060"/>
      <c r="I1060"/>
      <c r="J1060"/>
      <c r="K1060"/>
      <c r="L1060"/>
      <c r="M1060"/>
      <c r="N1060"/>
      <c r="O1060"/>
      <c r="P1060" s="1337"/>
      <c r="Q1060"/>
      <c r="R1060"/>
      <c r="S1060"/>
      <c r="T1060"/>
      <c r="U1060"/>
      <c r="V1060"/>
      <c r="W1060"/>
      <c r="X1060"/>
      <c r="Y1060"/>
      <c r="Z1060"/>
      <c r="AA1060"/>
      <c r="AB1060"/>
      <c r="AC1060"/>
    </row>
    <row r="1061" spans="2:29" ht="12.5">
      <c r="B1061" s="190"/>
      <c r="E1061" s="190"/>
      <c r="G1061"/>
      <c r="H1061"/>
      <c r="I1061"/>
      <c r="J1061"/>
      <c r="K1061"/>
      <c r="L1061"/>
      <c r="M1061"/>
      <c r="N1061"/>
      <c r="O1061"/>
      <c r="P1061" s="1337"/>
      <c r="Q1061"/>
      <c r="R1061"/>
      <c r="S1061"/>
      <c r="T1061"/>
      <c r="U1061"/>
      <c r="V1061"/>
      <c r="W1061"/>
      <c r="X1061"/>
      <c r="Y1061"/>
      <c r="Z1061"/>
      <c r="AA1061"/>
      <c r="AB1061"/>
      <c r="AC1061"/>
    </row>
    <row r="1062" spans="2:29" ht="12.5">
      <c r="B1062" s="190"/>
      <c r="E1062" s="190"/>
      <c r="G1062"/>
      <c r="H1062"/>
      <c r="I1062"/>
      <c r="J1062"/>
      <c r="K1062"/>
      <c r="L1062"/>
      <c r="M1062"/>
      <c r="N1062"/>
      <c r="O1062"/>
      <c r="P1062" s="1337"/>
      <c r="Q1062"/>
      <c r="R1062"/>
      <c r="S1062"/>
      <c r="T1062"/>
      <c r="U1062"/>
      <c r="V1062"/>
      <c r="W1062"/>
      <c r="X1062"/>
      <c r="Y1062"/>
      <c r="Z1062"/>
      <c r="AA1062"/>
      <c r="AB1062"/>
      <c r="AC1062"/>
    </row>
    <row r="1063" spans="2:29" ht="12.5">
      <c r="B1063" s="190"/>
      <c r="E1063" s="190"/>
      <c r="G1063"/>
      <c r="H1063"/>
      <c r="I1063"/>
      <c r="J1063"/>
      <c r="K1063"/>
      <c r="L1063"/>
      <c r="M1063"/>
      <c r="N1063"/>
      <c r="O1063"/>
      <c r="P1063" s="1337"/>
      <c r="Q1063"/>
      <c r="R1063"/>
      <c r="S1063"/>
      <c r="T1063"/>
      <c r="U1063"/>
      <c r="V1063"/>
      <c r="W1063"/>
      <c r="X1063"/>
      <c r="Y1063"/>
      <c r="Z1063"/>
      <c r="AA1063"/>
      <c r="AB1063"/>
      <c r="AC1063"/>
    </row>
    <row r="1064" spans="2:29" ht="12.5">
      <c r="B1064" s="190"/>
      <c r="E1064" s="190"/>
      <c r="G1064"/>
      <c r="H1064"/>
      <c r="I1064"/>
      <c r="J1064"/>
      <c r="K1064"/>
      <c r="L1064"/>
      <c r="M1064"/>
      <c r="N1064"/>
      <c r="O1064"/>
      <c r="P1064" s="1337"/>
      <c r="Q1064"/>
      <c r="R1064"/>
      <c r="S1064"/>
      <c r="T1064"/>
      <c r="U1064"/>
      <c r="V1064"/>
      <c r="W1064"/>
      <c r="X1064"/>
      <c r="Y1064"/>
      <c r="Z1064"/>
      <c r="AA1064"/>
      <c r="AB1064"/>
      <c r="AC1064"/>
    </row>
    <row r="1065" spans="2:29" ht="12.5">
      <c r="B1065" s="190"/>
      <c r="E1065" s="190"/>
      <c r="G1065"/>
      <c r="H1065"/>
      <c r="I1065"/>
      <c r="J1065"/>
      <c r="K1065"/>
      <c r="L1065"/>
      <c r="M1065"/>
      <c r="N1065"/>
      <c r="O1065"/>
      <c r="P1065" s="1337"/>
      <c r="Q1065"/>
      <c r="R1065"/>
      <c r="S1065"/>
      <c r="T1065"/>
      <c r="U1065"/>
      <c r="V1065"/>
      <c r="W1065"/>
      <c r="X1065"/>
      <c r="Y1065"/>
      <c r="Z1065"/>
      <c r="AA1065"/>
      <c r="AB1065"/>
      <c r="AC1065"/>
    </row>
    <row r="1066" spans="2:29" ht="12.5">
      <c r="B1066" s="190"/>
      <c r="E1066" s="190"/>
      <c r="G1066"/>
      <c r="H1066"/>
      <c r="I1066"/>
      <c r="J1066"/>
      <c r="K1066"/>
      <c r="L1066"/>
      <c r="M1066"/>
      <c r="N1066"/>
      <c r="O1066"/>
      <c r="P1066" s="1337"/>
      <c r="Q1066"/>
      <c r="R1066"/>
      <c r="S1066"/>
      <c r="T1066"/>
      <c r="U1066"/>
      <c r="V1066"/>
      <c r="W1066"/>
      <c r="X1066"/>
      <c r="Y1066"/>
      <c r="Z1066"/>
      <c r="AA1066"/>
      <c r="AB1066"/>
      <c r="AC1066"/>
    </row>
    <row r="1067" spans="2:29" ht="12.5">
      <c r="B1067" s="190"/>
      <c r="E1067" s="190"/>
      <c r="G1067"/>
      <c r="H1067"/>
      <c r="I1067"/>
      <c r="J1067"/>
      <c r="K1067"/>
      <c r="L1067"/>
      <c r="M1067"/>
      <c r="N1067"/>
      <c r="O1067"/>
      <c r="P1067" s="1337"/>
      <c r="Q1067"/>
      <c r="R1067"/>
      <c r="S1067"/>
      <c r="T1067"/>
      <c r="U1067"/>
      <c r="V1067"/>
      <c r="W1067"/>
      <c r="X1067"/>
      <c r="Y1067"/>
      <c r="Z1067"/>
      <c r="AA1067"/>
      <c r="AB1067"/>
      <c r="AC1067"/>
    </row>
    <row r="1068" spans="2:29" ht="12.5">
      <c r="B1068" s="190"/>
      <c r="E1068" s="190"/>
      <c r="G1068"/>
      <c r="H1068"/>
      <c r="I1068"/>
      <c r="J1068"/>
      <c r="K1068"/>
      <c r="L1068"/>
      <c r="M1068"/>
      <c r="N1068"/>
      <c r="O1068"/>
      <c r="P1068" s="1337"/>
      <c r="Q1068"/>
      <c r="R1068"/>
      <c r="S1068"/>
      <c r="T1068"/>
      <c r="U1068"/>
      <c r="V1068"/>
      <c r="W1068"/>
      <c r="X1068"/>
      <c r="Y1068"/>
      <c r="Z1068"/>
      <c r="AA1068"/>
      <c r="AB1068"/>
      <c r="AC1068"/>
    </row>
    <row r="1069" spans="2:29" ht="12.5">
      <c r="B1069" s="190"/>
      <c r="E1069" s="190"/>
      <c r="G1069"/>
      <c r="H1069"/>
      <c r="I1069"/>
      <c r="J1069"/>
      <c r="K1069"/>
      <c r="L1069"/>
      <c r="M1069"/>
      <c r="N1069"/>
      <c r="O1069"/>
      <c r="P1069" s="1337"/>
      <c r="Q1069"/>
      <c r="R1069"/>
      <c r="S1069"/>
      <c r="T1069"/>
      <c r="U1069"/>
      <c r="V1069"/>
      <c r="W1069"/>
      <c r="X1069"/>
      <c r="Y1069"/>
      <c r="Z1069"/>
      <c r="AA1069"/>
      <c r="AB1069"/>
      <c r="AC1069"/>
    </row>
    <row r="1070" spans="2:29" ht="12.5">
      <c r="B1070" s="190"/>
      <c r="E1070" s="190"/>
      <c r="G1070"/>
      <c r="H1070"/>
      <c r="I1070"/>
      <c r="J1070"/>
      <c r="K1070"/>
      <c r="L1070"/>
      <c r="M1070"/>
      <c r="N1070"/>
      <c r="O1070"/>
      <c r="P1070" s="1337"/>
      <c r="Q1070"/>
      <c r="R1070"/>
      <c r="S1070"/>
      <c r="T1070"/>
      <c r="U1070"/>
      <c r="V1070"/>
      <c r="W1070"/>
      <c r="X1070"/>
      <c r="Y1070"/>
      <c r="Z1070"/>
      <c r="AA1070"/>
      <c r="AB1070"/>
      <c r="AC1070"/>
    </row>
    <row r="1071" spans="2:29" ht="12.5">
      <c r="B1071" s="190"/>
      <c r="E1071" s="190"/>
      <c r="G1071"/>
      <c r="H1071"/>
      <c r="I1071"/>
      <c r="J1071"/>
      <c r="K1071"/>
      <c r="L1071"/>
      <c r="M1071"/>
      <c r="N1071"/>
      <c r="O1071"/>
      <c r="P1071" s="1337"/>
      <c r="Q1071"/>
      <c r="R1071"/>
      <c r="S1071"/>
      <c r="T1071"/>
      <c r="U1071"/>
      <c r="V1071"/>
      <c r="W1071"/>
      <c r="X1071"/>
      <c r="Y1071"/>
      <c r="Z1071"/>
      <c r="AA1071"/>
      <c r="AB1071"/>
      <c r="AC1071"/>
    </row>
    <row r="1072" spans="2:29" ht="12.5">
      <c r="B1072" s="190"/>
      <c r="E1072" s="190"/>
      <c r="G1072"/>
      <c r="H1072"/>
      <c r="I1072"/>
      <c r="J1072"/>
      <c r="K1072"/>
      <c r="L1072"/>
      <c r="M1072"/>
      <c r="N1072"/>
      <c r="O1072"/>
      <c r="P1072" s="1337"/>
      <c r="Q1072"/>
      <c r="R1072"/>
      <c r="S1072"/>
      <c r="T1072"/>
      <c r="U1072"/>
      <c r="V1072"/>
      <c r="W1072"/>
      <c r="X1072"/>
      <c r="Y1072"/>
      <c r="Z1072"/>
      <c r="AA1072"/>
      <c r="AB1072"/>
      <c r="AC1072"/>
    </row>
    <row r="1073" spans="1:29" ht="12.5">
      <c r="B1073" s="190"/>
      <c r="E1073" s="190"/>
      <c r="G1073"/>
      <c r="H1073"/>
      <c r="I1073"/>
      <c r="J1073"/>
      <c r="K1073"/>
      <c r="L1073"/>
      <c r="M1073"/>
      <c r="N1073"/>
      <c r="O1073"/>
      <c r="P1073" s="1337"/>
      <c r="Q1073"/>
      <c r="R1073"/>
      <c r="S1073"/>
      <c r="T1073"/>
      <c r="U1073"/>
      <c r="V1073"/>
      <c r="W1073"/>
      <c r="X1073"/>
      <c r="Y1073"/>
      <c r="Z1073"/>
      <c r="AA1073"/>
      <c r="AB1073"/>
      <c r="AC1073"/>
    </row>
    <row r="1074" spans="1:29" ht="12.5">
      <c r="B1074" s="190"/>
      <c r="E1074" s="190"/>
      <c r="G1074"/>
      <c r="H1074"/>
      <c r="I1074"/>
      <c r="J1074"/>
      <c r="K1074"/>
      <c r="L1074"/>
      <c r="M1074"/>
      <c r="N1074"/>
      <c r="O1074"/>
      <c r="P1074" s="1337"/>
      <c r="Q1074"/>
      <c r="R1074"/>
      <c r="S1074"/>
      <c r="T1074"/>
      <c r="U1074"/>
      <c r="V1074"/>
      <c r="W1074"/>
      <c r="X1074"/>
      <c r="Y1074"/>
      <c r="Z1074"/>
      <c r="AA1074"/>
      <c r="AB1074"/>
      <c r="AC1074"/>
    </row>
    <row r="1075" spans="1:29" ht="12.5">
      <c r="B1075" s="190"/>
      <c r="E1075" s="190"/>
      <c r="G1075"/>
      <c r="H1075"/>
      <c r="I1075"/>
      <c r="J1075"/>
      <c r="K1075"/>
      <c r="L1075"/>
      <c r="M1075"/>
      <c r="N1075"/>
      <c r="O1075"/>
      <c r="P1075" s="1337"/>
      <c r="Q1075"/>
      <c r="R1075"/>
      <c r="S1075"/>
      <c r="T1075"/>
      <c r="U1075"/>
      <c r="V1075"/>
      <c r="W1075"/>
      <c r="X1075"/>
      <c r="Y1075"/>
      <c r="Z1075"/>
      <c r="AA1075"/>
      <c r="AB1075"/>
      <c r="AC1075"/>
    </row>
    <row r="1076" spans="1:29" ht="12.5">
      <c r="B1076" s="190"/>
      <c r="E1076" s="190"/>
      <c r="G1076"/>
      <c r="H1076"/>
      <c r="I1076"/>
      <c r="J1076"/>
      <c r="K1076"/>
      <c r="L1076"/>
      <c r="M1076"/>
      <c r="N1076"/>
      <c r="O1076"/>
      <c r="P1076" s="1337"/>
      <c r="Q1076"/>
      <c r="R1076"/>
      <c r="S1076"/>
      <c r="T1076"/>
      <c r="U1076"/>
      <c r="V1076"/>
      <c r="W1076"/>
      <c r="X1076"/>
      <c r="Y1076"/>
      <c r="Z1076"/>
      <c r="AA1076"/>
      <c r="AB1076"/>
      <c r="AC1076"/>
    </row>
    <row r="1077" spans="1:29" ht="12.5">
      <c r="B1077" s="190"/>
      <c r="E1077" s="190"/>
      <c r="G1077"/>
      <c r="H1077"/>
      <c r="I1077"/>
      <c r="J1077"/>
      <c r="K1077"/>
      <c r="L1077"/>
      <c r="M1077"/>
      <c r="N1077"/>
      <c r="O1077"/>
      <c r="P1077" s="1337"/>
      <c r="Q1077"/>
      <c r="R1077"/>
      <c r="S1077"/>
      <c r="T1077"/>
      <c r="U1077"/>
      <c r="V1077"/>
      <c r="W1077"/>
      <c r="X1077"/>
      <c r="Y1077"/>
      <c r="Z1077"/>
      <c r="AA1077"/>
      <c r="AB1077"/>
      <c r="AC1077"/>
    </row>
    <row r="1078" spans="1:29" ht="12.5">
      <c r="B1078" s="190"/>
      <c r="E1078" s="190"/>
      <c r="G1078"/>
      <c r="H1078"/>
      <c r="I1078"/>
      <c r="J1078"/>
      <c r="K1078"/>
      <c r="L1078"/>
      <c r="M1078"/>
      <c r="N1078"/>
      <c r="O1078"/>
      <c r="P1078" s="1337"/>
      <c r="Q1078"/>
      <c r="R1078"/>
      <c r="S1078"/>
      <c r="T1078"/>
      <c r="U1078"/>
      <c r="V1078"/>
      <c r="W1078"/>
      <c r="X1078"/>
      <c r="Y1078"/>
      <c r="Z1078"/>
      <c r="AA1078"/>
      <c r="AB1078"/>
      <c r="AC1078"/>
    </row>
    <row r="1079" spans="1:29" ht="12.5">
      <c r="B1079" s="190"/>
      <c r="E1079" s="190"/>
      <c r="G1079"/>
      <c r="H1079"/>
      <c r="I1079"/>
      <c r="J1079"/>
      <c r="K1079"/>
      <c r="L1079"/>
      <c r="M1079"/>
      <c r="N1079"/>
      <c r="O1079"/>
      <c r="P1079" s="1337"/>
      <c r="Q1079"/>
      <c r="R1079"/>
      <c r="S1079"/>
      <c r="T1079"/>
      <c r="U1079"/>
      <c r="V1079"/>
      <c r="W1079"/>
      <c r="X1079"/>
      <c r="Y1079"/>
      <c r="Z1079"/>
      <c r="AA1079"/>
      <c r="AB1079"/>
      <c r="AC1079"/>
    </row>
    <row r="1080" spans="1:29" ht="12.5">
      <c r="B1080" s="190"/>
      <c r="E1080" s="190"/>
      <c r="G1080"/>
      <c r="H1080"/>
      <c r="I1080"/>
      <c r="J1080"/>
      <c r="K1080"/>
      <c r="L1080"/>
      <c r="M1080"/>
      <c r="N1080"/>
      <c r="O1080"/>
      <c r="P1080" s="1337"/>
      <c r="Q1080"/>
      <c r="R1080"/>
      <c r="S1080"/>
      <c r="T1080"/>
      <c r="U1080"/>
      <c r="V1080"/>
      <c r="W1080"/>
      <c r="X1080"/>
      <c r="Y1080"/>
      <c r="Z1080"/>
      <c r="AA1080"/>
      <c r="AB1080"/>
      <c r="AC1080"/>
    </row>
    <row r="1081" spans="1:29" ht="12.5">
      <c r="B1081" s="190"/>
      <c r="E1081" s="190"/>
      <c r="G1081"/>
      <c r="H1081"/>
      <c r="I1081"/>
      <c r="J1081"/>
      <c r="K1081"/>
      <c r="L1081"/>
      <c r="M1081"/>
      <c r="N1081"/>
      <c r="O1081"/>
      <c r="P1081" s="1337"/>
      <c r="Q1081"/>
      <c r="R1081"/>
      <c r="S1081"/>
      <c r="T1081"/>
      <c r="U1081"/>
      <c r="V1081"/>
      <c r="W1081"/>
      <c r="X1081"/>
      <c r="Y1081"/>
      <c r="Z1081"/>
      <c r="AA1081"/>
      <c r="AB1081"/>
      <c r="AC1081"/>
    </row>
    <row r="1082" spans="1:29" ht="12.5">
      <c r="B1082" s="190"/>
      <c r="E1082" s="190"/>
      <c r="G1082"/>
      <c r="H1082"/>
      <c r="I1082"/>
      <c r="J1082"/>
      <c r="K1082"/>
      <c r="L1082"/>
      <c r="M1082"/>
      <c r="N1082"/>
      <c r="O1082"/>
      <c r="P1082" s="1337"/>
      <c r="Q1082"/>
      <c r="R1082"/>
      <c r="S1082"/>
      <c r="T1082"/>
      <c r="U1082"/>
      <c r="V1082"/>
      <c r="W1082"/>
      <c r="X1082"/>
      <c r="Y1082"/>
      <c r="Z1082"/>
      <c r="AA1082"/>
      <c r="AB1082"/>
      <c r="AC1082"/>
    </row>
    <row r="1083" spans="1:29" ht="12.5">
      <c r="B1083" s="190"/>
      <c r="E1083" s="190"/>
      <c r="G1083"/>
      <c r="H1083"/>
      <c r="I1083"/>
      <c r="J1083"/>
      <c r="K1083"/>
      <c r="L1083"/>
      <c r="M1083"/>
      <c r="N1083"/>
      <c r="O1083"/>
      <c r="P1083" s="1337"/>
      <c r="Q1083"/>
      <c r="R1083"/>
      <c r="S1083"/>
      <c r="T1083"/>
      <c r="U1083"/>
      <c r="V1083"/>
      <c r="W1083"/>
      <c r="X1083"/>
      <c r="Y1083"/>
      <c r="Z1083"/>
      <c r="AA1083"/>
      <c r="AB1083"/>
      <c r="AC1083"/>
    </row>
    <row r="1084" spans="1:29" ht="12.5">
      <c r="B1084" s="190"/>
      <c r="E1084" s="190"/>
      <c r="G1084"/>
      <c r="H1084"/>
      <c r="I1084"/>
      <c r="J1084"/>
      <c r="K1084"/>
      <c r="L1084"/>
      <c r="M1084"/>
      <c r="N1084"/>
      <c r="O1084"/>
      <c r="P1084" s="1337"/>
      <c r="Q1084"/>
      <c r="R1084"/>
      <c r="S1084"/>
      <c r="T1084"/>
      <c r="U1084"/>
      <c r="V1084"/>
      <c r="W1084"/>
      <c r="X1084"/>
      <c r="Y1084"/>
      <c r="Z1084"/>
      <c r="AA1084"/>
      <c r="AB1084"/>
      <c r="AC1084"/>
    </row>
    <row r="1088" spans="1:29" ht="15.5">
      <c r="A1088" s="1351" t="s">
        <v>3165</v>
      </c>
    </row>
    <row r="1090" spans="1:24" ht="46">
      <c r="A1090" s="702" t="s">
        <v>189</v>
      </c>
      <c r="B1090" s="702" t="s">
        <v>1862</v>
      </c>
      <c r="C1090" s="702" t="s">
        <v>3093</v>
      </c>
      <c r="D1090" s="1327" t="s">
        <v>3209</v>
      </c>
      <c r="E1090" s="702" t="s">
        <v>3094</v>
      </c>
      <c r="F1090" s="715" t="s">
        <v>3215</v>
      </c>
      <c r="G1090" s="702" t="s">
        <v>3152</v>
      </c>
      <c r="H1090" s="1324" t="s">
        <v>142</v>
      </c>
      <c r="I1090" s="1324" t="s">
        <v>27</v>
      </c>
      <c r="J1090" s="1324" t="s">
        <v>133</v>
      </c>
      <c r="K1090" s="1324" t="s">
        <v>1004</v>
      </c>
      <c r="L1090" s="1324" t="s">
        <v>108</v>
      </c>
      <c r="M1090" s="1324" t="s">
        <v>1003</v>
      </c>
      <c r="N1090" s="1324" t="s">
        <v>3149</v>
      </c>
      <c r="O1090" s="1324" t="s">
        <v>3107</v>
      </c>
      <c r="P1090" s="1324" t="s">
        <v>2895</v>
      </c>
      <c r="Q1090" s="1324" t="s">
        <v>3108</v>
      </c>
      <c r="R1090" s="1324" t="s">
        <v>3109</v>
      </c>
      <c r="S1090" s="1324" t="s">
        <v>3110</v>
      </c>
      <c r="T1090" s="1324" t="s">
        <v>3151</v>
      </c>
      <c r="U1090" s="1324" t="s">
        <v>3150</v>
      </c>
      <c r="V1090" s="1324" t="s">
        <v>143</v>
      </c>
      <c r="W1090" s="1324" t="s">
        <v>266</v>
      </c>
      <c r="X1090" s="1324" t="s">
        <v>135</v>
      </c>
    </row>
    <row r="1091" spans="1:24">
      <c r="B1091" s="190"/>
      <c r="E1091" s="190"/>
      <c r="G1091" s="309"/>
      <c r="H1091" s="309"/>
      <c r="I1091" s="309"/>
      <c r="J1091" s="1333"/>
    </row>
    <row r="1092" spans="1:24">
      <c r="B1092" s="190"/>
      <c r="E1092" s="190"/>
      <c r="G1092" s="309"/>
      <c r="H1092" s="309"/>
      <c r="I1092" s="309"/>
      <c r="J1092" s="1333"/>
    </row>
    <row r="1093" spans="1:24">
      <c r="B1093" s="190"/>
      <c r="E1093" s="190"/>
      <c r="G1093" s="309"/>
      <c r="H1093" s="309"/>
      <c r="I1093" s="309"/>
      <c r="J1093" s="1333"/>
    </row>
    <row r="1094" spans="1:24">
      <c r="B1094" s="190"/>
      <c r="E1094" s="190"/>
      <c r="G1094" s="309"/>
      <c r="H1094" s="309"/>
      <c r="I1094" s="309"/>
      <c r="J1094" s="1333"/>
    </row>
    <row r="1095" spans="1:24">
      <c r="B1095" s="190"/>
      <c r="E1095" s="190"/>
      <c r="G1095" s="309"/>
      <c r="H1095" s="309"/>
      <c r="I1095" s="309"/>
      <c r="J1095" s="1333"/>
    </row>
    <row r="1096" spans="1:24">
      <c r="B1096" s="190"/>
      <c r="E1096" s="190"/>
      <c r="G1096" s="309"/>
      <c r="H1096" s="309"/>
      <c r="I1096" s="309"/>
      <c r="J1096" s="1333"/>
    </row>
    <row r="1097" spans="1:24">
      <c r="B1097" s="190"/>
      <c r="E1097" s="190"/>
      <c r="G1097" s="309"/>
      <c r="H1097" s="309"/>
      <c r="I1097" s="309"/>
      <c r="J1097" s="1333"/>
    </row>
    <row r="1098" spans="1:24">
      <c r="B1098" s="190"/>
      <c r="E1098" s="190"/>
      <c r="G1098" s="309"/>
      <c r="H1098" s="309"/>
      <c r="I1098" s="309"/>
      <c r="J1098" s="1333"/>
    </row>
    <row r="1099" spans="1:24">
      <c r="B1099" s="190"/>
      <c r="E1099" s="190"/>
      <c r="G1099" s="309"/>
      <c r="H1099" s="309"/>
      <c r="I1099" s="309"/>
      <c r="J1099" s="1333"/>
    </row>
    <row r="1100" spans="1:24">
      <c r="B1100" s="190"/>
      <c r="E1100" s="190"/>
      <c r="G1100" s="309"/>
      <c r="H1100" s="309"/>
      <c r="I1100" s="309"/>
      <c r="J1100" s="1333"/>
    </row>
    <row r="1101" spans="1:24">
      <c r="B1101" s="190"/>
      <c r="E1101" s="190"/>
      <c r="G1101" s="309"/>
      <c r="H1101" s="309"/>
      <c r="I1101" s="309"/>
      <c r="J1101" s="1333"/>
    </row>
    <row r="1102" spans="1:24">
      <c r="B1102" s="190"/>
      <c r="E1102" s="190"/>
      <c r="G1102" s="309"/>
      <c r="H1102" s="309"/>
      <c r="I1102" s="309"/>
      <c r="J1102" s="1333"/>
    </row>
    <row r="1103" spans="1:24">
      <c r="B1103" s="190"/>
      <c r="E1103" s="190"/>
      <c r="G1103" s="309"/>
      <c r="H1103" s="309"/>
      <c r="I1103" s="309"/>
      <c r="J1103" s="1333"/>
    </row>
    <row r="1104" spans="1:24">
      <c r="B1104" s="190"/>
      <c r="E1104" s="190"/>
      <c r="G1104" s="309"/>
      <c r="H1104" s="309"/>
      <c r="I1104" s="309"/>
      <c r="J1104" s="1333"/>
    </row>
    <row r="1105" spans="2:10">
      <c r="B1105" s="190"/>
      <c r="E1105" s="190"/>
      <c r="G1105" s="309"/>
      <c r="H1105" s="309"/>
      <c r="I1105" s="309"/>
      <c r="J1105" s="1333"/>
    </row>
    <row r="1106" spans="2:10">
      <c r="B1106" s="190"/>
      <c r="E1106" s="190"/>
      <c r="G1106" s="309"/>
      <c r="H1106" s="309"/>
      <c r="I1106" s="309"/>
      <c r="J1106" s="1333"/>
    </row>
    <row r="1107" spans="2:10">
      <c r="B1107" s="190"/>
      <c r="E1107" s="190"/>
      <c r="G1107" s="309"/>
      <c r="H1107" s="309"/>
      <c r="I1107" s="309"/>
      <c r="J1107" s="1333"/>
    </row>
    <row r="1108" spans="2:10">
      <c r="B1108" s="190"/>
      <c r="E1108" s="190"/>
      <c r="G1108" s="309"/>
      <c r="H1108" s="309"/>
      <c r="I1108" s="309"/>
      <c r="J1108" s="1333"/>
    </row>
    <row r="1109" spans="2:10">
      <c r="B1109" s="190"/>
      <c r="E1109" s="190"/>
      <c r="G1109" s="309"/>
      <c r="H1109" s="309"/>
      <c r="I1109" s="309"/>
      <c r="J1109" s="1333"/>
    </row>
    <row r="1110" spans="2:10">
      <c r="B1110" s="190"/>
      <c r="E1110" s="190"/>
      <c r="G1110" s="309"/>
      <c r="H1110" s="309"/>
      <c r="I1110" s="309"/>
      <c r="J1110" s="1333"/>
    </row>
    <row r="1111" spans="2:10">
      <c r="B1111" s="190"/>
      <c r="E1111" s="190"/>
      <c r="G1111" s="309"/>
      <c r="H1111" s="309"/>
      <c r="I1111" s="309"/>
      <c r="J1111" s="1333"/>
    </row>
    <row r="1112" spans="2:10">
      <c r="B1112" s="190"/>
      <c r="E1112" s="190"/>
      <c r="G1112" s="309"/>
      <c r="H1112" s="309"/>
      <c r="I1112" s="309"/>
      <c r="J1112" s="1333"/>
    </row>
    <row r="1113" spans="2:10">
      <c r="B1113" s="190"/>
      <c r="E1113" s="190"/>
      <c r="G1113" s="309"/>
      <c r="H1113" s="309"/>
      <c r="I1113" s="309"/>
      <c r="J1113" s="1333"/>
    </row>
    <row r="1114" spans="2:10">
      <c r="B1114" s="190"/>
      <c r="E1114" s="190"/>
      <c r="G1114" s="309"/>
      <c r="H1114" s="309"/>
      <c r="I1114" s="309"/>
      <c r="J1114" s="1333"/>
    </row>
    <row r="1115" spans="2:10">
      <c r="B1115" s="190"/>
      <c r="E1115" s="190"/>
      <c r="G1115" s="309"/>
      <c r="H1115" s="309"/>
      <c r="I1115" s="309"/>
      <c r="J1115" s="1333"/>
    </row>
    <row r="1116" spans="2:10">
      <c r="B1116" s="190"/>
      <c r="E1116" s="190"/>
      <c r="G1116" s="309"/>
      <c r="H1116" s="309"/>
      <c r="I1116" s="309"/>
      <c r="J1116" s="1333"/>
    </row>
    <row r="1117" spans="2:10">
      <c r="B1117" s="190"/>
      <c r="E1117" s="190"/>
      <c r="G1117" s="309"/>
      <c r="H1117" s="309"/>
      <c r="I1117" s="309"/>
      <c r="J1117" s="1333"/>
    </row>
    <row r="1118" spans="2:10">
      <c r="B1118" s="190"/>
      <c r="E1118" s="190"/>
      <c r="G1118" s="309"/>
      <c r="H1118" s="309"/>
      <c r="I1118" s="309"/>
      <c r="J1118" s="1333"/>
    </row>
    <row r="1119" spans="2:10">
      <c r="B1119" s="190"/>
      <c r="E1119" s="190"/>
      <c r="G1119" s="309"/>
      <c r="H1119" s="309"/>
      <c r="I1119" s="309"/>
      <c r="J1119" s="1333"/>
    </row>
    <row r="1120" spans="2:10">
      <c r="B1120" s="190"/>
      <c r="E1120" s="190"/>
      <c r="G1120" s="309"/>
      <c r="H1120" s="309"/>
      <c r="I1120" s="309"/>
      <c r="J1120" s="1333"/>
    </row>
    <row r="1121" spans="2:10">
      <c r="B1121" s="190"/>
      <c r="E1121" s="190"/>
      <c r="G1121" s="309"/>
      <c r="H1121" s="309"/>
      <c r="I1121" s="309"/>
      <c r="J1121" s="1333"/>
    </row>
    <row r="1122" spans="2:10">
      <c r="B1122" s="190"/>
      <c r="E1122" s="190"/>
      <c r="G1122" s="309"/>
      <c r="H1122" s="309"/>
      <c r="I1122" s="309"/>
      <c r="J1122" s="1333"/>
    </row>
    <row r="1123" spans="2:10">
      <c r="B1123" s="190"/>
      <c r="E1123" s="190"/>
      <c r="G1123" s="309"/>
      <c r="H1123" s="309"/>
      <c r="I1123" s="309"/>
      <c r="J1123" s="1333"/>
    </row>
    <row r="1124" spans="2:10">
      <c r="B1124" s="190"/>
      <c r="E1124" s="190"/>
      <c r="G1124" s="309"/>
      <c r="H1124" s="309"/>
      <c r="I1124" s="309"/>
      <c r="J1124" s="1333"/>
    </row>
    <row r="1125" spans="2:10">
      <c r="B1125" s="190"/>
      <c r="E1125" s="190"/>
      <c r="G1125" s="309"/>
      <c r="H1125" s="309"/>
      <c r="I1125" s="309"/>
      <c r="J1125" s="1333"/>
    </row>
    <row r="1126" spans="2:10">
      <c r="B1126" s="190"/>
      <c r="E1126" s="190"/>
      <c r="G1126" s="309"/>
      <c r="H1126" s="309"/>
      <c r="I1126" s="309"/>
      <c r="J1126" s="1333"/>
    </row>
    <row r="1127" spans="2:10">
      <c r="B1127" s="190"/>
      <c r="E1127" s="190"/>
      <c r="G1127" s="309"/>
      <c r="H1127" s="309"/>
      <c r="I1127" s="309"/>
      <c r="J1127" s="1333"/>
    </row>
    <row r="1128" spans="2:10">
      <c r="B1128" s="190"/>
      <c r="E1128" s="190"/>
      <c r="G1128" s="309"/>
      <c r="H1128" s="309"/>
      <c r="I1128" s="309"/>
      <c r="J1128" s="1333"/>
    </row>
    <row r="1129" spans="2:10">
      <c r="B1129" s="190"/>
      <c r="E1129" s="190"/>
      <c r="G1129" s="309"/>
      <c r="H1129" s="309"/>
      <c r="I1129" s="309"/>
      <c r="J1129" s="1333"/>
    </row>
    <row r="1130" spans="2:10">
      <c r="B1130" s="190"/>
      <c r="E1130" s="190"/>
      <c r="G1130" s="309"/>
      <c r="H1130" s="309"/>
      <c r="I1130" s="309"/>
      <c r="J1130" s="1333"/>
    </row>
    <row r="1131" spans="2:10">
      <c r="B1131" s="190"/>
      <c r="E1131" s="190"/>
      <c r="G1131" s="309"/>
      <c r="H1131" s="309"/>
      <c r="I1131" s="309"/>
      <c r="J1131" s="1333"/>
    </row>
    <row r="1132" spans="2:10">
      <c r="B1132" s="190"/>
      <c r="E1132" s="190"/>
      <c r="G1132" s="309"/>
      <c r="H1132" s="309"/>
      <c r="I1132" s="309"/>
      <c r="J1132" s="1333"/>
    </row>
    <row r="1133" spans="2:10">
      <c r="B1133" s="190"/>
      <c r="E1133" s="190"/>
      <c r="G1133" s="309"/>
      <c r="H1133" s="309"/>
      <c r="I1133" s="309"/>
      <c r="J1133" s="1333"/>
    </row>
    <row r="1134" spans="2:10">
      <c r="B1134" s="190"/>
      <c r="E1134" s="190"/>
      <c r="G1134" s="309"/>
      <c r="H1134" s="309"/>
      <c r="I1134" s="309"/>
      <c r="J1134" s="1333"/>
    </row>
    <row r="1135" spans="2:10">
      <c r="B1135" s="190"/>
      <c r="E1135" s="190"/>
      <c r="G1135" s="309"/>
      <c r="H1135" s="309"/>
      <c r="I1135" s="309"/>
      <c r="J1135" s="1333"/>
    </row>
    <row r="1136" spans="2:10">
      <c r="B1136" s="190"/>
      <c r="E1136" s="190"/>
      <c r="G1136" s="309"/>
      <c r="H1136" s="309"/>
      <c r="I1136" s="309"/>
      <c r="J1136" s="1333"/>
    </row>
    <row r="1137" spans="2:10">
      <c r="B1137" s="190"/>
      <c r="E1137" s="190"/>
      <c r="G1137" s="309"/>
      <c r="H1137" s="309"/>
      <c r="I1137" s="309"/>
      <c r="J1137" s="1333"/>
    </row>
    <row r="1138" spans="2:10">
      <c r="B1138" s="190"/>
      <c r="E1138" s="190"/>
      <c r="G1138" s="309"/>
      <c r="H1138" s="309"/>
      <c r="I1138" s="309"/>
      <c r="J1138" s="1333"/>
    </row>
    <row r="1139" spans="2:10">
      <c r="B1139" s="190"/>
      <c r="E1139" s="190"/>
      <c r="G1139" s="309"/>
      <c r="H1139" s="309"/>
      <c r="I1139" s="309"/>
      <c r="J1139" s="1333"/>
    </row>
    <row r="1140" spans="2:10">
      <c r="B1140" s="190"/>
      <c r="E1140" s="190"/>
      <c r="G1140" s="309"/>
      <c r="H1140" s="309"/>
      <c r="I1140" s="309"/>
      <c r="J1140" s="1333"/>
    </row>
    <row r="1141" spans="2:10">
      <c r="B1141" s="190"/>
      <c r="E1141" s="190"/>
      <c r="G1141" s="309"/>
      <c r="H1141" s="309"/>
      <c r="I1141" s="309"/>
      <c r="J1141" s="1333"/>
    </row>
    <row r="1142" spans="2:10">
      <c r="B1142" s="190"/>
      <c r="E1142" s="190"/>
      <c r="G1142" s="309"/>
      <c r="H1142" s="309"/>
      <c r="I1142" s="309"/>
      <c r="J1142" s="1333"/>
    </row>
    <row r="1143" spans="2:10">
      <c r="B1143" s="190"/>
      <c r="E1143" s="190"/>
      <c r="G1143" s="309"/>
      <c r="H1143" s="309"/>
      <c r="I1143" s="309"/>
      <c r="J1143" s="1333"/>
    </row>
    <row r="1144" spans="2:10">
      <c r="B1144" s="190"/>
      <c r="E1144" s="190"/>
      <c r="G1144" s="309"/>
      <c r="H1144" s="309"/>
      <c r="I1144" s="309"/>
      <c r="J1144" s="1333"/>
    </row>
    <row r="1145" spans="2:10">
      <c r="B1145" s="190"/>
      <c r="E1145" s="190"/>
      <c r="G1145" s="309"/>
      <c r="H1145" s="309"/>
      <c r="I1145" s="309"/>
      <c r="J1145" s="1333"/>
    </row>
    <row r="1146" spans="2:10">
      <c r="B1146" s="190"/>
      <c r="E1146" s="190"/>
      <c r="G1146" s="309"/>
      <c r="H1146" s="309"/>
      <c r="I1146" s="309"/>
      <c r="J1146" s="1333"/>
    </row>
    <row r="1147" spans="2:10">
      <c r="B1147" s="190"/>
      <c r="E1147" s="190"/>
      <c r="G1147" s="309"/>
      <c r="H1147" s="309"/>
      <c r="I1147" s="309"/>
      <c r="J1147" s="1333"/>
    </row>
    <row r="1148" spans="2:10">
      <c r="B1148" s="190"/>
      <c r="E1148" s="190"/>
      <c r="G1148" s="309"/>
      <c r="H1148" s="309"/>
      <c r="I1148" s="309"/>
      <c r="J1148" s="1333"/>
    </row>
    <row r="1149" spans="2:10">
      <c r="B1149" s="190"/>
      <c r="E1149" s="190"/>
      <c r="G1149" s="309"/>
      <c r="H1149" s="309"/>
      <c r="I1149" s="309"/>
      <c r="J1149" s="1333"/>
    </row>
    <row r="1150" spans="2:10">
      <c r="B1150" s="190"/>
      <c r="E1150" s="190"/>
      <c r="G1150" s="309"/>
      <c r="H1150" s="309"/>
      <c r="I1150" s="309"/>
      <c r="J1150" s="1333"/>
    </row>
    <row r="1151" spans="2:10">
      <c r="B1151" s="190"/>
      <c r="E1151" s="190"/>
      <c r="G1151" s="309"/>
      <c r="H1151" s="309"/>
      <c r="I1151" s="309"/>
      <c r="J1151" s="1333"/>
    </row>
    <row r="1152" spans="2:10">
      <c r="B1152" s="190"/>
      <c r="E1152" s="190"/>
      <c r="G1152" s="309"/>
      <c r="H1152" s="309"/>
      <c r="I1152" s="309"/>
      <c r="J1152" s="1333"/>
    </row>
    <row r="1153" spans="2:10">
      <c r="B1153" s="190"/>
      <c r="E1153" s="190"/>
      <c r="G1153" s="309"/>
      <c r="H1153" s="309"/>
      <c r="I1153" s="309"/>
      <c r="J1153" s="1333"/>
    </row>
    <row r="1154" spans="2:10">
      <c r="B1154" s="190"/>
      <c r="E1154" s="190"/>
      <c r="G1154" s="309"/>
      <c r="H1154" s="309"/>
      <c r="I1154" s="309"/>
      <c r="J1154" s="1333"/>
    </row>
    <row r="1155" spans="2:10">
      <c r="B1155" s="190"/>
      <c r="E1155" s="190"/>
      <c r="G1155" s="309"/>
      <c r="H1155" s="309"/>
      <c r="I1155" s="309"/>
      <c r="J1155" s="1333"/>
    </row>
    <row r="1156" spans="2:10">
      <c r="B1156" s="190"/>
      <c r="E1156" s="190"/>
      <c r="G1156" s="309"/>
      <c r="H1156" s="309"/>
      <c r="I1156" s="309"/>
      <c r="J1156" s="1333"/>
    </row>
    <row r="1157" spans="2:10">
      <c r="B1157" s="190"/>
      <c r="E1157" s="190"/>
      <c r="G1157" s="309"/>
      <c r="H1157" s="309"/>
      <c r="I1157" s="309"/>
      <c r="J1157" s="1333"/>
    </row>
    <row r="1158" spans="2:10">
      <c r="B1158" s="190"/>
      <c r="E1158" s="190"/>
      <c r="G1158" s="309"/>
      <c r="H1158" s="309"/>
      <c r="I1158" s="309"/>
      <c r="J1158" s="1333"/>
    </row>
    <row r="1159" spans="2:10">
      <c r="B1159" s="190"/>
      <c r="E1159" s="190"/>
      <c r="G1159" s="309"/>
      <c r="H1159" s="309"/>
      <c r="I1159" s="309"/>
      <c r="J1159" s="1333"/>
    </row>
    <row r="1160" spans="2:10">
      <c r="B1160" s="190"/>
      <c r="E1160" s="190"/>
      <c r="G1160" s="309"/>
      <c r="H1160" s="309"/>
      <c r="I1160" s="309"/>
      <c r="J1160" s="1333"/>
    </row>
    <row r="1161" spans="2:10">
      <c r="B1161" s="190"/>
      <c r="E1161" s="190"/>
      <c r="G1161" s="309"/>
      <c r="H1161" s="309"/>
      <c r="I1161" s="309"/>
      <c r="J1161" s="1333"/>
    </row>
    <row r="1162" spans="2:10">
      <c r="B1162" s="190"/>
      <c r="E1162" s="190"/>
      <c r="G1162" s="309"/>
      <c r="H1162" s="309"/>
      <c r="I1162" s="309"/>
      <c r="J1162" s="1333"/>
    </row>
    <row r="1163" spans="2:10">
      <c r="B1163" s="190"/>
      <c r="E1163" s="190"/>
      <c r="G1163" s="309"/>
      <c r="H1163" s="309"/>
      <c r="I1163" s="309"/>
      <c r="J1163" s="1333"/>
    </row>
    <row r="1164" spans="2:10">
      <c r="B1164" s="190"/>
      <c r="E1164" s="190"/>
      <c r="G1164" s="309"/>
      <c r="H1164" s="309"/>
      <c r="I1164" s="309"/>
      <c r="J1164" s="1333"/>
    </row>
    <row r="1165" spans="2:10">
      <c r="B1165" s="190"/>
      <c r="E1165" s="190"/>
      <c r="G1165" s="309"/>
      <c r="H1165" s="309"/>
      <c r="I1165" s="309"/>
      <c r="J1165" s="1333"/>
    </row>
    <row r="1166" spans="2:10">
      <c r="B1166" s="190"/>
      <c r="E1166" s="190"/>
      <c r="G1166" s="309"/>
      <c r="H1166" s="309"/>
      <c r="I1166" s="309"/>
      <c r="J1166" s="1333"/>
    </row>
    <row r="1167" spans="2:10">
      <c r="B1167" s="190"/>
      <c r="E1167" s="190"/>
      <c r="G1167" s="309"/>
      <c r="H1167" s="309"/>
      <c r="I1167" s="309"/>
      <c r="J1167" s="1333"/>
    </row>
    <row r="1168" spans="2:10">
      <c r="B1168" s="190"/>
      <c r="E1168" s="190"/>
      <c r="G1168" s="309"/>
      <c r="H1168" s="309"/>
      <c r="I1168" s="309"/>
      <c r="J1168" s="1333"/>
    </row>
    <row r="1169" spans="2:10">
      <c r="B1169" s="190"/>
      <c r="E1169" s="190"/>
      <c r="G1169" s="309"/>
      <c r="H1169" s="309"/>
      <c r="I1169" s="309"/>
      <c r="J1169" s="1333"/>
    </row>
    <row r="1170" spans="2:10">
      <c r="B1170" s="190"/>
      <c r="E1170" s="190"/>
      <c r="G1170" s="309"/>
      <c r="H1170" s="309"/>
      <c r="I1170" s="309"/>
      <c r="J1170" s="1333"/>
    </row>
    <row r="1171" spans="2:10">
      <c r="B1171" s="190"/>
      <c r="E1171" s="190"/>
      <c r="G1171" s="309"/>
      <c r="H1171" s="309"/>
      <c r="I1171" s="309"/>
      <c r="J1171" s="1333"/>
    </row>
    <row r="1172" spans="2:10">
      <c r="B1172" s="190"/>
      <c r="E1172" s="190"/>
      <c r="G1172" s="309"/>
      <c r="H1172" s="309"/>
      <c r="I1172" s="309"/>
      <c r="J1172" s="1333"/>
    </row>
    <row r="1173" spans="2:10">
      <c r="B1173" s="190"/>
      <c r="E1173" s="190"/>
      <c r="G1173" s="309"/>
      <c r="H1173" s="309"/>
      <c r="I1173" s="309"/>
      <c r="J1173" s="1333"/>
    </row>
    <row r="1174" spans="2:10">
      <c r="B1174" s="190"/>
      <c r="E1174" s="190"/>
      <c r="G1174" s="309"/>
      <c r="H1174" s="309"/>
      <c r="I1174" s="309"/>
      <c r="J1174" s="1333"/>
    </row>
    <row r="1175" spans="2:10">
      <c r="B1175" s="190"/>
      <c r="E1175" s="190"/>
      <c r="G1175" s="309"/>
      <c r="H1175" s="309"/>
      <c r="I1175" s="309"/>
      <c r="J1175" s="1333"/>
    </row>
    <row r="1176" spans="2:10">
      <c r="B1176" s="190"/>
      <c r="E1176" s="190"/>
      <c r="G1176" s="309"/>
      <c r="H1176" s="309"/>
      <c r="I1176" s="309"/>
      <c r="J1176" s="1333"/>
    </row>
    <row r="1177" spans="2:10">
      <c r="B1177" s="190"/>
      <c r="E1177" s="190"/>
      <c r="G1177" s="309"/>
      <c r="H1177" s="309"/>
      <c r="I1177" s="309"/>
      <c r="J1177" s="1333"/>
    </row>
    <row r="1178" spans="2:10">
      <c r="B1178" s="190"/>
      <c r="E1178" s="190"/>
      <c r="G1178" s="309"/>
      <c r="H1178" s="309"/>
      <c r="I1178" s="309"/>
      <c r="J1178" s="1333"/>
    </row>
    <row r="1179" spans="2:10">
      <c r="B1179" s="190"/>
      <c r="E1179" s="190"/>
      <c r="G1179" s="309"/>
      <c r="H1179" s="309"/>
      <c r="I1179" s="309"/>
      <c r="J1179" s="1333"/>
    </row>
    <row r="1180" spans="2:10">
      <c r="B1180" s="190"/>
      <c r="E1180" s="190"/>
      <c r="G1180" s="309"/>
      <c r="H1180" s="309"/>
      <c r="I1180" s="309"/>
      <c r="J1180" s="1333"/>
    </row>
    <row r="1181" spans="2:10">
      <c r="B1181" s="190"/>
      <c r="E1181" s="190"/>
      <c r="G1181" s="309"/>
      <c r="H1181" s="309"/>
      <c r="I1181" s="309"/>
      <c r="J1181" s="1333"/>
    </row>
    <row r="1182" spans="2:10">
      <c r="B1182" s="190"/>
      <c r="E1182" s="190"/>
      <c r="G1182" s="309"/>
      <c r="H1182" s="309"/>
      <c r="I1182" s="309"/>
      <c r="J1182" s="1333"/>
    </row>
    <row r="1183" spans="2:10">
      <c r="B1183" s="190"/>
      <c r="E1183" s="190"/>
      <c r="G1183" s="309"/>
      <c r="H1183" s="309"/>
      <c r="I1183" s="309"/>
      <c r="J1183" s="1333"/>
    </row>
    <row r="1184" spans="2:10">
      <c r="B1184" s="190"/>
      <c r="E1184" s="190"/>
      <c r="G1184" s="309"/>
      <c r="H1184" s="309"/>
      <c r="I1184" s="309"/>
      <c r="J1184" s="1333"/>
    </row>
    <row r="1185" spans="1:22">
      <c r="B1185" s="190"/>
      <c r="E1185" s="190"/>
      <c r="G1185" s="309"/>
      <c r="H1185" s="309"/>
      <c r="I1185" s="309"/>
      <c r="J1185" s="1333"/>
    </row>
    <row r="1186" spans="1:22">
      <c r="B1186" s="190"/>
      <c r="E1186" s="190"/>
      <c r="G1186" s="309"/>
      <c r="H1186" s="309"/>
      <c r="I1186" s="309"/>
      <c r="J1186" s="1333"/>
    </row>
    <row r="1187" spans="1:22">
      <c r="B1187" s="190"/>
      <c r="E1187" s="190"/>
      <c r="G1187" s="309"/>
      <c r="H1187" s="309"/>
      <c r="I1187" s="309"/>
      <c r="J1187" s="1333"/>
    </row>
    <row r="1188" spans="1:22">
      <c r="B1188" s="190"/>
      <c r="E1188" s="190"/>
      <c r="G1188" s="309"/>
      <c r="H1188" s="309"/>
      <c r="I1188" s="309"/>
      <c r="J1188" s="1333"/>
    </row>
    <row r="1189" spans="1:22">
      <c r="B1189" s="190"/>
      <c r="E1189" s="190"/>
      <c r="G1189" s="309"/>
      <c r="H1189" s="309"/>
      <c r="I1189" s="309"/>
      <c r="J1189" s="1333"/>
    </row>
    <row r="1190" spans="1:22">
      <c r="B1190" s="190"/>
      <c r="E1190" s="190"/>
      <c r="G1190" s="309"/>
      <c r="H1190" s="309"/>
      <c r="I1190" s="309"/>
      <c r="J1190" s="1333"/>
    </row>
    <row r="1194" spans="1:22" ht="15.5">
      <c r="A1194" s="1351" t="s">
        <v>3166</v>
      </c>
    </row>
    <row r="1196" spans="1:22" ht="46">
      <c r="A1196" s="715" t="s">
        <v>189</v>
      </c>
      <c r="B1196" s="715" t="s">
        <v>1862</v>
      </c>
      <c r="C1196" s="715" t="s">
        <v>3093</v>
      </c>
      <c r="D1196" s="1327" t="s">
        <v>3209</v>
      </c>
      <c r="E1196" s="715" t="s">
        <v>3094</v>
      </c>
      <c r="F1196" s="715" t="s">
        <v>3215</v>
      </c>
      <c r="G1196" s="1324" t="s">
        <v>2994</v>
      </c>
      <c r="H1196" s="1324" t="s">
        <v>27</v>
      </c>
      <c r="I1196" s="1324" t="s">
        <v>133</v>
      </c>
      <c r="J1196" s="1324" t="s">
        <v>1004</v>
      </c>
      <c r="K1196" s="1324" t="s">
        <v>108</v>
      </c>
      <c r="L1196" s="1324" t="s">
        <v>1003</v>
      </c>
      <c r="M1196" s="1324" t="s">
        <v>3107</v>
      </c>
      <c r="N1196" s="1324" t="s">
        <v>2895</v>
      </c>
      <c r="O1196" s="1324" t="s">
        <v>317</v>
      </c>
      <c r="P1196" s="1324" t="s">
        <v>3109</v>
      </c>
      <c r="Q1196" s="1324" t="s">
        <v>3110</v>
      </c>
      <c r="R1196" s="1324" t="s">
        <v>3151</v>
      </c>
      <c r="S1196" s="1324" t="s">
        <v>3150</v>
      </c>
      <c r="T1196" s="1324" t="s">
        <v>143</v>
      </c>
      <c r="U1196" s="1324" t="s">
        <v>3034</v>
      </c>
      <c r="V1196" s="1324" t="s">
        <v>135</v>
      </c>
    </row>
    <row r="1197" spans="1:22">
      <c r="B1197" s="190"/>
      <c r="E1197" s="190"/>
      <c r="G1197" s="190"/>
      <c r="H1197" s="190"/>
      <c r="I1197" s="1332"/>
      <c r="J1197" s="1333"/>
      <c r="K1197" s="1333"/>
      <c r="L1197" s="1333"/>
      <c r="M1197" s="1333"/>
    </row>
    <row r="1198" spans="1:22">
      <c r="B1198" s="190"/>
      <c r="E1198" s="190"/>
      <c r="G1198" s="190"/>
      <c r="H1198" s="190"/>
      <c r="I1198" s="1332"/>
      <c r="J1198" s="1333"/>
      <c r="K1198" s="1333"/>
      <c r="L1198" s="1333"/>
      <c r="M1198" s="1333"/>
    </row>
    <row r="1199" spans="1:22">
      <c r="B1199" s="190"/>
      <c r="E1199" s="190"/>
      <c r="G1199" s="190"/>
      <c r="H1199" s="190"/>
      <c r="I1199" s="1332"/>
      <c r="J1199" s="1333"/>
      <c r="K1199" s="1333"/>
      <c r="L1199" s="1333"/>
      <c r="M1199" s="1333"/>
    </row>
    <row r="1200" spans="1:22">
      <c r="B1200" s="190"/>
      <c r="E1200" s="190"/>
      <c r="G1200" s="190"/>
      <c r="H1200" s="190"/>
      <c r="I1200" s="1332"/>
      <c r="J1200" s="1333"/>
      <c r="K1200" s="1333"/>
      <c r="L1200" s="1333"/>
      <c r="M1200" s="1333"/>
    </row>
    <row r="1201" spans="2:13">
      <c r="B1201" s="190"/>
      <c r="E1201" s="190"/>
      <c r="G1201" s="190"/>
      <c r="H1201" s="190"/>
      <c r="I1201" s="1332"/>
      <c r="J1201" s="1333"/>
      <c r="K1201" s="1333"/>
      <c r="L1201" s="1333"/>
      <c r="M1201" s="1333"/>
    </row>
    <row r="1202" spans="2:13">
      <c r="B1202" s="190"/>
      <c r="E1202" s="190"/>
      <c r="G1202" s="190"/>
      <c r="H1202" s="190"/>
      <c r="I1202" s="1332"/>
      <c r="J1202" s="1333"/>
      <c r="K1202" s="1333"/>
      <c r="L1202" s="1333"/>
      <c r="M1202" s="1333"/>
    </row>
    <row r="1203" spans="2:13">
      <c r="B1203" s="190"/>
      <c r="E1203" s="190"/>
      <c r="G1203" s="190"/>
      <c r="H1203" s="190"/>
      <c r="I1203" s="1332"/>
      <c r="J1203" s="1333"/>
      <c r="K1203" s="1333"/>
      <c r="L1203" s="1333"/>
      <c r="M1203" s="1333"/>
    </row>
    <row r="1204" spans="2:13">
      <c r="B1204" s="190"/>
      <c r="E1204" s="190"/>
      <c r="G1204" s="190"/>
      <c r="H1204" s="190"/>
      <c r="I1204" s="1332"/>
      <c r="J1204" s="1333"/>
      <c r="K1204" s="1333"/>
      <c r="L1204" s="1333"/>
      <c r="M1204" s="1333"/>
    </row>
    <row r="1205" spans="2:13">
      <c r="B1205" s="190"/>
      <c r="E1205" s="190"/>
      <c r="G1205" s="190"/>
      <c r="H1205" s="190"/>
      <c r="I1205" s="1332"/>
      <c r="J1205" s="1333"/>
      <c r="K1205" s="1333"/>
      <c r="L1205" s="1333"/>
      <c r="M1205" s="1333"/>
    </row>
    <row r="1206" spans="2:13">
      <c r="B1206" s="190"/>
      <c r="E1206" s="190"/>
      <c r="G1206" s="190"/>
      <c r="H1206" s="190"/>
      <c r="I1206" s="1332"/>
      <c r="J1206" s="1333"/>
      <c r="K1206" s="1333"/>
      <c r="L1206" s="1333"/>
      <c r="M1206" s="1333"/>
    </row>
    <row r="1207" spans="2:13">
      <c r="B1207" s="190"/>
      <c r="E1207" s="190"/>
      <c r="G1207" s="190"/>
      <c r="H1207" s="190"/>
      <c r="I1207" s="1332"/>
      <c r="J1207" s="1333"/>
      <c r="K1207" s="1333"/>
      <c r="L1207" s="1333"/>
      <c r="M1207" s="1333"/>
    </row>
    <row r="1208" spans="2:13">
      <c r="B1208" s="190"/>
      <c r="E1208" s="190"/>
      <c r="G1208" s="190"/>
      <c r="H1208" s="190"/>
      <c r="I1208" s="1332"/>
      <c r="J1208" s="1333"/>
      <c r="K1208" s="1333"/>
      <c r="L1208" s="1333"/>
      <c r="M1208" s="1333"/>
    </row>
    <row r="1209" spans="2:13">
      <c r="B1209" s="190"/>
      <c r="E1209" s="190"/>
      <c r="G1209" s="190"/>
      <c r="H1209" s="190"/>
      <c r="I1209" s="1332"/>
      <c r="J1209" s="1333"/>
      <c r="K1209" s="1333"/>
      <c r="L1209" s="1333"/>
      <c r="M1209" s="1333"/>
    </row>
    <row r="1210" spans="2:13">
      <c r="B1210" s="190"/>
      <c r="E1210" s="190"/>
      <c r="G1210" s="190"/>
      <c r="H1210" s="190"/>
      <c r="I1210" s="1332"/>
      <c r="J1210" s="1333"/>
      <c r="K1210" s="1333"/>
      <c r="L1210" s="1333"/>
      <c r="M1210" s="1333"/>
    </row>
    <row r="1211" spans="2:13">
      <c r="B1211" s="190"/>
      <c r="E1211" s="190"/>
      <c r="G1211" s="190"/>
      <c r="H1211" s="190"/>
      <c r="I1211" s="1332"/>
      <c r="J1211" s="1333"/>
      <c r="K1211" s="1333"/>
      <c r="L1211" s="1333"/>
      <c r="M1211" s="1333"/>
    </row>
    <row r="1212" spans="2:13">
      <c r="B1212" s="190"/>
      <c r="E1212" s="190"/>
      <c r="G1212" s="190"/>
      <c r="H1212" s="190"/>
      <c r="I1212" s="1332"/>
      <c r="J1212" s="1333"/>
      <c r="K1212" s="1333"/>
      <c r="L1212" s="1333"/>
      <c r="M1212" s="1333"/>
    </row>
    <row r="1213" spans="2:13">
      <c r="B1213" s="190"/>
      <c r="E1213" s="190"/>
      <c r="G1213" s="190"/>
      <c r="H1213" s="190"/>
      <c r="I1213" s="1332"/>
      <c r="J1213" s="1333"/>
      <c r="K1213" s="1333"/>
      <c r="L1213" s="1333"/>
      <c r="M1213" s="1333"/>
    </row>
    <row r="1214" spans="2:13">
      <c r="B1214" s="190"/>
      <c r="E1214" s="190"/>
      <c r="G1214" s="190"/>
      <c r="H1214" s="190"/>
      <c r="I1214" s="1332"/>
      <c r="J1214" s="1333"/>
      <c r="K1214" s="1333"/>
      <c r="L1214" s="1333"/>
      <c r="M1214" s="1333"/>
    </row>
    <row r="1215" spans="2:13">
      <c r="B1215" s="190"/>
      <c r="E1215" s="190"/>
      <c r="G1215" s="190"/>
      <c r="H1215" s="190"/>
      <c r="I1215" s="1332"/>
      <c r="J1215" s="1333"/>
      <c r="K1215" s="1333"/>
      <c r="L1215" s="1333"/>
      <c r="M1215" s="1333"/>
    </row>
    <row r="1216" spans="2:13">
      <c r="B1216" s="190"/>
      <c r="E1216" s="190"/>
      <c r="G1216" s="190"/>
      <c r="H1216" s="190"/>
      <c r="I1216" s="1332"/>
      <c r="J1216" s="1333"/>
      <c r="K1216" s="1333"/>
      <c r="L1216" s="1333"/>
      <c r="M1216" s="1333"/>
    </row>
    <row r="1217" spans="2:13">
      <c r="B1217" s="190"/>
      <c r="E1217" s="190"/>
      <c r="G1217" s="190"/>
      <c r="H1217" s="190"/>
      <c r="I1217" s="1332"/>
      <c r="J1217" s="1333"/>
      <c r="K1217" s="1333"/>
      <c r="L1217" s="1333"/>
      <c r="M1217" s="1333"/>
    </row>
    <row r="1218" spans="2:13">
      <c r="B1218" s="190"/>
      <c r="E1218" s="190"/>
      <c r="G1218" s="190"/>
      <c r="H1218" s="190"/>
      <c r="I1218" s="1332"/>
      <c r="J1218" s="1333"/>
      <c r="K1218" s="1333"/>
      <c r="L1218" s="1333"/>
      <c r="M1218" s="1333"/>
    </row>
    <row r="1219" spans="2:13">
      <c r="B1219" s="190"/>
      <c r="E1219" s="190"/>
      <c r="G1219" s="190"/>
      <c r="H1219" s="190"/>
      <c r="I1219" s="1332"/>
      <c r="J1219" s="1333"/>
      <c r="K1219" s="1333"/>
      <c r="L1219" s="1333"/>
      <c r="M1219" s="1333"/>
    </row>
    <row r="1220" spans="2:13">
      <c r="B1220" s="190"/>
      <c r="E1220" s="190"/>
      <c r="G1220" s="190"/>
      <c r="H1220" s="190"/>
      <c r="I1220" s="1332"/>
      <c r="J1220" s="1333"/>
      <c r="K1220" s="1333"/>
      <c r="L1220" s="1333"/>
      <c r="M1220" s="1333"/>
    </row>
    <row r="1221" spans="2:13">
      <c r="B1221" s="190"/>
      <c r="E1221" s="190"/>
      <c r="G1221" s="190"/>
      <c r="H1221" s="190"/>
      <c r="I1221" s="1332"/>
      <c r="J1221" s="1333"/>
      <c r="K1221" s="1333"/>
      <c r="L1221" s="1333"/>
      <c r="M1221" s="1333"/>
    </row>
    <row r="1222" spans="2:13">
      <c r="B1222" s="190"/>
      <c r="E1222" s="190"/>
      <c r="G1222" s="190"/>
      <c r="H1222" s="190"/>
      <c r="I1222" s="1332"/>
      <c r="J1222" s="1333"/>
      <c r="K1222" s="1333"/>
      <c r="L1222" s="1333"/>
      <c r="M1222" s="1333"/>
    </row>
    <row r="1223" spans="2:13">
      <c r="B1223" s="190"/>
      <c r="E1223" s="190"/>
      <c r="G1223" s="190"/>
      <c r="H1223" s="190"/>
      <c r="I1223" s="1332"/>
      <c r="J1223" s="1333"/>
      <c r="K1223" s="1333"/>
      <c r="L1223" s="1333"/>
      <c r="M1223" s="1333"/>
    </row>
    <row r="1224" spans="2:13">
      <c r="B1224" s="190"/>
      <c r="E1224" s="190"/>
      <c r="G1224" s="190"/>
      <c r="H1224" s="190"/>
      <c r="I1224" s="1332"/>
      <c r="J1224" s="1333"/>
      <c r="K1224" s="1333"/>
      <c r="L1224" s="1333"/>
      <c r="M1224" s="1333"/>
    </row>
    <row r="1225" spans="2:13">
      <c r="B1225" s="190"/>
      <c r="E1225" s="190"/>
      <c r="G1225" s="190"/>
      <c r="H1225" s="190"/>
      <c r="I1225" s="1332"/>
      <c r="J1225" s="1333"/>
      <c r="K1225" s="1333"/>
      <c r="L1225" s="1333"/>
      <c r="M1225" s="1333"/>
    </row>
    <row r="1226" spans="2:13">
      <c r="B1226" s="190"/>
      <c r="E1226" s="190"/>
      <c r="G1226" s="190"/>
      <c r="H1226" s="190"/>
      <c r="I1226" s="1332"/>
      <c r="J1226" s="1333"/>
      <c r="K1226" s="1333"/>
      <c r="L1226" s="1333"/>
      <c r="M1226" s="1333"/>
    </row>
    <row r="1227" spans="2:13">
      <c r="B1227" s="190"/>
      <c r="E1227" s="190"/>
      <c r="G1227" s="190"/>
      <c r="H1227" s="190"/>
      <c r="I1227" s="1332"/>
      <c r="J1227" s="1333"/>
      <c r="K1227" s="1333"/>
      <c r="L1227" s="1333"/>
      <c r="M1227" s="1333"/>
    </row>
    <row r="1228" spans="2:13">
      <c r="B1228" s="190"/>
      <c r="E1228" s="190"/>
      <c r="G1228" s="190"/>
      <c r="H1228" s="190"/>
      <c r="I1228" s="1332"/>
      <c r="J1228" s="1333"/>
      <c r="K1228" s="1333"/>
      <c r="L1228" s="1333"/>
      <c r="M1228" s="1333"/>
    </row>
    <row r="1229" spans="2:13">
      <c r="B1229" s="190"/>
      <c r="E1229" s="190"/>
      <c r="G1229" s="190"/>
      <c r="H1229" s="190"/>
      <c r="I1229" s="1332"/>
      <c r="J1229" s="1333"/>
      <c r="K1229" s="1333"/>
      <c r="L1229" s="1333"/>
      <c r="M1229" s="1333"/>
    </row>
    <row r="1230" spans="2:13">
      <c r="B1230" s="190"/>
      <c r="E1230" s="190"/>
      <c r="G1230" s="190"/>
      <c r="H1230" s="190"/>
      <c r="I1230" s="1332"/>
      <c r="J1230" s="1333"/>
      <c r="K1230" s="1333"/>
      <c r="L1230" s="1333"/>
      <c r="M1230" s="1333"/>
    </row>
    <row r="1231" spans="2:13">
      <c r="B1231" s="190"/>
      <c r="E1231" s="190"/>
      <c r="G1231" s="190"/>
      <c r="H1231" s="190"/>
      <c r="I1231" s="1332"/>
      <c r="J1231" s="1333"/>
      <c r="K1231" s="1333"/>
      <c r="L1231" s="1333"/>
      <c r="M1231" s="1333"/>
    </row>
    <row r="1232" spans="2:13">
      <c r="B1232" s="190"/>
      <c r="E1232" s="190"/>
      <c r="G1232" s="190"/>
      <c r="H1232" s="190"/>
      <c r="I1232" s="1332"/>
      <c r="J1232" s="1333"/>
      <c r="K1232" s="1333"/>
      <c r="L1232" s="1333"/>
      <c r="M1232" s="1333"/>
    </row>
    <row r="1233" spans="2:13">
      <c r="B1233" s="190"/>
      <c r="E1233" s="190"/>
      <c r="G1233" s="190"/>
      <c r="H1233" s="190"/>
      <c r="I1233" s="1332"/>
      <c r="J1233" s="1333"/>
      <c r="K1233" s="1333"/>
      <c r="L1233" s="1333"/>
      <c r="M1233" s="1333"/>
    </row>
    <row r="1234" spans="2:13">
      <c r="B1234" s="190"/>
      <c r="E1234" s="190"/>
      <c r="G1234" s="190"/>
      <c r="H1234" s="190"/>
      <c r="I1234" s="1332"/>
      <c r="J1234" s="1333"/>
      <c r="K1234" s="1333"/>
      <c r="L1234" s="1333"/>
      <c r="M1234" s="1333"/>
    </row>
    <row r="1235" spans="2:13">
      <c r="B1235" s="190"/>
      <c r="E1235" s="190"/>
      <c r="G1235" s="190"/>
      <c r="H1235" s="190"/>
      <c r="I1235" s="1332"/>
      <c r="J1235" s="1333"/>
      <c r="K1235" s="1333"/>
      <c r="L1235" s="1333"/>
      <c r="M1235" s="1333"/>
    </row>
    <row r="1236" spans="2:13">
      <c r="B1236" s="190"/>
      <c r="E1236" s="190"/>
      <c r="G1236" s="190"/>
      <c r="H1236" s="190"/>
      <c r="I1236" s="1332"/>
      <c r="J1236" s="1333"/>
      <c r="K1236" s="1333"/>
      <c r="L1236" s="1333"/>
      <c r="M1236" s="1333"/>
    </row>
    <row r="1237" spans="2:13">
      <c r="B1237" s="190"/>
      <c r="E1237" s="190"/>
      <c r="G1237" s="190"/>
      <c r="H1237" s="190"/>
      <c r="I1237" s="1332"/>
      <c r="J1237" s="1333"/>
      <c r="K1237" s="1333"/>
      <c r="L1237" s="1333"/>
      <c r="M1237" s="1333"/>
    </row>
    <row r="1238" spans="2:13">
      <c r="B1238" s="190"/>
      <c r="E1238" s="190"/>
      <c r="G1238" s="190"/>
      <c r="H1238" s="190"/>
      <c r="I1238" s="1332"/>
      <c r="J1238" s="1333"/>
      <c r="K1238" s="1333"/>
      <c r="L1238" s="1333"/>
      <c r="M1238" s="1333"/>
    </row>
    <row r="1239" spans="2:13">
      <c r="B1239" s="190"/>
      <c r="E1239" s="190"/>
      <c r="G1239" s="190"/>
      <c r="H1239" s="190"/>
      <c r="I1239" s="1332"/>
      <c r="J1239" s="1333"/>
      <c r="K1239" s="1333"/>
      <c r="L1239" s="1333"/>
      <c r="M1239" s="1333"/>
    </row>
    <row r="1240" spans="2:13">
      <c r="B1240" s="190"/>
      <c r="E1240" s="190"/>
      <c r="G1240" s="190"/>
      <c r="H1240" s="190"/>
      <c r="I1240" s="1332"/>
      <c r="J1240" s="1333"/>
      <c r="K1240" s="1333"/>
      <c r="L1240" s="1333"/>
      <c r="M1240" s="1333"/>
    </row>
    <row r="1241" spans="2:13">
      <c r="B1241" s="190"/>
      <c r="E1241" s="190"/>
      <c r="G1241" s="190"/>
      <c r="H1241" s="190"/>
      <c r="I1241" s="1332"/>
      <c r="J1241" s="1333"/>
      <c r="K1241" s="1333"/>
      <c r="L1241" s="1333"/>
      <c r="M1241" s="1333"/>
    </row>
    <row r="1242" spans="2:13">
      <c r="B1242" s="190"/>
      <c r="E1242" s="190"/>
      <c r="G1242" s="190"/>
      <c r="H1242" s="190"/>
      <c r="I1242" s="1332"/>
      <c r="J1242" s="1333"/>
      <c r="K1242" s="1333"/>
      <c r="L1242" s="1333"/>
      <c r="M1242" s="1333"/>
    </row>
    <row r="1243" spans="2:13">
      <c r="B1243" s="190"/>
      <c r="E1243" s="190"/>
      <c r="G1243" s="190"/>
      <c r="H1243" s="190"/>
      <c r="I1243" s="1332"/>
      <c r="J1243" s="1333"/>
      <c r="K1243" s="1333"/>
      <c r="L1243" s="1333"/>
      <c r="M1243" s="1333"/>
    </row>
    <row r="1244" spans="2:13">
      <c r="B1244" s="190"/>
      <c r="E1244" s="190"/>
      <c r="G1244" s="190"/>
      <c r="H1244" s="190"/>
      <c r="I1244" s="1332"/>
      <c r="J1244" s="1333"/>
      <c r="K1244" s="1333"/>
      <c r="L1244" s="1333"/>
      <c r="M1244" s="1333"/>
    </row>
    <row r="1245" spans="2:13">
      <c r="B1245" s="190"/>
      <c r="E1245" s="190"/>
      <c r="G1245" s="190"/>
      <c r="H1245" s="190"/>
      <c r="I1245" s="1332"/>
      <c r="J1245" s="1333"/>
      <c r="K1245" s="1333"/>
      <c r="L1245" s="1333"/>
      <c r="M1245" s="1333"/>
    </row>
    <row r="1246" spans="2:13">
      <c r="B1246" s="190"/>
      <c r="E1246" s="190"/>
      <c r="G1246" s="190"/>
      <c r="H1246" s="190"/>
      <c r="I1246" s="1332"/>
      <c r="J1246" s="1333"/>
      <c r="K1246" s="1333"/>
      <c r="L1246" s="1333"/>
      <c r="M1246" s="1333"/>
    </row>
    <row r="1247" spans="2:13">
      <c r="B1247" s="190"/>
      <c r="E1247" s="190"/>
      <c r="G1247" s="190"/>
      <c r="H1247" s="190"/>
      <c r="I1247" s="1332"/>
      <c r="J1247" s="1333"/>
      <c r="K1247" s="1333"/>
      <c r="L1247" s="1333"/>
      <c r="M1247" s="1333"/>
    </row>
    <row r="1248" spans="2:13">
      <c r="B1248" s="190"/>
      <c r="E1248" s="190"/>
      <c r="G1248" s="190"/>
      <c r="H1248" s="190"/>
      <c r="I1248" s="1332"/>
      <c r="J1248" s="1333"/>
      <c r="K1248" s="1333"/>
      <c r="L1248" s="1333"/>
      <c r="M1248" s="1333"/>
    </row>
    <row r="1249" spans="2:13">
      <c r="B1249" s="190"/>
      <c r="E1249" s="190"/>
      <c r="G1249" s="190"/>
      <c r="H1249" s="190"/>
      <c r="I1249" s="1332"/>
      <c r="J1249" s="1333"/>
      <c r="K1249" s="1333"/>
      <c r="L1249" s="1333"/>
      <c r="M1249" s="1333"/>
    </row>
    <row r="1250" spans="2:13">
      <c r="B1250" s="190"/>
      <c r="E1250" s="190"/>
      <c r="G1250" s="190"/>
      <c r="H1250" s="190"/>
      <c r="I1250" s="1332"/>
      <c r="J1250" s="1333"/>
      <c r="K1250" s="1333"/>
      <c r="L1250" s="1333"/>
      <c r="M1250" s="1333"/>
    </row>
    <row r="1251" spans="2:13">
      <c r="B1251" s="190"/>
      <c r="E1251" s="190"/>
      <c r="G1251" s="190"/>
      <c r="H1251" s="190"/>
      <c r="I1251" s="1332"/>
      <c r="J1251" s="1333"/>
      <c r="K1251" s="1333"/>
      <c r="L1251" s="1333"/>
      <c r="M1251" s="1333"/>
    </row>
    <row r="1252" spans="2:13">
      <c r="B1252" s="190"/>
      <c r="E1252" s="190"/>
      <c r="G1252" s="190"/>
      <c r="H1252" s="190"/>
      <c r="I1252" s="1332"/>
      <c r="J1252" s="1333"/>
      <c r="K1252" s="1333"/>
      <c r="L1252" s="1333"/>
      <c r="M1252" s="1333"/>
    </row>
    <row r="1253" spans="2:13">
      <c r="B1253" s="190"/>
      <c r="E1253" s="190"/>
      <c r="G1253" s="190"/>
      <c r="H1253" s="190"/>
      <c r="I1253" s="1332"/>
      <c r="J1253" s="1333"/>
      <c r="K1253" s="1333"/>
      <c r="L1253" s="1333"/>
      <c r="M1253" s="1333"/>
    </row>
    <row r="1254" spans="2:13">
      <c r="B1254" s="190"/>
      <c r="E1254" s="190"/>
      <c r="G1254" s="190"/>
      <c r="H1254" s="190"/>
      <c r="I1254" s="1332"/>
      <c r="J1254" s="1333"/>
      <c r="K1254" s="1333"/>
      <c r="L1254" s="1333"/>
      <c r="M1254" s="1333"/>
    </row>
    <row r="1255" spans="2:13">
      <c r="B1255" s="190"/>
      <c r="E1255" s="190"/>
      <c r="G1255" s="190"/>
      <c r="H1255" s="190"/>
      <c r="I1255" s="1332"/>
      <c r="J1255" s="1333"/>
      <c r="K1255" s="1333"/>
      <c r="L1255" s="1333"/>
      <c r="M1255" s="1333"/>
    </row>
    <row r="1256" spans="2:13">
      <c r="B1256" s="190"/>
      <c r="E1256" s="190"/>
      <c r="G1256" s="190"/>
      <c r="H1256" s="190"/>
      <c r="I1256" s="1332"/>
      <c r="J1256" s="1333"/>
      <c r="K1256" s="1333"/>
      <c r="L1256" s="1333"/>
      <c r="M1256" s="1333"/>
    </row>
    <row r="1257" spans="2:13">
      <c r="B1257" s="190"/>
      <c r="E1257" s="190"/>
      <c r="G1257" s="190"/>
      <c r="H1257" s="190"/>
      <c r="I1257" s="1332"/>
      <c r="J1257" s="1333"/>
      <c r="K1257" s="1333"/>
      <c r="L1257" s="1333"/>
      <c r="M1257" s="1333"/>
    </row>
    <row r="1258" spans="2:13">
      <c r="B1258" s="190"/>
      <c r="E1258" s="190"/>
      <c r="G1258" s="190"/>
      <c r="H1258" s="190"/>
      <c r="I1258" s="1332"/>
      <c r="J1258" s="1333"/>
      <c r="K1258" s="1333"/>
      <c r="L1258" s="1333"/>
      <c r="M1258" s="1333"/>
    </row>
    <row r="1259" spans="2:13">
      <c r="B1259" s="190"/>
      <c r="E1259" s="190"/>
      <c r="G1259" s="190"/>
      <c r="H1259" s="190"/>
      <c r="I1259" s="1332"/>
      <c r="J1259" s="1333"/>
      <c r="K1259" s="1333"/>
      <c r="L1259" s="1333"/>
      <c r="M1259" s="1333"/>
    </row>
    <row r="1260" spans="2:13">
      <c r="B1260" s="190"/>
      <c r="E1260" s="190"/>
      <c r="G1260" s="190"/>
      <c r="H1260" s="190"/>
      <c r="I1260" s="1332"/>
      <c r="J1260" s="1333"/>
      <c r="K1260" s="1333"/>
      <c r="L1260" s="1333"/>
      <c r="M1260" s="1333"/>
    </row>
    <row r="1261" spans="2:13">
      <c r="B1261" s="190"/>
      <c r="E1261" s="190"/>
      <c r="G1261" s="190"/>
      <c r="H1261" s="190"/>
      <c r="I1261" s="1332"/>
      <c r="J1261" s="1333"/>
      <c r="K1261" s="1333"/>
      <c r="L1261" s="1333"/>
      <c r="M1261" s="1333"/>
    </row>
    <row r="1262" spans="2:13">
      <c r="B1262" s="190"/>
      <c r="E1262" s="190"/>
      <c r="G1262" s="190"/>
      <c r="H1262" s="190"/>
      <c r="I1262" s="1332"/>
      <c r="J1262" s="1333"/>
      <c r="K1262" s="1333"/>
      <c r="L1262" s="1333"/>
      <c r="M1262" s="1333"/>
    </row>
    <row r="1263" spans="2:13">
      <c r="B1263" s="190"/>
      <c r="E1263" s="190"/>
      <c r="G1263" s="190"/>
      <c r="H1263" s="190"/>
      <c r="I1263" s="1332"/>
      <c r="J1263" s="1333"/>
      <c r="K1263" s="1333"/>
      <c r="L1263" s="1333"/>
      <c r="M1263" s="1333"/>
    </row>
    <row r="1264" spans="2:13">
      <c r="B1264" s="190"/>
      <c r="E1264" s="190"/>
      <c r="G1264" s="190"/>
      <c r="H1264" s="190"/>
      <c r="I1264" s="1332"/>
      <c r="J1264" s="1333"/>
      <c r="K1264" s="1333"/>
      <c r="L1264" s="1333"/>
      <c r="M1264" s="1333"/>
    </row>
    <row r="1265" spans="2:13">
      <c r="B1265" s="190"/>
      <c r="E1265" s="190"/>
      <c r="G1265" s="190"/>
      <c r="H1265" s="190"/>
      <c r="I1265" s="1332"/>
      <c r="J1265" s="1333"/>
      <c r="K1265" s="1333"/>
      <c r="L1265" s="1333"/>
      <c r="M1265" s="1333"/>
    </row>
    <row r="1266" spans="2:13">
      <c r="B1266" s="190"/>
      <c r="E1266" s="190"/>
      <c r="G1266" s="190"/>
      <c r="H1266" s="190"/>
      <c r="I1266" s="1332"/>
      <c r="J1266" s="1333"/>
      <c r="K1266" s="1333"/>
      <c r="L1266" s="1333"/>
      <c r="M1266" s="1333"/>
    </row>
    <row r="1267" spans="2:13">
      <c r="B1267" s="190"/>
      <c r="E1267" s="190"/>
      <c r="G1267" s="190"/>
      <c r="H1267" s="190"/>
      <c r="I1267" s="1332"/>
      <c r="J1267" s="1333"/>
      <c r="K1267" s="1333"/>
      <c r="L1267" s="1333"/>
      <c r="M1267" s="1333"/>
    </row>
    <row r="1268" spans="2:13">
      <c r="B1268" s="190"/>
      <c r="E1268" s="190"/>
      <c r="G1268" s="190"/>
      <c r="H1268" s="190"/>
      <c r="I1268" s="1332"/>
      <c r="J1268" s="1333"/>
      <c r="K1268" s="1333"/>
      <c r="L1268" s="1333"/>
      <c r="M1268" s="1333"/>
    </row>
    <row r="1269" spans="2:13">
      <c r="B1269" s="190"/>
      <c r="E1269" s="190"/>
      <c r="G1269" s="190"/>
      <c r="H1269" s="190"/>
      <c r="I1269" s="1332"/>
      <c r="J1269" s="1333"/>
      <c r="K1269" s="1333"/>
      <c r="L1269" s="1333"/>
      <c r="M1269" s="1333"/>
    </row>
    <row r="1270" spans="2:13">
      <c r="B1270" s="190"/>
      <c r="E1270" s="190"/>
      <c r="G1270" s="190"/>
      <c r="H1270" s="190"/>
      <c r="I1270" s="1332"/>
      <c r="J1270" s="1333"/>
      <c r="K1270" s="1333"/>
      <c r="L1270" s="1333"/>
      <c r="M1270" s="1333"/>
    </row>
    <row r="1271" spans="2:13">
      <c r="B1271" s="190"/>
      <c r="E1271" s="190"/>
      <c r="G1271" s="190"/>
      <c r="H1271" s="190"/>
      <c r="I1271" s="1332"/>
      <c r="J1271" s="1333"/>
      <c r="K1271" s="1333"/>
      <c r="L1271" s="1333"/>
      <c r="M1271" s="1333"/>
    </row>
    <row r="1272" spans="2:13">
      <c r="B1272" s="190"/>
      <c r="E1272" s="190"/>
      <c r="G1272" s="190"/>
      <c r="H1272" s="190"/>
      <c r="I1272" s="1332"/>
      <c r="J1272" s="1333"/>
      <c r="K1272" s="1333"/>
      <c r="L1272" s="1333"/>
      <c r="M1272" s="1333"/>
    </row>
    <row r="1273" spans="2:13">
      <c r="B1273" s="190"/>
      <c r="E1273" s="190"/>
      <c r="G1273" s="190"/>
      <c r="H1273" s="190"/>
      <c r="I1273" s="1332"/>
      <c r="J1273" s="1333"/>
      <c r="K1273" s="1333"/>
      <c r="L1273" s="1333"/>
      <c r="M1273" s="1333"/>
    </row>
    <row r="1274" spans="2:13">
      <c r="B1274" s="190"/>
      <c r="E1274" s="190"/>
      <c r="G1274" s="190"/>
      <c r="H1274" s="190"/>
      <c r="I1274" s="1332"/>
      <c r="J1274" s="1333"/>
      <c r="K1274" s="1333"/>
      <c r="L1274" s="1333"/>
      <c r="M1274" s="1333"/>
    </row>
    <row r="1275" spans="2:13">
      <c r="B1275" s="190"/>
      <c r="E1275" s="190"/>
      <c r="G1275" s="190"/>
      <c r="H1275" s="190"/>
      <c r="I1275" s="1332"/>
      <c r="J1275" s="1333"/>
      <c r="K1275" s="1333"/>
      <c r="L1275" s="1333"/>
      <c r="M1275" s="1333"/>
    </row>
    <row r="1276" spans="2:13">
      <c r="B1276" s="190"/>
      <c r="E1276" s="190"/>
      <c r="G1276" s="190"/>
      <c r="H1276" s="190"/>
      <c r="I1276" s="1332"/>
      <c r="J1276" s="1333"/>
      <c r="K1276" s="1333"/>
      <c r="L1276" s="1333"/>
      <c r="M1276" s="1333"/>
    </row>
    <row r="1277" spans="2:13">
      <c r="B1277" s="190"/>
      <c r="E1277" s="190"/>
      <c r="G1277" s="190"/>
      <c r="H1277" s="190"/>
      <c r="I1277" s="1332"/>
      <c r="J1277" s="1333"/>
      <c r="K1277" s="1333"/>
      <c r="L1277" s="1333"/>
      <c r="M1277" s="1333"/>
    </row>
    <row r="1278" spans="2:13">
      <c r="B1278" s="190"/>
      <c r="E1278" s="190"/>
      <c r="G1278" s="190"/>
      <c r="H1278" s="190"/>
      <c r="I1278" s="1332"/>
      <c r="J1278" s="1333"/>
      <c r="K1278" s="1333"/>
      <c r="L1278" s="1333"/>
      <c r="M1278" s="1333"/>
    </row>
    <row r="1279" spans="2:13">
      <c r="B1279" s="190"/>
      <c r="E1279" s="190"/>
      <c r="G1279" s="190"/>
      <c r="H1279" s="190"/>
      <c r="I1279" s="1332"/>
      <c r="J1279" s="1333"/>
      <c r="K1279" s="1333"/>
      <c r="L1279" s="1333"/>
      <c r="M1279" s="1333"/>
    </row>
    <row r="1280" spans="2:13">
      <c r="B1280" s="190"/>
      <c r="E1280" s="190"/>
      <c r="G1280" s="190"/>
      <c r="H1280" s="190"/>
      <c r="I1280" s="1332"/>
      <c r="J1280" s="1333"/>
      <c r="K1280" s="1333"/>
      <c r="L1280" s="1333"/>
      <c r="M1280" s="1333"/>
    </row>
    <row r="1281" spans="2:13">
      <c r="B1281" s="190"/>
      <c r="E1281" s="190"/>
      <c r="G1281" s="190"/>
      <c r="H1281" s="190"/>
      <c r="I1281" s="1332"/>
      <c r="J1281" s="1333"/>
      <c r="K1281" s="1333"/>
      <c r="L1281" s="1333"/>
      <c r="M1281" s="1333"/>
    </row>
    <row r="1282" spans="2:13">
      <c r="B1282" s="190"/>
      <c r="E1282" s="190"/>
      <c r="G1282" s="190"/>
      <c r="H1282" s="190"/>
      <c r="I1282" s="1332"/>
      <c r="J1282" s="1333"/>
      <c r="K1282" s="1333"/>
      <c r="L1282" s="1333"/>
      <c r="M1282" s="1333"/>
    </row>
    <row r="1283" spans="2:13">
      <c r="B1283" s="190"/>
      <c r="E1283" s="190"/>
      <c r="G1283" s="190"/>
      <c r="H1283" s="190"/>
      <c r="I1283" s="1332"/>
      <c r="J1283" s="1333"/>
      <c r="K1283" s="1333"/>
      <c r="L1283" s="1333"/>
      <c r="M1283" s="1333"/>
    </row>
    <row r="1284" spans="2:13">
      <c r="B1284" s="190"/>
      <c r="E1284" s="190"/>
      <c r="G1284" s="190"/>
      <c r="H1284" s="190"/>
      <c r="I1284" s="1332"/>
      <c r="J1284" s="1333"/>
      <c r="K1284" s="1333"/>
      <c r="L1284" s="1333"/>
      <c r="M1284" s="1333"/>
    </row>
    <row r="1285" spans="2:13">
      <c r="B1285" s="190"/>
      <c r="E1285" s="190"/>
      <c r="G1285" s="190"/>
      <c r="H1285" s="190"/>
      <c r="I1285" s="1332"/>
      <c r="J1285" s="1333"/>
      <c r="K1285" s="1333"/>
      <c r="L1285" s="1333"/>
      <c r="M1285" s="1333"/>
    </row>
    <row r="1286" spans="2:13">
      <c r="B1286" s="190"/>
      <c r="E1286" s="190"/>
      <c r="G1286" s="190"/>
      <c r="H1286" s="190"/>
      <c r="I1286" s="1332"/>
      <c r="J1286" s="1333"/>
      <c r="K1286" s="1333"/>
      <c r="L1286" s="1333"/>
      <c r="M1286" s="1333"/>
    </row>
    <row r="1287" spans="2:13">
      <c r="B1287" s="190"/>
      <c r="E1287" s="190"/>
      <c r="G1287" s="190"/>
      <c r="H1287" s="190"/>
      <c r="I1287" s="1332"/>
      <c r="J1287" s="1333"/>
      <c r="K1287" s="1333"/>
      <c r="L1287" s="1333"/>
      <c r="M1287" s="1333"/>
    </row>
    <row r="1288" spans="2:13">
      <c r="B1288" s="190"/>
      <c r="E1288" s="190"/>
      <c r="G1288" s="190"/>
      <c r="H1288" s="190"/>
      <c r="I1288" s="1332"/>
      <c r="J1288" s="1333"/>
      <c r="K1288" s="1333"/>
      <c r="L1288" s="1333"/>
      <c r="M1288" s="1333"/>
    </row>
    <row r="1289" spans="2:13">
      <c r="B1289" s="190"/>
      <c r="E1289" s="190"/>
      <c r="G1289" s="190"/>
      <c r="H1289" s="190"/>
      <c r="I1289" s="1332"/>
      <c r="J1289" s="1333"/>
      <c r="K1289" s="1333"/>
      <c r="L1289" s="1333"/>
      <c r="M1289" s="1333"/>
    </row>
    <row r="1290" spans="2:13">
      <c r="B1290" s="190"/>
      <c r="E1290" s="190"/>
      <c r="G1290" s="190"/>
      <c r="H1290" s="190"/>
      <c r="I1290" s="1332"/>
      <c r="J1290" s="1333"/>
      <c r="K1290" s="1333"/>
      <c r="L1290" s="1333"/>
      <c r="M1290" s="1333"/>
    </row>
    <row r="1291" spans="2:13">
      <c r="B1291" s="190"/>
      <c r="E1291" s="190"/>
      <c r="G1291" s="190"/>
      <c r="H1291" s="190"/>
      <c r="I1291" s="1332"/>
      <c r="J1291" s="1333"/>
      <c r="K1291" s="1333"/>
      <c r="L1291" s="1333"/>
      <c r="M1291" s="1333"/>
    </row>
    <row r="1292" spans="2:13">
      <c r="B1292" s="190"/>
      <c r="E1292" s="190"/>
      <c r="G1292" s="190"/>
      <c r="H1292" s="190"/>
      <c r="I1292" s="1332"/>
      <c r="J1292" s="1333"/>
      <c r="K1292" s="1333"/>
      <c r="L1292" s="1333"/>
      <c r="M1292" s="1333"/>
    </row>
    <row r="1293" spans="2:13">
      <c r="B1293" s="190"/>
      <c r="E1293" s="190"/>
      <c r="G1293" s="190"/>
      <c r="H1293" s="190"/>
      <c r="I1293" s="1332"/>
      <c r="J1293" s="1333"/>
      <c r="K1293" s="1333"/>
      <c r="L1293" s="1333"/>
      <c r="M1293" s="1333"/>
    </row>
    <row r="1294" spans="2:13">
      <c r="B1294" s="190"/>
      <c r="E1294" s="190"/>
      <c r="G1294" s="190"/>
      <c r="H1294" s="190"/>
      <c r="I1294" s="1332"/>
      <c r="J1294" s="1333"/>
      <c r="K1294" s="1333"/>
      <c r="L1294" s="1333"/>
      <c r="M1294" s="1333"/>
    </row>
    <row r="1295" spans="2:13">
      <c r="B1295" s="190"/>
      <c r="E1295" s="190"/>
      <c r="G1295" s="190"/>
      <c r="H1295" s="190"/>
      <c r="I1295" s="1332"/>
      <c r="J1295" s="1333"/>
      <c r="K1295" s="1333"/>
      <c r="L1295" s="1333"/>
      <c r="M1295" s="1333"/>
    </row>
    <row r="1296" spans="2:13">
      <c r="B1296" s="190"/>
      <c r="E1296" s="190"/>
      <c r="G1296" s="190"/>
      <c r="H1296" s="190"/>
      <c r="I1296" s="1332"/>
      <c r="J1296" s="1333"/>
      <c r="K1296" s="1333"/>
      <c r="L1296" s="1333"/>
      <c r="M1296" s="1333"/>
    </row>
    <row r="1300" spans="1:23" ht="14">
      <c r="A1300" s="1350" t="s">
        <v>3171</v>
      </c>
    </row>
    <row r="1302" spans="1:23" s="159" customFormat="1" ht="69">
      <c r="A1302" s="715" t="s">
        <v>189</v>
      </c>
      <c r="B1302" s="715" t="s">
        <v>1862</v>
      </c>
      <c r="C1302" s="715" t="s">
        <v>3093</v>
      </c>
      <c r="D1302" s="1327" t="s">
        <v>3209</v>
      </c>
      <c r="E1302" s="715" t="s">
        <v>3094</v>
      </c>
      <c r="F1302" s="715" t="s">
        <v>3215</v>
      </c>
      <c r="G1302" s="715" t="s">
        <v>27</v>
      </c>
      <c r="H1302" s="715" t="s">
        <v>1004</v>
      </c>
      <c r="I1302" s="715" t="s">
        <v>108</v>
      </c>
      <c r="J1302" s="715" t="s">
        <v>133</v>
      </c>
      <c r="K1302" s="715" t="s">
        <v>3107</v>
      </c>
      <c r="L1302" s="715" t="s">
        <v>2895</v>
      </c>
      <c r="M1302" s="715" t="s">
        <v>317</v>
      </c>
      <c r="N1302" s="715" t="s">
        <v>3109</v>
      </c>
      <c r="O1302" s="715" t="s">
        <v>3110</v>
      </c>
      <c r="P1302" s="715" t="s">
        <v>2998</v>
      </c>
      <c r="Q1302" s="715" t="s">
        <v>3172</v>
      </c>
      <c r="R1302" s="715" t="s">
        <v>3173</v>
      </c>
      <c r="S1302" s="715" t="s">
        <v>143</v>
      </c>
      <c r="T1302" s="715" t="s">
        <v>266</v>
      </c>
      <c r="U1302" s="715" t="s">
        <v>267</v>
      </c>
      <c r="V1302" s="715" t="s">
        <v>268</v>
      </c>
      <c r="W1302" s="715" t="s">
        <v>3174</v>
      </c>
    </row>
    <row r="1303" spans="1:23">
      <c r="B1303" s="190"/>
      <c r="E1303" s="190"/>
      <c r="J1303" s="1333"/>
    </row>
    <row r="1304" spans="1:23">
      <c r="B1304" s="190"/>
      <c r="E1304" s="190"/>
      <c r="J1304" s="1333"/>
    </row>
    <row r="1305" spans="1:23">
      <c r="B1305" s="190"/>
      <c r="E1305" s="190"/>
      <c r="J1305" s="1333"/>
    </row>
    <row r="1306" spans="1:23">
      <c r="B1306" s="190"/>
      <c r="E1306" s="190"/>
      <c r="J1306" s="1333"/>
    </row>
    <row r="1307" spans="1:23">
      <c r="B1307" s="190"/>
      <c r="E1307" s="190"/>
      <c r="J1307" s="1333"/>
    </row>
    <row r="1308" spans="1:23">
      <c r="B1308" s="190"/>
      <c r="E1308" s="190"/>
      <c r="J1308" s="1333"/>
    </row>
    <row r="1309" spans="1:23">
      <c r="B1309" s="190"/>
      <c r="E1309" s="190"/>
      <c r="J1309" s="1333"/>
    </row>
    <row r="1310" spans="1:23">
      <c r="B1310" s="190"/>
      <c r="E1310" s="190"/>
      <c r="J1310" s="1333"/>
    </row>
    <row r="1311" spans="1:23">
      <c r="B1311" s="190"/>
      <c r="E1311" s="190"/>
      <c r="J1311" s="1333"/>
    </row>
    <row r="1312" spans="1:23">
      <c r="B1312" s="190"/>
      <c r="E1312" s="190"/>
      <c r="J1312" s="1333"/>
    </row>
    <row r="1313" spans="2:10">
      <c r="B1313" s="190"/>
      <c r="E1313" s="190"/>
      <c r="J1313" s="1333"/>
    </row>
    <row r="1314" spans="2:10">
      <c r="B1314" s="190"/>
      <c r="E1314" s="190"/>
      <c r="J1314" s="1333"/>
    </row>
    <row r="1315" spans="2:10">
      <c r="B1315" s="190"/>
      <c r="E1315" s="190"/>
      <c r="J1315" s="1333"/>
    </row>
    <row r="1316" spans="2:10">
      <c r="B1316" s="190"/>
      <c r="E1316" s="190"/>
      <c r="J1316" s="1333"/>
    </row>
    <row r="1317" spans="2:10">
      <c r="B1317" s="190"/>
      <c r="E1317" s="190"/>
      <c r="J1317" s="1333"/>
    </row>
    <row r="1318" spans="2:10">
      <c r="B1318" s="190"/>
      <c r="E1318" s="190"/>
      <c r="J1318" s="1333"/>
    </row>
    <row r="1319" spans="2:10">
      <c r="B1319" s="190"/>
      <c r="E1319" s="190"/>
      <c r="J1319" s="1333"/>
    </row>
    <row r="1320" spans="2:10">
      <c r="B1320" s="190"/>
      <c r="E1320" s="190"/>
      <c r="J1320" s="1333"/>
    </row>
    <row r="1321" spans="2:10">
      <c r="B1321" s="190"/>
      <c r="E1321" s="190"/>
      <c r="J1321" s="1333"/>
    </row>
    <row r="1322" spans="2:10">
      <c r="B1322" s="190"/>
      <c r="E1322" s="190"/>
      <c r="J1322" s="1333"/>
    </row>
    <row r="1323" spans="2:10">
      <c r="B1323" s="190"/>
      <c r="E1323" s="190"/>
      <c r="J1323" s="1333"/>
    </row>
    <row r="1324" spans="2:10">
      <c r="B1324" s="190"/>
      <c r="E1324" s="190"/>
      <c r="J1324" s="1333"/>
    </row>
    <row r="1325" spans="2:10">
      <c r="B1325" s="190"/>
      <c r="E1325" s="190"/>
      <c r="J1325" s="1333"/>
    </row>
    <row r="1326" spans="2:10">
      <c r="B1326" s="190"/>
      <c r="E1326" s="190"/>
      <c r="J1326" s="1333"/>
    </row>
    <row r="1327" spans="2:10">
      <c r="B1327" s="190"/>
      <c r="E1327" s="190"/>
      <c r="J1327" s="1333"/>
    </row>
    <row r="1328" spans="2:10">
      <c r="B1328" s="190"/>
      <c r="E1328" s="190"/>
      <c r="J1328" s="1333"/>
    </row>
    <row r="1329" spans="2:10">
      <c r="B1329" s="190"/>
      <c r="E1329" s="190"/>
      <c r="J1329" s="1333"/>
    </row>
    <row r="1330" spans="2:10">
      <c r="B1330" s="190"/>
      <c r="E1330" s="190"/>
      <c r="J1330" s="1333"/>
    </row>
    <row r="1331" spans="2:10">
      <c r="B1331" s="190"/>
      <c r="E1331" s="190"/>
      <c r="J1331" s="1333"/>
    </row>
    <row r="1332" spans="2:10">
      <c r="B1332" s="190"/>
      <c r="E1332" s="190"/>
      <c r="J1332" s="1333"/>
    </row>
    <row r="1333" spans="2:10">
      <c r="B1333" s="190"/>
      <c r="E1333" s="190"/>
      <c r="J1333" s="1333"/>
    </row>
    <row r="1334" spans="2:10">
      <c r="B1334" s="190"/>
      <c r="E1334" s="190"/>
      <c r="J1334" s="1333"/>
    </row>
    <row r="1335" spans="2:10">
      <c r="B1335" s="190"/>
      <c r="E1335" s="190"/>
      <c r="J1335" s="1333"/>
    </row>
    <row r="1336" spans="2:10">
      <c r="B1336" s="190"/>
      <c r="E1336" s="190"/>
      <c r="J1336" s="1333"/>
    </row>
    <row r="1337" spans="2:10">
      <c r="B1337" s="190"/>
      <c r="E1337" s="190"/>
      <c r="J1337" s="1333"/>
    </row>
    <row r="1338" spans="2:10">
      <c r="B1338" s="190"/>
      <c r="E1338" s="190"/>
      <c r="J1338" s="1333"/>
    </row>
    <row r="1339" spans="2:10">
      <c r="B1339" s="190"/>
      <c r="E1339" s="190"/>
      <c r="J1339" s="1333"/>
    </row>
    <row r="1340" spans="2:10">
      <c r="B1340" s="190"/>
      <c r="E1340" s="190"/>
      <c r="J1340" s="1333"/>
    </row>
    <row r="1341" spans="2:10">
      <c r="B1341" s="190"/>
      <c r="E1341" s="190"/>
      <c r="J1341" s="1333"/>
    </row>
    <row r="1342" spans="2:10">
      <c r="B1342" s="190"/>
      <c r="E1342" s="190"/>
      <c r="J1342" s="1333"/>
    </row>
    <row r="1343" spans="2:10">
      <c r="B1343" s="190"/>
      <c r="E1343" s="190"/>
      <c r="J1343" s="1333"/>
    </row>
    <row r="1344" spans="2:10">
      <c r="B1344" s="190"/>
      <c r="E1344" s="190"/>
      <c r="J1344" s="1333"/>
    </row>
    <row r="1345" spans="2:10">
      <c r="B1345" s="190"/>
      <c r="E1345" s="190"/>
      <c r="J1345" s="1333"/>
    </row>
    <row r="1346" spans="2:10">
      <c r="B1346" s="190"/>
      <c r="E1346" s="190"/>
      <c r="J1346" s="1333"/>
    </row>
    <row r="1347" spans="2:10">
      <c r="B1347" s="190"/>
      <c r="E1347" s="190"/>
      <c r="J1347" s="1333"/>
    </row>
    <row r="1348" spans="2:10">
      <c r="B1348" s="190"/>
      <c r="E1348" s="190"/>
      <c r="J1348" s="1333"/>
    </row>
    <row r="1349" spans="2:10">
      <c r="B1349" s="190"/>
      <c r="E1349" s="190"/>
      <c r="J1349" s="1333"/>
    </row>
    <row r="1350" spans="2:10">
      <c r="B1350" s="190"/>
      <c r="E1350" s="190"/>
      <c r="J1350" s="1333"/>
    </row>
    <row r="1351" spans="2:10">
      <c r="B1351" s="190"/>
      <c r="E1351" s="190"/>
      <c r="J1351" s="1333"/>
    </row>
    <row r="1352" spans="2:10">
      <c r="B1352" s="190"/>
      <c r="E1352" s="190"/>
      <c r="J1352" s="1333"/>
    </row>
    <row r="1353" spans="2:10">
      <c r="B1353" s="190"/>
      <c r="E1353" s="190"/>
      <c r="J1353" s="1333"/>
    </row>
    <row r="1354" spans="2:10">
      <c r="B1354" s="190"/>
      <c r="E1354" s="190"/>
      <c r="J1354" s="1333"/>
    </row>
    <row r="1355" spans="2:10">
      <c r="B1355" s="190"/>
      <c r="E1355" s="190"/>
      <c r="J1355" s="1333"/>
    </row>
    <row r="1356" spans="2:10">
      <c r="B1356" s="190"/>
      <c r="E1356" s="190"/>
      <c r="J1356" s="1333"/>
    </row>
    <row r="1357" spans="2:10">
      <c r="B1357" s="190"/>
      <c r="E1357" s="190"/>
      <c r="J1357" s="1333"/>
    </row>
    <row r="1358" spans="2:10">
      <c r="B1358" s="190"/>
      <c r="E1358" s="190"/>
      <c r="J1358" s="1333"/>
    </row>
    <row r="1359" spans="2:10">
      <c r="B1359" s="190"/>
      <c r="E1359" s="190"/>
      <c r="J1359" s="1333"/>
    </row>
    <row r="1360" spans="2:10">
      <c r="B1360" s="190"/>
      <c r="E1360" s="190"/>
      <c r="J1360" s="1333"/>
    </row>
    <row r="1361" spans="2:10">
      <c r="B1361" s="190"/>
      <c r="E1361" s="190"/>
      <c r="J1361" s="1333"/>
    </row>
    <row r="1362" spans="2:10">
      <c r="B1362" s="190"/>
      <c r="E1362" s="190"/>
      <c r="J1362" s="1333"/>
    </row>
    <row r="1363" spans="2:10">
      <c r="B1363" s="190"/>
      <c r="E1363" s="190"/>
      <c r="J1363" s="1333"/>
    </row>
    <row r="1364" spans="2:10">
      <c r="B1364" s="190"/>
      <c r="E1364" s="190"/>
      <c r="J1364" s="1333"/>
    </row>
    <row r="1365" spans="2:10">
      <c r="B1365" s="190"/>
      <c r="E1365" s="190"/>
      <c r="J1365" s="1333"/>
    </row>
    <row r="1366" spans="2:10">
      <c r="B1366" s="190"/>
      <c r="E1366" s="190"/>
      <c r="J1366" s="1333"/>
    </row>
    <row r="1367" spans="2:10">
      <c r="B1367" s="190"/>
      <c r="E1367" s="190"/>
      <c r="J1367" s="1333"/>
    </row>
    <row r="1368" spans="2:10">
      <c r="B1368" s="190"/>
      <c r="E1368" s="190"/>
      <c r="J1368" s="1333"/>
    </row>
    <row r="1369" spans="2:10">
      <c r="B1369" s="190"/>
      <c r="E1369" s="190"/>
      <c r="J1369" s="1333"/>
    </row>
    <row r="1370" spans="2:10">
      <c r="B1370" s="190"/>
      <c r="E1370" s="190"/>
      <c r="J1370" s="1333"/>
    </row>
    <row r="1371" spans="2:10">
      <c r="B1371" s="190"/>
      <c r="E1371" s="190"/>
      <c r="J1371" s="1333"/>
    </row>
    <row r="1372" spans="2:10">
      <c r="B1372" s="190"/>
      <c r="E1372" s="190"/>
      <c r="J1372" s="1333"/>
    </row>
    <row r="1373" spans="2:10">
      <c r="B1373" s="190"/>
      <c r="E1373" s="190"/>
      <c r="J1373" s="1333"/>
    </row>
    <row r="1374" spans="2:10">
      <c r="B1374" s="190"/>
      <c r="E1374" s="190"/>
      <c r="J1374" s="1333"/>
    </row>
    <row r="1375" spans="2:10">
      <c r="B1375" s="190"/>
      <c r="E1375" s="190"/>
      <c r="J1375" s="1333"/>
    </row>
    <row r="1376" spans="2:10">
      <c r="B1376" s="190"/>
      <c r="E1376" s="190"/>
      <c r="J1376" s="1333"/>
    </row>
    <row r="1377" spans="2:10">
      <c r="B1377" s="190"/>
      <c r="E1377" s="190"/>
      <c r="J1377" s="1333"/>
    </row>
    <row r="1378" spans="2:10">
      <c r="B1378" s="190"/>
      <c r="E1378" s="190"/>
      <c r="J1378" s="1333"/>
    </row>
    <row r="1379" spans="2:10">
      <c r="B1379" s="190"/>
      <c r="E1379" s="190"/>
      <c r="J1379" s="1333"/>
    </row>
    <row r="1380" spans="2:10">
      <c r="B1380" s="190"/>
      <c r="E1380" s="190"/>
      <c r="J1380" s="1333"/>
    </row>
    <row r="1381" spans="2:10">
      <c r="B1381" s="190"/>
      <c r="E1381" s="190"/>
      <c r="J1381" s="1333"/>
    </row>
    <row r="1382" spans="2:10">
      <c r="B1382" s="190"/>
      <c r="E1382" s="190"/>
      <c r="J1382" s="1333"/>
    </row>
    <row r="1383" spans="2:10">
      <c r="B1383" s="190"/>
      <c r="E1383" s="190"/>
      <c r="J1383" s="1333"/>
    </row>
    <row r="1384" spans="2:10">
      <c r="B1384" s="190"/>
      <c r="E1384" s="190"/>
      <c r="J1384" s="1333"/>
    </row>
    <row r="1385" spans="2:10">
      <c r="B1385" s="190"/>
      <c r="E1385" s="190"/>
      <c r="J1385" s="1333"/>
    </row>
    <row r="1386" spans="2:10">
      <c r="B1386" s="190"/>
      <c r="E1386" s="190"/>
      <c r="J1386" s="1333"/>
    </row>
    <row r="1387" spans="2:10">
      <c r="B1387" s="190"/>
      <c r="E1387" s="190"/>
      <c r="J1387" s="1333"/>
    </row>
    <row r="1388" spans="2:10">
      <c r="B1388" s="190"/>
      <c r="E1388" s="190"/>
      <c r="J1388" s="1333"/>
    </row>
    <row r="1389" spans="2:10">
      <c r="B1389" s="190"/>
      <c r="E1389" s="190"/>
      <c r="J1389" s="1333"/>
    </row>
    <row r="1390" spans="2:10">
      <c r="B1390" s="190"/>
      <c r="E1390" s="190"/>
      <c r="J1390" s="1333"/>
    </row>
    <row r="1391" spans="2:10">
      <c r="B1391" s="190"/>
      <c r="E1391" s="190"/>
      <c r="J1391" s="1333"/>
    </row>
    <row r="1392" spans="2:10">
      <c r="B1392" s="190"/>
      <c r="E1392" s="190"/>
      <c r="J1392" s="1333"/>
    </row>
    <row r="1393" spans="1:13">
      <c r="B1393" s="190"/>
      <c r="E1393" s="190"/>
      <c r="J1393" s="1333"/>
    </row>
    <row r="1394" spans="1:13">
      <c r="B1394" s="190"/>
      <c r="E1394" s="190"/>
      <c r="J1394" s="1333"/>
    </row>
    <row r="1395" spans="1:13">
      <c r="B1395" s="190"/>
      <c r="E1395" s="190"/>
      <c r="J1395" s="1333"/>
    </row>
    <row r="1396" spans="1:13">
      <c r="B1396" s="190"/>
      <c r="E1396" s="190"/>
      <c r="J1396" s="1333"/>
    </row>
    <row r="1397" spans="1:13">
      <c r="B1397" s="190"/>
      <c r="E1397" s="190"/>
      <c r="J1397" s="1333"/>
    </row>
    <row r="1398" spans="1:13">
      <c r="B1398" s="190"/>
      <c r="E1398" s="190"/>
      <c r="J1398" s="1333"/>
    </row>
    <row r="1399" spans="1:13">
      <c r="B1399" s="190"/>
      <c r="E1399" s="190"/>
      <c r="J1399" s="1333"/>
    </row>
    <row r="1400" spans="1:13">
      <c r="B1400" s="190"/>
      <c r="E1400" s="190"/>
      <c r="J1400" s="1333"/>
    </row>
    <row r="1401" spans="1:13">
      <c r="B1401" s="190"/>
      <c r="E1401" s="190"/>
      <c r="J1401" s="1333"/>
    </row>
    <row r="1402" spans="1:13">
      <c r="B1402" s="190"/>
      <c r="E1402" s="190"/>
      <c r="J1402" s="1333"/>
    </row>
    <row r="1403" spans="1:13">
      <c r="E1403" s="190"/>
      <c r="J1403" s="1333"/>
    </row>
    <row r="1404" spans="1:13">
      <c r="E1404" s="190"/>
      <c r="J1404" s="1333"/>
    </row>
    <row r="1405" spans="1:13">
      <c r="E1405" s="190"/>
      <c r="J1405" s="1333"/>
    </row>
    <row r="1406" spans="1:13">
      <c r="E1406" s="190"/>
      <c r="J1406" s="1333"/>
    </row>
    <row r="1407" spans="1:13">
      <c r="A1407" s="190" t="s">
        <v>3188</v>
      </c>
      <c r="E1407" s="190"/>
      <c r="J1407" s="1333"/>
    </row>
    <row r="1408" spans="1:13" ht="46">
      <c r="A1408" s="715" t="s">
        <v>189</v>
      </c>
      <c r="B1408" s="715" t="s">
        <v>1862</v>
      </c>
      <c r="C1408" s="715" t="s">
        <v>3093</v>
      </c>
      <c r="D1408" s="1327" t="s">
        <v>3209</v>
      </c>
      <c r="E1408" s="715" t="s">
        <v>3094</v>
      </c>
      <c r="F1408" s="715" t="s">
        <v>3215</v>
      </c>
      <c r="G1408" s="715" t="s">
        <v>3189</v>
      </c>
      <c r="H1408" s="715" t="s">
        <v>3190</v>
      </c>
      <c r="I1408" s="715" t="s">
        <v>3191</v>
      </c>
      <c r="J1408" s="715" t="s">
        <v>3192</v>
      </c>
      <c r="K1408" s="715" t="s">
        <v>3193</v>
      </c>
      <c r="L1408" s="715" t="s">
        <v>135</v>
      </c>
      <c r="M1408" s="715" t="s">
        <v>3194</v>
      </c>
    </row>
    <row r="1409" spans="1:26">
      <c r="B1409" s="190"/>
      <c r="E1409" s="190"/>
      <c r="L1409" s="234"/>
      <c r="M1409" s="1360"/>
    </row>
    <row r="1410" spans="1:26">
      <c r="E1410" s="190"/>
    </row>
    <row r="1411" spans="1:26">
      <c r="E1411" s="190"/>
    </row>
    <row r="1412" spans="1:26">
      <c r="A1412" s="9" t="s">
        <v>3214</v>
      </c>
      <c r="E1412" s="190"/>
    </row>
    <row r="1413" spans="1:26">
      <c r="E1413" s="190"/>
    </row>
    <row r="1414" spans="1:26" ht="34.5">
      <c r="A1414" s="715" t="s">
        <v>189</v>
      </c>
      <c r="B1414" s="715" t="s">
        <v>1862</v>
      </c>
      <c r="C1414" s="715" t="s">
        <v>3093</v>
      </c>
      <c r="D1414" s="1327" t="s">
        <v>3209</v>
      </c>
      <c r="E1414" s="715" t="s">
        <v>3094</v>
      </c>
      <c r="F1414" s="715" t="s">
        <v>3215</v>
      </c>
      <c r="G1414" s="715" t="s">
        <v>3195</v>
      </c>
      <c r="H1414" s="715" t="s">
        <v>3196</v>
      </c>
      <c r="I1414" s="715" t="s">
        <v>3197</v>
      </c>
      <c r="J1414" s="715" t="s">
        <v>191</v>
      </c>
      <c r="K1414" s="715" t="s">
        <v>129</v>
      </c>
      <c r="L1414" s="715" t="s">
        <v>130</v>
      </c>
      <c r="M1414"/>
      <c r="N1414"/>
      <c r="O1414"/>
      <c r="P1414"/>
      <c r="Q1414"/>
      <c r="R1414"/>
      <c r="S1414"/>
      <c r="T1414"/>
      <c r="U1414"/>
      <c r="V1414"/>
      <c r="W1414"/>
      <c r="X1414"/>
      <c r="Y1414"/>
      <c r="Z1414"/>
    </row>
    <row r="1415" spans="1:26">
      <c r="B1415" s="190"/>
      <c r="E1415" s="190"/>
    </row>
    <row r="1416" spans="1:26">
      <c r="B1416" s="190"/>
      <c r="E1416" s="190"/>
    </row>
    <row r="1417" spans="1:26">
      <c r="B1417" s="190"/>
      <c r="E1417" s="190"/>
    </row>
    <row r="1418" spans="1:26">
      <c r="B1418" s="190"/>
      <c r="E1418" s="190"/>
    </row>
    <row r="1419" spans="1:26">
      <c r="B1419" s="190"/>
      <c r="E1419" s="190"/>
    </row>
    <row r="1420" spans="1:26">
      <c r="B1420" s="190"/>
      <c r="E1420" s="190"/>
    </row>
    <row r="1421" spans="1:26">
      <c r="B1421" s="190"/>
      <c r="E1421" s="190"/>
    </row>
    <row r="1422" spans="1:26">
      <c r="B1422" s="190"/>
      <c r="E1422" s="190"/>
    </row>
    <row r="1423" spans="1:26">
      <c r="B1423" s="190"/>
      <c r="E1423" s="190"/>
    </row>
    <row r="1424" spans="1:26">
      <c r="B1424" s="190"/>
      <c r="E1424" s="190"/>
    </row>
    <row r="1425" spans="1:28">
      <c r="B1425" s="190"/>
      <c r="E1425" s="190"/>
    </row>
    <row r="1426" spans="1:28">
      <c r="B1426" s="190"/>
      <c r="E1426" s="190"/>
    </row>
    <row r="1427" spans="1:28">
      <c r="B1427" s="190"/>
      <c r="E1427" s="190"/>
    </row>
    <row r="1428" spans="1:28">
      <c r="B1428" s="190"/>
      <c r="E1428" s="190"/>
    </row>
    <row r="1429" spans="1:28">
      <c r="B1429" s="190"/>
      <c r="E1429" s="190"/>
    </row>
    <row r="1430" spans="1:28">
      <c r="B1430" s="190"/>
      <c r="E1430" s="190"/>
    </row>
    <row r="1431" spans="1:28">
      <c r="B1431" s="190"/>
      <c r="E1431" s="190"/>
    </row>
    <row r="1432" spans="1:28">
      <c r="E1432" s="190"/>
    </row>
    <row r="1433" spans="1:28">
      <c r="E1433" s="190"/>
    </row>
    <row r="1434" spans="1:28">
      <c r="E1434" s="190"/>
    </row>
    <row r="1435" spans="1:28">
      <c r="E1435" s="190"/>
    </row>
    <row r="1438" spans="1:28">
      <c r="A1438" s="190" t="s">
        <v>3181</v>
      </c>
    </row>
    <row r="1440" spans="1:28" ht="69">
      <c r="A1440" s="715" t="s">
        <v>189</v>
      </c>
      <c r="B1440" s="715" t="s">
        <v>1862</v>
      </c>
      <c r="C1440" s="715" t="s">
        <v>3093</v>
      </c>
      <c r="D1440" s="1327" t="s">
        <v>3209</v>
      </c>
      <c r="E1440" s="715" t="s">
        <v>3094</v>
      </c>
      <c r="F1440" s="715" t="s">
        <v>3215</v>
      </c>
      <c r="G1440" s="715" t="s">
        <v>3186</v>
      </c>
      <c r="H1440" s="1319" t="s">
        <v>3125</v>
      </c>
      <c r="I1440" s="715" t="s">
        <v>1009</v>
      </c>
      <c r="J1440" s="715" t="s">
        <v>112</v>
      </c>
      <c r="K1440" s="715" t="s">
        <v>113</v>
      </c>
      <c r="L1440" s="715" t="s">
        <v>133</v>
      </c>
      <c r="M1440" s="715" t="s">
        <v>114</v>
      </c>
      <c r="N1440" s="715" t="s">
        <v>3107</v>
      </c>
      <c r="O1440" s="715" t="s">
        <v>3187</v>
      </c>
      <c r="P1440" s="715" t="s">
        <v>3184</v>
      </c>
      <c r="Q1440" s="715" t="s">
        <v>2895</v>
      </c>
      <c r="R1440" s="715" t="s">
        <v>3108</v>
      </c>
      <c r="S1440" s="715" t="s">
        <v>3109</v>
      </c>
      <c r="T1440" s="715" t="s">
        <v>3110</v>
      </c>
      <c r="U1440" s="715" t="s">
        <v>3183</v>
      </c>
      <c r="V1440" s="715" t="s">
        <v>323</v>
      </c>
      <c r="W1440" s="715" t="s">
        <v>28</v>
      </c>
      <c r="X1440" s="715" t="s">
        <v>324</v>
      </c>
      <c r="Y1440" s="715" t="s">
        <v>115</v>
      </c>
      <c r="Z1440" s="715" t="s">
        <v>2995</v>
      </c>
      <c r="AA1440" s="715" t="s">
        <v>2996</v>
      </c>
      <c r="AB1440" s="715" t="s">
        <v>3182</v>
      </c>
    </row>
    <row r="1441" spans="1:28">
      <c r="A1441" s="9">
        <f>'Identification '!$F$11</f>
        <v>0</v>
      </c>
      <c r="B1441" s="190" t="str">
        <f>IF(AND('Identification '!$F$11="",'Identification '!$F$15&lt;&gt;""),'Identification '!$F$15,IF('Identification '!$F$11="","",IF('Identification '!$F$13="Inscrire le nom de votre organisme dans la cellule F15",'Identification '!$F$15,'Identification '!$F$13)))</f>
        <v/>
      </c>
      <c r="C1441" s="9" t="str">
        <f>REF!$BM$7</f>
        <v>2025-2026</v>
      </c>
      <c r="D1441" s="9" t="s">
        <v>3004</v>
      </c>
      <c r="E1441" s="190" t="str">
        <f>'Identification '!$F$17</f>
        <v/>
      </c>
      <c r="F1441" s="9" t="str">
        <f>'Identification '!$G$18</f>
        <v/>
      </c>
      <c r="G1441" s="9" t="str">
        <f>IF('Section 16a Bilan'!$C$9="","",'Section 16a Bilan'!$C$9)</f>
        <v/>
      </c>
      <c r="H1441" s="9" t="str">
        <f>IF('Section 16a Bilan'!$H$6="","",'Section 16a Bilan'!$H$6)</f>
        <v/>
      </c>
      <c r="I1441" s="9" t="str">
        <f>IF('Section 16a Bilan'!A22="","",'Section 16a Bilan'!A22)</f>
        <v/>
      </c>
      <c r="J1441" s="9" t="str">
        <f>IF('Section 16a Bilan'!B22="","",'Section 16a Bilan'!B22)</f>
        <v/>
      </c>
      <c r="K1441" s="9" t="str">
        <f>IF('Section 16a Bilan'!C22="","",'Section 16a Bilan'!C22)</f>
        <v/>
      </c>
      <c r="L1441" s="9" t="str">
        <f>IF('Section 16a Bilan'!D22="","",'Section 16a Bilan'!D22)</f>
        <v/>
      </c>
      <c r="M1441" s="9" t="str">
        <f>IF('Section 16a Bilan'!E22="","",'Section 16a Bilan'!E22)</f>
        <v/>
      </c>
      <c r="N1441" s="9" t="str">
        <f>IF('Section 16a Bilan'!F22="","",IF('Section 16a Bilan'!F22="«Choisir»","",'Section 16a Bilan'!F22))</f>
        <v/>
      </c>
      <c r="O1441" s="9" t="str">
        <f>IF('Section 16a Bilan'!G22="","",IF('Section 16a Bilan'!G22="«Choisir»","",'Section 16a Bilan'!G22))</f>
        <v/>
      </c>
      <c r="P1441" s="9" t="str">
        <f>IF('Section 16a Bilan'!H22="","",'Section 16a Bilan'!H22)</f>
        <v/>
      </c>
      <c r="Q1441" s="9" t="str">
        <f>IF('Section 16a Bilan'!I22="","",'Section 16a Bilan'!I22)</f>
        <v/>
      </c>
      <c r="R1441" s="9" t="str">
        <f>IF('Section 16a Bilan'!J22="","",'Section 16a Bilan'!J22)</f>
        <v/>
      </c>
      <c r="S1441" s="9" t="str">
        <f>IF('Section 16a Bilan'!K22="","",'Section 16a Bilan'!K22)</f>
        <v/>
      </c>
      <c r="T1441" s="9" t="str">
        <f>IF('Section 16a Bilan'!L22="","",'Section 16a Bilan'!L22)</f>
        <v/>
      </c>
      <c r="U1441" s="9" t="str">
        <f>IF('Section 16a Bilan'!M22="","",'Section 16a Bilan'!M22)</f>
        <v/>
      </c>
      <c r="V1441" s="81">
        <f>'Section 16a Bilan'!N22</f>
        <v>0</v>
      </c>
      <c r="W1441" s="81">
        <f>'Section 16a Bilan'!O22</f>
        <v>0</v>
      </c>
      <c r="X1441" s="81">
        <f>'Section 16a Bilan'!P22</f>
        <v>0</v>
      </c>
      <c r="Y1441" s="81">
        <f>'Section 16a Bilan'!Q22</f>
        <v>0</v>
      </c>
      <c r="Z1441" s="81">
        <f>'Section 16a Bilan'!R22</f>
        <v>0</v>
      </c>
      <c r="AA1441" s="81">
        <f>'Section 16a Bilan'!S22</f>
        <v>0</v>
      </c>
      <c r="AB1441" s="81">
        <f>'Section 16a Bilan'!T22</f>
        <v>0</v>
      </c>
    </row>
    <row r="1442" spans="1:28">
      <c r="A1442" s="9">
        <f>'Identification '!$F$11</f>
        <v>0</v>
      </c>
      <c r="B1442" s="190" t="str">
        <f>IF(AND('Identification '!$F$11="",'Identification '!$F$15&lt;&gt;""),'Identification '!$F$15,IF('Identification '!$F$11="","",IF('Identification '!$F$13="Inscrire le nom de votre organisme dans la cellule F15",'Identification '!$F$15,'Identification '!$F$13)))</f>
        <v/>
      </c>
      <c r="C1442" s="9" t="str">
        <f>REF!$BM$7</f>
        <v>2025-2026</v>
      </c>
      <c r="D1442" s="9" t="s">
        <v>3004</v>
      </c>
      <c r="E1442" s="190" t="str">
        <f>'Identification '!$F$17</f>
        <v/>
      </c>
      <c r="F1442" s="9" t="str">
        <f>'Identification '!$G$18</f>
        <v/>
      </c>
      <c r="G1442" s="9" t="str">
        <f>IF('Section 16a Bilan'!$C$9="","",'Section 16a Bilan'!$C$9)</f>
        <v/>
      </c>
      <c r="H1442" s="9" t="str">
        <f>IF('Section 16a Bilan'!$H$6="","",'Section 16a Bilan'!$H$6)</f>
        <v/>
      </c>
      <c r="I1442" s="9" t="str">
        <f>IF('Section 16a Bilan'!A23="","",'Section 16a Bilan'!A23)</f>
        <v/>
      </c>
      <c r="J1442" s="9" t="str">
        <f>IF('Section 16a Bilan'!B23="","",'Section 16a Bilan'!B23)</f>
        <v/>
      </c>
      <c r="K1442" s="9" t="str">
        <f>IF('Section 16a Bilan'!C23="","",'Section 16a Bilan'!C23)</f>
        <v/>
      </c>
      <c r="L1442" s="9" t="str">
        <f>IF('Section 16a Bilan'!D23="","",'Section 16a Bilan'!D23)</f>
        <v/>
      </c>
      <c r="M1442" s="9" t="str">
        <f>IF('Section 16a Bilan'!E23="","",'Section 16a Bilan'!E23)</f>
        <v xml:space="preserve"> </v>
      </c>
      <c r="N1442" s="9" t="str">
        <f>IF('Section 16a Bilan'!F23="","",IF('Section 16a Bilan'!F23="«Choisir»","",'Section 16a Bilan'!F23))</f>
        <v/>
      </c>
      <c r="O1442" s="9" t="str">
        <f>IF('Section 16a Bilan'!G23="","",IF('Section 16a Bilan'!G23="«Choisir»","",'Section 16a Bilan'!G23))</f>
        <v/>
      </c>
      <c r="P1442" s="9" t="str">
        <f>IF('Section 16a Bilan'!H23="","",'Section 16a Bilan'!H23)</f>
        <v/>
      </c>
      <c r="Q1442" s="9" t="str">
        <f>IF('Section 16a Bilan'!I23="","",'Section 16a Bilan'!I23)</f>
        <v/>
      </c>
      <c r="R1442" s="9" t="str">
        <f>IF('Section 16a Bilan'!J23="","",'Section 16a Bilan'!J23)</f>
        <v/>
      </c>
      <c r="S1442" s="9" t="str">
        <f>IF('Section 16a Bilan'!K23="","",'Section 16a Bilan'!K23)</f>
        <v/>
      </c>
      <c r="T1442" s="9" t="str">
        <f>IF('Section 16a Bilan'!L23="","",'Section 16a Bilan'!L23)</f>
        <v/>
      </c>
      <c r="U1442" s="9" t="str">
        <f>IF('Section 16a Bilan'!M23="","",'Section 16a Bilan'!M23)</f>
        <v/>
      </c>
      <c r="V1442" s="81">
        <f>'Section 16a Bilan'!N23</f>
        <v>0</v>
      </c>
      <c r="W1442" s="81">
        <f>'Section 16a Bilan'!O23</f>
        <v>0</v>
      </c>
      <c r="X1442" s="81">
        <f>'Section 16a Bilan'!P23</f>
        <v>0</v>
      </c>
      <c r="Y1442" s="81">
        <f>'Section 16a Bilan'!Q23</f>
        <v>0</v>
      </c>
      <c r="Z1442" s="81">
        <f>'Section 16a Bilan'!R23</f>
        <v>0</v>
      </c>
      <c r="AA1442" s="81">
        <f>'Section 16a Bilan'!S23</f>
        <v>0</v>
      </c>
      <c r="AB1442" s="81">
        <f>'Section 16a Bilan'!T23</f>
        <v>0</v>
      </c>
    </row>
    <row r="1443" spans="1:28">
      <c r="A1443" s="9">
        <f>'Identification '!$F$11</f>
        <v>0</v>
      </c>
      <c r="B1443" s="190" t="str">
        <f>IF(AND('Identification '!$F$11="",'Identification '!$F$15&lt;&gt;""),'Identification '!$F$15,IF('Identification '!$F$11="","",IF('Identification '!$F$13="Inscrire le nom de votre organisme dans la cellule F15",'Identification '!$F$15,'Identification '!$F$13)))</f>
        <v/>
      </c>
      <c r="C1443" s="9" t="str">
        <f>REF!$BM$7</f>
        <v>2025-2026</v>
      </c>
      <c r="D1443" s="9" t="s">
        <v>3004</v>
      </c>
      <c r="E1443" s="190" t="str">
        <f>'Identification '!$F$17</f>
        <v/>
      </c>
      <c r="F1443" s="9" t="str">
        <f>'Identification '!$G$18</f>
        <v/>
      </c>
      <c r="G1443" s="9" t="str">
        <f>IF('Section 16a Bilan'!$C$9="","",'Section 16a Bilan'!$C$9)</f>
        <v/>
      </c>
      <c r="H1443" s="9" t="str">
        <f>IF('Section 16a Bilan'!$H$6="","",'Section 16a Bilan'!$H$6)</f>
        <v/>
      </c>
      <c r="I1443" s="9" t="str">
        <f>IF('Section 16a Bilan'!A24="","",'Section 16a Bilan'!A24)</f>
        <v/>
      </c>
      <c r="J1443" s="9" t="str">
        <f>IF('Section 16a Bilan'!B24="","",'Section 16a Bilan'!B24)</f>
        <v/>
      </c>
      <c r="K1443" s="9" t="str">
        <f>IF('Section 16a Bilan'!C24="","",'Section 16a Bilan'!C24)</f>
        <v/>
      </c>
      <c r="L1443" s="9" t="str">
        <f>IF('Section 16a Bilan'!D24="","",'Section 16a Bilan'!D24)</f>
        <v/>
      </c>
      <c r="M1443" s="9" t="str">
        <f>IF('Section 16a Bilan'!E24="","",'Section 16a Bilan'!E24)</f>
        <v/>
      </c>
      <c r="N1443" s="9" t="str">
        <f>IF('Section 16a Bilan'!F24="","",IF('Section 16a Bilan'!F24="«Choisir»","",'Section 16a Bilan'!F24))</f>
        <v/>
      </c>
      <c r="O1443" s="9" t="str">
        <f>IF('Section 16a Bilan'!G24="","",IF('Section 16a Bilan'!G24="«Choisir»","",'Section 16a Bilan'!G24))</f>
        <v/>
      </c>
      <c r="P1443" s="9" t="str">
        <f>IF('Section 16a Bilan'!H24="","",'Section 16a Bilan'!H24)</f>
        <v/>
      </c>
      <c r="Q1443" s="9" t="str">
        <f>IF('Section 16a Bilan'!I24="","",'Section 16a Bilan'!I24)</f>
        <v/>
      </c>
      <c r="R1443" s="9" t="str">
        <f>IF('Section 16a Bilan'!J24="","",'Section 16a Bilan'!J24)</f>
        <v/>
      </c>
      <c r="S1443" s="9" t="str">
        <f>IF('Section 16a Bilan'!K24="","",'Section 16a Bilan'!K24)</f>
        <v/>
      </c>
      <c r="T1443" s="9" t="str">
        <f>IF('Section 16a Bilan'!L24="","",'Section 16a Bilan'!L24)</f>
        <v/>
      </c>
      <c r="U1443" s="9" t="str">
        <f>IF('Section 16a Bilan'!M24="","",'Section 16a Bilan'!M24)</f>
        <v/>
      </c>
      <c r="V1443" s="81">
        <f>'Section 16a Bilan'!N24</f>
        <v>0</v>
      </c>
      <c r="W1443" s="81">
        <f>'Section 16a Bilan'!O24</f>
        <v>0</v>
      </c>
      <c r="X1443" s="81">
        <f>'Section 16a Bilan'!P24</f>
        <v>0</v>
      </c>
      <c r="Y1443" s="81">
        <f>'Section 16a Bilan'!Q24</f>
        <v>0</v>
      </c>
      <c r="Z1443" s="81">
        <f>'Section 16a Bilan'!R24</f>
        <v>0</v>
      </c>
      <c r="AA1443" s="81">
        <f>'Section 16a Bilan'!S24</f>
        <v>0</v>
      </c>
      <c r="AB1443" s="81">
        <f>'Section 16a Bilan'!T24</f>
        <v>0</v>
      </c>
    </row>
    <row r="1444" spans="1:28">
      <c r="A1444" s="9">
        <f>'Identification '!$F$11</f>
        <v>0</v>
      </c>
      <c r="B1444" s="190" t="str">
        <f>IF(AND('Identification '!$F$11="",'Identification '!$F$15&lt;&gt;""),'Identification '!$F$15,IF('Identification '!$F$11="","",IF('Identification '!$F$13="Inscrire le nom de votre organisme dans la cellule F15",'Identification '!$F$15,'Identification '!$F$13)))</f>
        <v/>
      </c>
      <c r="C1444" s="9" t="str">
        <f>REF!$BM$7</f>
        <v>2025-2026</v>
      </c>
      <c r="D1444" s="9" t="s">
        <v>3004</v>
      </c>
      <c r="E1444" s="190" t="str">
        <f>'Identification '!$F$17</f>
        <v/>
      </c>
      <c r="F1444" s="9" t="str">
        <f>'Identification '!$G$18</f>
        <v/>
      </c>
      <c r="G1444" s="9" t="str">
        <f>IF('Section 16a Bilan'!$C$9="","",'Section 16a Bilan'!$C$9)</f>
        <v/>
      </c>
      <c r="H1444" s="9" t="str">
        <f>IF('Section 16a Bilan'!$H$6="","",'Section 16a Bilan'!$H$6)</f>
        <v/>
      </c>
      <c r="I1444" s="9" t="str">
        <f>IF('Section 16a Bilan'!A25="","",'Section 16a Bilan'!A25)</f>
        <v/>
      </c>
      <c r="J1444" s="9" t="str">
        <f>IF('Section 16a Bilan'!B25="","",'Section 16a Bilan'!B25)</f>
        <v/>
      </c>
      <c r="K1444" s="9" t="str">
        <f>IF('Section 16a Bilan'!C25="","",'Section 16a Bilan'!C25)</f>
        <v/>
      </c>
      <c r="L1444" s="9" t="str">
        <f>IF('Section 16a Bilan'!D25="","",'Section 16a Bilan'!D25)</f>
        <v/>
      </c>
      <c r="M1444" s="9" t="str">
        <f>IF('Section 16a Bilan'!E25="","",'Section 16a Bilan'!E25)</f>
        <v/>
      </c>
      <c r="N1444" s="9" t="str">
        <f>IF('Section 16a Bilan'!F25="","",IF('Section 16a Bilan'!F25="«Choisir»","",'Section 16a Bilan'!F25))</f>
        <v/>
      </c>
      <c r="O1444" s="9" t="str">
        <f>IF('Section 16a Bilan'!G25="","",IF('Section 16a Bilan'!G25="«Choisir»","",'Section 16a Bilan'!G25))</f>
        <v/>
      </c>
      <c r="P1444" s="9" t="str">
        <f>IF('Section 16a Bilan'!H25="","",'Section 16a Bilan'!H25)</f>
        <v/>
      </c>
      <c r="Q1444" s="9" t="str">
        <f>IF('Section 16a Bilan'!I25="","",'Section 16a Bilan'!I25)</f>
        <v/>
      </c>
      <c r="R1444" s="9" t="str">
        <f>IF('Section 16a Bilan'!J25="","",'Section 16a Bilan'!J25)</f>
        <v/>
      </c>
      <c r="S1444" s="9" t="str">
        <f>IF('Section 16a Bilan'!K25="","",'Section 16a Bilan'!K25)</f>
        <v/>
      </c>
      <c r="T1444" s="9" t="str">
        <f>IF('Section 16a Bilan'!L25="","",'Section 16a Bilan'!L25)</f>
        <v/>
      </c>
      <c r="U1444" s="9" t="str">
        <f>IF('Section 16a Bilan'!M25="","",'Section 16a Bilan'!M25)</f>
        <v/>
      </c>
      <c r="V1444" s="81">
        <f>'Section 16a Bilan'!N25</f>
        <v>0</v>
      </c>
      <c r="W1444" s="81">
        <f>'Section 16a Bilan'!O25</f>
        <v>0</v>
      </c>
      <c r="X1444" s="81">
        <f>'Section 16a Bilan'!P25</f>
        <v>0</v>
      </c>
      <c r="Y1444" s="81">
        <f>'Section 16a Bilan'!Q25</f>
        <v>0</v>
      </c>
      <c r="Z1444" s="81">
        <f>'Section 16a Bilan'!R25</f>
        <v>0</v>
      </c>
      <c r="AA1444" s="81">
        <f>'Section 16a Bilan'!S25</f>
        <v>0</v>
      </c>
      <c r="AB1444" s="81">
        <f>'Section 16a Bilan'!T25</f>
        <v>0</v>
      </c>
    </row>
    <row r="1445" spans="1:28">
      <c r="A1445" s="9">
        <f>'Identification '!$F$11</f>
        <v>0</v>
      </c>
      <c r="B1445" s="190" t="str">
        <f>IF(AND('Identification '!$F$11="",'Identification '!$F$15&lt;&gt;""),'Identification '!$F$15,IF('Identification '!$F$11="","",IF('Identification '!$F$13="Inscrire le nom de votre organisme dans la cellule F15",'Identification '!$F$15,'Identification '!$F$13)))</f>
        <v/>
      </c>
      <c r="C1445" s="9" t="str">
        <f>REF!$BM$7</f>
        <v>2025-2026</v>
      </c>
      <c r="D1445" s="9" t="s">
        <v>3004</v>
      </c>
      <c r="E1445" s="190" t="str">
        <f>'Identification '!$F$17</f>
        <v/>
      </c>
      <c r="F1445" s="9" t="str">
        <f>'Identification '!$G$18</f>
        <v/>
      </c>
      <c r="G1445" s="9" t="str">
        <f>IF('Section 16a Bilan'!$C$9="","",'Section 16a Bilan'!$C$9)</f>
        <v/>
      </c>
      <c r="H1445" s="9" t="str">
        <f>IF('Section 16a Bilan'!$H$6="","",'Section 16a Bilan'!$H$6)</f>
        <v/>
      </c>
      <c r="I1445" s="9" t="str">
        <f>IF('Section 16a Bilan'!A26="","",'Section 16a Bilan'!A26)</f>
        <v/>
      </c>
      <c r="J1445" s="9" t="str">
        <f>IF('Section 16a Bilan'!B26="","",'Section 16a Bilan'!B26)</f>
        <v/>
      </c>
      <c r="K1445" s="9" t="str">
        <f>IF('Section 16a Bilan'!C26="","",'Section 16a Bilan'!C26)</f>
        <v/>
      </c>
      <c r="L1445" s="9" t="str">
        <f>IF('Section 16a Bilan'!D26="","",'Section 16a Bilan'!D26)</f>
        <v/>
      </c>
      <c r="M1445" s="9" t="str">
        <f>IF('Section 16a Bilan'!E26="","",'Section 16a Bilan'!E26)</f>
        <v/>
      </c>
      <c r="N1445" s="9" t="str">
        <f>IF('Section 16a Bilan'!F26="","",IF('Section 16a Bilan'!F26="«Choisir»","",'Section 16a Bilan'!F26))</f>
        <v/>
      </c>
      <c r="O1445" s="9" t="str">
        <f>IF('Section 16a Bilan'!G26="","",IF('Section 16a Bilan'!G26="«Choisir»","",'Section 16a Bilan'!G26))</f>
        <v/>
      </c>
      <c r="P1445" s="9" t="str">
        <f>IF('Section 16a Bilan'!H26="","",'Section 16a Bilan'!H26)</f>
        <v/>
      </c>
      <c r="Q1445" s="9" t="str">
        <f>IF('Section 16a Bilan'!I26="","",'Section 16a Bilan'!I26)</f>
        <v/>
      </c>
      <c r="R1445" s="9" t="str">
        <f>IF('Section 16a Bilan'!J26="","",'Section 16a Bilan'!J26)</f>
        <v/>
      </c>
      <c r="S1445" s="9" t="str">
        <f>IF('Section 16a Bilan'!K26="","",'Section 16a Bilan'!K26)</f>
        <v/>
      </c>
      <c r="T1445" s="9" t="str">
        <f>IF('Section 16a Bilan'!L26="","",'Section 16a Bilan'!L26)</f>
        <v/>
      </c>
      <c r="U1445" s="9" t="str">
        <f>IF('Section 16a Bilan'!M26="","",'Section 16a Bilan'!M26)</f>
        <v/>
      </c>
      <c r="V1445" s="81">
        <f>'Section 16a Bilan'!N26</f>
        <v>0</v>
      </c>
      <c r="W1445" s="81">
        <f>'Section 16a Bilan'!O26</f>
        <v>0</v>
      </c>
      <c r="X1445" s="81">
        <f>'Section 16a Bilan'!P26</f>
        <v>0</v>
      </c>
      <c r="Y1445" s="81">
        <f>'Section 16a Bilan'!Q26</f>
        <v>0</v>
      </c>
      <c r="Z1445" s="81">
        <f>'Section 16a Bilan'!R26</f>
        <v>0</v>
      </c>
      <c r="AA1445" s="81">
        <f>'Section 16a Bilan'!S26</f>
        <v>0</v>
      </c>
      <c r="AB1445" s="81">
        <f>'Section 16a Bilan'!T26</f>
        <v>0</v>
      </c>
    </row>
    <row r="1446" spans="1:28">
      <c r="A1446" s="9">
        <f>'Identification '!$F$11</f>
        <v>0</v>
      </c>
      <c r="B1446" s="190" t="str">
        <f>IF(AND('Identification '!$F$11="",'Identification '!$F$15&lt;&gt;""),'Identification '!$F$15,IF('Identification '!$F$11="","",IF('Identification '!$F$13="Inscrire le nom de votre organisme dans la cellule F15",'Identification '!$F$15,'Identification '!$F$13)))</f>
        <v/>
      </c>
      <c r="C1446" s="9" t="str">
        <f>REF!$BM$7</f>
        <v>2025-2026</v>
      </c>
      <c r="D1446" s="9" t="s">
        <v>3004</v>
      </c>
      <c r="E1446" s="190" t="str">
        <f>'Identification '!$F$17</f>
        <v/>
      </c>
      <c r="F1446" s="9" t="str">
        <f>'Identification '!$G$18</f>
        <v/>
      </c>
      <c r="G1446" s="9" t="str">
        <f>IF('Section 16a Bilan'!$C$9="","",'Section 16a Bilan'!$C$9)</f>
        <v/>
      </c>
      <c r="H1446" s="9" t="str">
        <f>IF('Section 16a Bilan'!$H$6="","",'Section 16a Bilan'!$H$6)</f>
        <v/>
      </c>
      <c r="I1446" s="9" t="str">
        <f>IF('Section 16a Bilan'!A27="","",'Section 16a Bilan'!A27)</f>
        <v/>
      </c>
      <c r="J1446" s="9" t="str">
        <f>IF('Section 16a Bilan'!B27="","",'Section 16a Bilan'!B27)</f>
        <v/>
      </c>
      <c r="K1446" s="9" t="str">
        <f>IF('Section 16a Bilan'!C27="","",'Section 16a Bilan'!C27)</f>
        <v/>
      </c>
      <c r="L1446" s="9" t="str">
        <f>IF('Section 16a Bilan'!D27="","",'Section 16a Bilan'!D27)</f>
        <v/>
      </c>
      <c r="M1446" s="9" t="str">
        <f>IF('Section 16a Bilan'!E27="","",'Section 16a Bilan'!E27)</f>
        <v/>
      </c>
      <c r="N1446" s="9" t="str">
        <f>IF('Section 16a Bilan'!F27="","",IF('Section 16a Bilan'!F27="«Choisir»","",'Section 16a Bilan'!F27))</f>
        <v/>
      </c>
      <c r="O1446" s="9" t="str">
        <f>IF('Section 16a Bilan'!G27="","",IF('Section 16a Bilan'!G27="«Choisir»","",'Section 16a Bilan'!G27))</f>
        <v/>
      </c>
      <c r="P1446" s="9" t="str">
        <f>IF('Section 16a Bilan'!H27="","",'Section 16a Bilan'!H27)</f>
        <v/>
      </c>
      <c r="Q1446" s="9" t="str">
        <f>IF('Section 16a Bilan'!I27="","",'Section 16a Bilan'!I27)</f>
        <v/>
      </c>
      <c r="R1446" s="9" t="str">
        <f>IF('Section 16a Bilan'!J27="","",'Section 16a Bilan'!J27)</f>
        <v/>
      </c>
      <c r="S1446" s="9" t="str">
        <f>IF('Section 16a Bilan'!K27="","",'Section 16a Bilan'!K27)</f>
        <v/>
      </c>
      <c r="T1446" s="9" t="str">
        <f>IF('Section 16a Bilan'!L27="","",'Section 16a Bilan'!L27)</f>
        <v/>
      </c>
      <c r="U1446" s="9" t="str">
        <f>IF('Section 16a Bilan'!M27="","",'Section 16a Bilan'!M27)</f>
        <v/>
      </c>
      <c r="V1446" s="81">
        <f>'Section 16a Bilan'!N27</f>
        <v>0</v>
      </c>
      <c r="W1446" s="81">
        <f>'Section 16a Bilan'!O27</f>
        <v>0</v>
      </c>
      <c r="X1446" s="81">
        <f>'Section 16a Bilan'!P27</f>
        <v>0</v>
      </c>
      <c r="Y1446" s="81">
        <f>'Section 16a Bilan'!Q27</f>
        <v>0</v>
      </c>
      <c r="Z1446" s="81">
        <f>'Section 16a Bilan'!R27</f>
        <v>0</v>
      </c>
      <c r="AA1446" s="81">
        <f>'Section 16a Bilan'!S27</f>
        <v>0</v>
      </c>
      <c r="AB1446" s="81">
        <f>'Section 16a Bilan'!T27</f>
        <v>0</v>
      </c>
    </row>
    <row r="1447" spans="1:28">
      <c r="A1447" s="9">
        <f>'Identification '!$F$11</f>
        <v>0</v>
      </c>
      <c r="B1447" s="190" t="str">
        <f>IF(AND('Identification '!$F$11="",'Identification '!$F$15&lt;&gt;""),'Identification '!$F$15,IF('Identification '!$F$11="","",IF('Identification '!$F$13="Inscrire le nom de votre organisme dans la cellule F15",'Identification '!$F$15,'Identification '!$F$13)))</f>
        <v/>
      </c>
      <c r="C1447" s="9" t="str">
        <f>REF!$BM$7</f>
        <v>2025-2026</v>
      </c>
      <c r="D1447" s="9" t="s">
        <v>3004</v>
      </c>
      <c r="E1447" s="190" t="str">
        <f>'Identification '!$F$17</f>
        <v/>
      </c>
      <c r="F1447" s="9" t="str">
        <f>'Identification '!$G$18</f>
        <v/>
      </c>
      <c r="G1447" s="9" t="str">
        <f>IF('Section 16a Bilan'!$C$9="","",'Section 16a Bilan'!$C$9)</f>
        <v/>
      </c>
      <c r="H1447" s="9" t="str">
        <f>IF('Section 16a Bilan'!$H$6="","",'Section 16a Bilan'!$H$6)</f>
        <v/>
      </c>
      <c r="I1447" s="9" t="str">
        <f>IF('Section 16a Bilan'!A28="","",'Section 16a Bilan'!A28)</f>
        <v/>
      </c>
      <c r="J1447" s="9" t="str">
        <f>IF('Section 16a Bilan'!B28="","",'Section 16a Bilan'!B28)</f>
        <v/>
      </c>
      <c r="K1447" s="9" t="str">
        <f>IF('Section 16a Bilan'!C28="","",'Section 16a Bilan'!C28)</f>
        <v/>
      </c>
      <c r="L1447" s="9" t="str">
        <f>IF('Section 16a Bilan'!D28="","",'Section 16a Bilan'!D28)</f>
        <v/>
      </c>
      <c r="M1447" s="9" t="str">
        <f>IF('Section 16a Bilan'!E28="","",'Section 16a Bilan'!E28)</f>
        <v/>
      </c>
      <c r="N1447" s="9" t="str">
        <f>IF('Section 16a Bilan'!F28="","",IF('Section 16a Bilan'!F28="«Choisir»","",'Section 16a Bilan'!F28))</f>
        <v/>
      </c>
      <c r="O1447" s="9" t="str">
        <f>IF('Section 16a Bilan'!G28="","",IF('Section 16a Bilan'!G28="«Choisir»","",'Section 16a Bilan'!G28))</f>
        <v/>
      </c>
      <c r="P1447" s="9" t="str">
        <f>IF('Section 16a Bilan'!H28="","",'Section 16a Bilan'!H28)</f>
        <v/>
      </c>
      <c r="Q1447" s="9" t="str">
        <f>IF('Section 16a Bilan'!I28="","",'Section 16a Bilan'!I28)</f>
        <v/>
      </c>
      <c r="R1447" s="9" t="str">
        <f>IF('Section 16a Bilan'!J28="","",'Section 16a Bilan'!J28)</f>
        <v/>
      </c>
      <c r="S1447" s="9" t="str">
        <f>IF('Section 16a Bilan'!K28="","",'Section 16a Bilan'!K28)</f>
        <v/>
      </c>
      <c r="T1447" s="9" t="str">
        <f>IF('Section 16a Bilan'!L28="","",'Section 16a Bilan'!L28)</f>
        <v/>
      </c>
      <c r="U1447" s="9" t="str">
        <f>IF('Section 16a Bilan'!M28="","",'Section 16a Bilan'!M28)</f>
        <v/>
      </c>
      <c r="V1447" s="81">
        <f>'Section 16a Bilan'!N28</f>
        <v>0</v>
      </c>
      <c r="W1447" s="81">
        <f>'Section 16a Bilan'!O28</f>
        <v>0</v>
      </c>
      <c r="X1447" s="81">
        <f>'Section 16a Bilan'!P28</f>
        <v>0</v>
      </c>
      <c r="Y1447" s="81">
        <f>'Section 16a Bilan'!Q28</f>
        <v>0</v>
      </c>
      <c r="Z1447" s="81">
        <f>'Section 16a Bilan'!R28</f>
        <v>0</v>
      </c>
      <c r="AA1447" s="81">
        <f>'Section 16a Bilan'!S28</f>
        <v>0</v>
      </c>
      <c r="AB1447" s="81">
        <f>'Section 16a Bilan'!T28</f>
        <v>0</v>
      </c>
    </row>
    <row r="1448" spans="1:28">
      <c r="A1448" s="9">
        <f>'Identification '!$F$11</f>
        <v>0</v>
      </c>
      <c r="B1448" s="190" t="str">
        <f>IF(AND('Identification '!$F$11="",'Identification '!$F$15&lt;&gt;""),'Identification '!$F$15,IF('Identification '!$F$11="","",IF('Identification '!$F$13="Inscrire le nom de votre organisme dans la cellule F15",'Identification '!$F$15,'Identification '!$F$13)))</f>
        <v/>
      </c>
      <c r="C1448" s="9" t="str">
        <f>REF!$BM$7</f>
        <v>2025-2026</v>
      </c>
      <c r="D1448" s="9" t="s">
        <v>3004</v>
      </c>
      <c r="E1448" s="190" t="str">
        <f>'Identification '!$F$17</f>
        <v/>
      </c>
      <c r="F1448" s="9" t="str">
        <f>'Identification '!$G$18</f>
        <v/>
      </c>
      <c r="G1448" s="9" t="str">
        <f>IF('Section 16a Bilan'!$C$9="","",'Section 16a Bilan'!$C$9)</f>
        <v/>
      </c>
      <c r="H1448" s="9" t="str">
        <f>IF('Section 16a Bilan'!$H$6="","",'Section 16a Bilan'!$H$6)</f>
        <v/>
      </c>
      <c r="I1448" s="9" t="str">
        <f>IF('Section 16a Bilan'!A29="","",'Section 16a Bilan'!A29)</f>
        <v/>
      </c>
      <c r="J1448" s="9" t="str">
        <f>IF('Section 16a Bilan'!B29="","",'Section 16a Bilan'!B29)</f>
        <v/>
      </c>
      <c r="K1448" s="9" t="str">
        <f>IF('Section 16a Bilan'!C29="","",'Section 16a Bilan'!C29)</f>
        <v/>
      </c>
      <c r="L1448" s="9" t="str">
        <f>IF('Section 16a Bilan'!D29="","",'Section 16a Bilan'!D29)</f>
        <v/>
      </c>
      <c r="M1448" s="9" t="str">
        <f>IF('Section 16a Bilan'!E29="","",'Section 16a Bilan'!E29)</f>
        <v/>
      </c>
      <c r="N1448" s="9" t="str">
        <f>IF('Section 16a Bilan'!F29="","",IF('Section 16a Bilan'!F29="«Choisir»","",'Section 16a Bilan'!F29))</f>
        <v/>
      </c>
      <c r="O1448" s="9" t="str">
        <f>IF('Section 16a Bilan'!G29="","",IF('Section 16a Bilan'!G29="«Choisir»","",'Section 16a Bilan'!G29))</f>
        <v/>
      </c>
      <c r="P1448" s="9" t="str">
        <f>IF('Section 16a Bilan'!H29="","",'Section 16a Bilan'!H29)</f>
        <v/>
      </c>
      <c r="Q1448" s="9" t="str">
        <f>IF('Section 16a Bilan'!I29="","",'Section 16a Bilan'!I29)</f>
        <v/>
      </c>
      <c r="R1448" s="9" t="str">
        <f>IF('Section 16a Bilan'!J29="","",'Section 16a Bilan'!J29)</f>
        <v/>
      </c>
      <c r="S1448" s="9" t="str">
        <f>IF('Section 16a Bilan'!K29="","",'Section 16a Bilan'!K29)</f>
        <v/>
      </c>
      <c r="T1448" s="9" t="str">
        <f>IF('Section 16a Bilan'!L29="","",'Section 16a Bilan'!L29)</f>
        <v/>
      </c>
      <c r="U1448" s="9" t="str">
        <f>IF('Section 16a Bilan'!M29="","",'Section 16a Bilan'!M29)</f>
        <v/>
      </c>
      <c r="V1448" s="81">
        <f>'Section 16a Bilan'!N29</f>
        <v>0</v>
      </c>
      <c r="W1448" s="81">
        <f>'Section 16a Bilan'!O29</f>
        <v>0</v>
      </c>
      <c r="X1448" s="81">
        <f>'Section 16a Bilan'!P29</f>
        <v>0</v>
      </c>
      <c r="Y1448" s="81">
        <f>'Section 16a Bilan'!Q29</f>
        <v>0</v>
      </c>
      <c r="Z1448" s="81">
        <f>'Section 16a Bilan'!R29</f>
        <v>0</v>
      </c>
      <c r="AA1448" s="81">
        <f>'Section 16a Bilan'!S29</f>
        <v>0</v>
      </c>
      <c r="AB1448" s="81">
        <f>'Section 16a Bilan'!T29</f>
        <v>0</v>
      </c>
    </row>
    <row r="1449" spans="1:28">
      <c r="A1449" s="9">
        <f>'Identification '!$F$11</f>
        <v>0</v>
      </c>
      <c r="B1449" s="190" t="str">
        <f>IF(AND('Identification '!$F$11="",'Identification '!$F$15&lt;&gt;""),'Identification '!$F$15,IF('Identification '!$F$11="","",IF('Identification '!$F$13="Inscrire le nom de votre organisme dans la cellule F15",'Identification '!$F$15,'Identification '!$F$13)))</f>
        <v/>
      </c>
      <c r="C1449" s="9" t="str">
        <f>REF!$BM$7</f>
        <v>2025-2026</v>
      </c>
      <c r="D1449" s="9" t="s">
        <v>3004</v>
      </c>
      <c r="E1449" s="190" t="str">
        <f>'Identification '!$F$17</f>
        <v/>
      </c>
      <c r="F1449" s="9" t="str">
        <f>'Identification '!$G$18</f>
        <v/>
      </c>
      <c r="G1449" s="9" t="str">
        <f>IF('Section 16a Bilan'!$C$9="","",'Section 16a Bilan'!$C$9)</f>
        <v/>
      </c>
      <c r="H1449" s="9" t="str">
        <f>IF('Section 16a Bilan'!$H$6="","",'Section 16a Bilan'!$H$6)</f>
        <v/>
      </c>
      <c r="I1449" s="9" t="str">
        <f>IF('Section 16a Bilan'!A30="","",'Section 16a Bilan'!A30)</f>
        <v/>
      </c>
      <c r="J1449" s="9" t="str">
        <f>IF('Section 16a Bilan'!B30="","",'Section 16a Bilan'!B30)</f>
        <v/>
      </c>
      <c r="K1449" s="9" t="str">
        <f>IF('Section 16a Bilan'!C30="","",'Section 16a Bilan'!C30)</f>
        <v/>
      </c>
      <c r="L1449" s="9" t="str">
        <f>IF('Section 16a Bilan'!D30="","",'Section 16a Bilan'!D30)</f>
        <v/>
      </c>
      <c r="M1449" s="9" t="str">
        <f>IF('Section 16a Bilan'!E30="","",'Section 16a Bilan'!E30)</f>
        <v/>
      </c>
      <c r="N1449" s="9" t="str">
        <f>IF('Section 16a Bilan'!F30="","",IF('Section 16a Bilan'!F30="«Choisir»","",'Section 16a Bilan'!F30))</f>
        <v/>
      </c>
      <c r="O1449" s="9" t="str">
        <f>IF('Section 16a Bilan'!G30="","",IF('Section 16a Bilan'!G30="«Choisir»","",'Section 16a Bilan'!G30))</f>
        <v/>
      </c>
      <c r="P1449" s="9" t="str">
        <f>IF('Section 16a Bilan'!H30="","",'Section 16a Bilan'!H30)</f>
        <v/>
      </c>
      <c r="Q1449" s="9" t="str">
        <f>IF('Section 16a Bilan'!I30="","",'Section 16a Bilan'!I30)</f>
        <v/>
      </c>
      <c r="R1449" s="9" t="str">
        <f>IF('Section 16a Bilan'!J30="","",'Section 16a Bilan'!J30)</f>
        <v/>
      </c>
      <c r="S1449" s="9" t="str">
        <f>IF('Section 16a Bilan'!K30="","",'Section 16a Bilan'!K30)</f>
        <v/>
      </c>
      <c r="T1449" s="9" t="str">
        <f>IF('Section 16a Bilan'!L30="","",'Section 16a Bilan'!L30)</f>
        <v/>
      </c>
      <c r="U1449" s="9" t="str">
        <f>IF('Section 16a Bilan'!M30="","",'Section 16a Bilan'!M30)</f>
        <v/>
      </c>
      <c r="V1449" s="81">
        <f>'Section 16a Bilan'!N30</f>
        <v>0</v>
      </c>
      <c r="W1449" s="81">
        <f>'Section 16a Bilan'!O30</f>
        <v>0</v>
      </c>
      <c r="X1449" s="81">
        <f>'Section 16a Bilan'!P30</f>
        <v>0</v>
      </c>
      <c r="Y1449" s="81">
        <f>'Section 16a Bilan'!Q30</f>
        <v>0</v>
      </c>
      <c r="Z1449" s="81">
        <f>'Section 16a Bilan'!R30</f>
        <v>0</v>
      </c>
      <c r="AA1449" s="81">
        <f>'Section 16a Bilan'!S30</f>
        <v>0</v>
      </c>
      <c r="AB1449" s="81">
        <f>'Section 16a Bilan'!T30</f>
        <v>0</v>
      </c>
    </row>
    <row r="1450" spans="1:28">
      <c r="A1450" s="9">
        <f>'Identification '!$F$11</f>
        <v>0</v>
      </c>
      <c r="B1450" s="190" t="str">
        <f>IF(AND('Identification '!$F$11="",'Identification '!$F$15&lt;&gt;""),'Identification '!$F$15,IF('Identification '!$F$11="","",IF('Identification '!$F$13="Inscrire le nom de votre organisme dans la cellule F15",'Identification '!$F$15,'Identification '!$F$13)))</f>
        <v/>
      </c>
      <c r="C1450" s="9" t="str">
        <f>REF!$BM$7</f>
        <v>2025-2026</v>
      </c>
      <c r="D1450" s="9" t="s">
        <v>3004</v>
      </c>
      <c r="E1450" s="190" t="str">
        <f>'Identification '!$F$17</f>
        <v/>
      </c>
      <c r="F1450" s="9" t="str">
        <f>'Identification '!$G$18</f>
        <v/>
      </c>
      <c r="G1450" s="9" t="str">
        <f>IF('Section 16a Bilan'!$C$9="","",'Section 16a Bilan'!$C$9)</f>
        <v/>
      </c>
      <c r="H1450" s="9" t="str">
        <f>IF('Section 16a Bilan'!$H$6="","",'Section 16a Bilan'!$H$6)</f>
        <v/>
      </c>
      <c r="I1450" s="9" t="str">
        <f>IF('Section 16a Bilan'!A31="","",'Section 16a Bilan'!A31)</f>
        <v/>
      </c>
      <c r="J1450" s="9" t="str">
        <f>IF('Section 16a Bilan'!B31="","",'Section 16a Bilan'!B31)</f>
        <v/>
      </c>
      <c r="K1450" s="9" t="str">
        <f>IF('Section 16a Bilan'!C31="","",'Section 16a Bilan'!C31)</f>
        <v/>
      </c>
      <c r="L1450" s="9" t="str">
        <f>IF('Section 16a Bilan'!D31="","",'Section 16a Bilan'!D31)</f>
        <v/>
      </c>
      <c r="M1450" s="9" t="str">
        <f>IF('Section 16a Bilan'!E31="","",'Section 16a Bilan'!E31)</f>
        <v/>
      </c>
      <c r="N1450" s="9" t="str">
        <f>IF('Section 16a Bilan'!F31="","",IF('Section 16a Bilan'!F31="«Choisir»","",'Section 16a Bilan'!F31))</f>
        <v/>
      </c>
      <c r="O1450" s="9" t="str">
        <f>IF('Section 16a Bilan'!G31="","",IF('Section 16a Bilan'!G31="«Choisir»","",'Section 16a Bilan'!G31))</f>
        <v/>
      </c>
      <c r="P1450" s="9" t="str">
        <f>IF('Section 16a Bilan'!H31="","",'Section 16a Bilan'!H31)</f>
        <v/>
      </c>
      <c r="Q1450" s="9" t="str">
        <f>IF('Section 16a Bilan'!I31="","",'Section 16a Bilan'!I31)</f>
        <v/>
      </c>
      <c r="R1450" s="9" t="str">
        <f>IF('Section 16a Bilan'!J31="","",'Section 16a Bilan'!J31)</f>
        <v/>
      </c>
      <c r="S1450" s="9" t="str">
        <f>IF('Section 16a Bilan'!K31="","",'Section 16a Bilan'!K31)</f>
        <v/>
      </c>
      <c r="T1450" s="9" t="str">
        <f>IF('Section 16a Bilan'!L31="","",'Section 16a Bilan'!L31)</f>
        <v/>
      </c>
      <c r="U1450" s="9" t="str">
        <f>IF('Section 16a Bilan'!M31="","",'Section 16a Bilan'!M31)</f>
        <v/>
      </c>
      <c r="V1450" s="81">
        <f>'Section 16a Bilan'!N31</f>
        <v>0</v>
      </c>
      <c r="W1450" s="81">
        <f>'Section 16a Bilan'!O31</f>
        <v>0</v>
      </c>
      <c r="X1450" s="81">
        <f>'Section 16a Bilan'!P31</f>
        <v>0</v>
      </c>
      <c r="Y1450" s="81">
        <f>'Section 16a Bilan'!Q31</f>
        <v>0</v>
      </c>
      <c r="Z1450" s="81">
        <f>'Section 16a Bilan'!R31</f>
        <v>0</v>
      </c>
      <c r="AA1450" s="81">
        <f>'Section 16a Bilan'!S31</f>
        <v>0</v>
      </c>
      <c r="AB1450" s="81">
        <f>'Section 16a Bilan'!T31</f>
        <v>0</v>
      </c>
    </row>
    <row r="1451" spans="1:28">
      <c r="A1451" s="9">
        <f>'Identification '!$F$11</f>
        <v>0</v>
      </c>
      <c r="B1451" s="190" t="str">
        <f>IF(AND('Identification '!$F$11="",'Identification '!$F$15&lt;&gt;""),'Identification '!$F$15,IF('Identification '!$F$11="","",IF('Identification '!$F$13="Inscrire le nom de votre organisme dans la cellule F15",'Identification '!$F$15,'Identification '!$F$13)))</f>
        <v/>
      </c>
      <c r="C1451" s="9" t="str">
        <f>REF!$BM$7</f>
        <v>2025-2026</v>
      </c>
      <c r="D1451" s="9" t="s">
        <v>3004</v>
      </c>
      <c r="E1451" s="190" t="str">
        <f>'Identification '!$F$17</f>
        <v/>
      </c>
      <c r="F1451" s="9" t="str">
        <f>'Identification '!$G$18</f>
        <v/>
      </c>
      <c r="G1451" s="9" t="str">
        <f>IF('Section 16a Bilan'!$C$9="","",'Section 16a Bilan'!$C$9)</f>
        <v/>
      </c>
      <c r="H1451" s="9" t="str">
        <f>IF('Section 16a Bilan'!$H$6="","",'Section 16a Bilan'!$H$6)</f>
        <v/>
      </c>
      <c r="I1451" s="9" t="str">
        <f>IF('Section 16a Bilan'!A32="","",'Section 16a Bilan'!A32)</f>
        <v/>
      </c>
      <c r="J1451" s="9" t="str">
        <f>IF('Section 16a Bilan'!B32="","",'Section 16a Bilan'!B32)</f>
        <v/>
      </c>
      <c r="K1451" s="9" t="str">
        <f>IF('Section 16a Bilan'!C32="","",'Section 16a Bilan'!C32)</f>
        <v/>
      </c>
      <c r="L1451" s="9" t="str">
        <f>IF('Section 16a Bilan'!D32="","",'Section 16a Bilan'!D32)</f>
        <v/>
      </c>
      <c r="M1451" s="9" t="str">
        <f>IF('Section 16a Bilan'!E32="","",'Section 16a Bilan'!E32)</f>
        <v/>
      </c>
      <c r="N1451" s="9" t="str">
        <f>IF('Section 16a Bilan'!F32="","",IF('Section 16a Bilan'!F32="«Choisir»","",'Section 16a Bilan'!F32))</f>
        <v/>
      </c>
      <c r="O1451" s="9" t="str">
        <f>IF('Section 16a Bilan'!G32="","",IF('Section 16a Bilan'!G32="«Choisir»","",'Section 16a Bilan'!G32))</f>
        <v/>
      </c>
      <c r="P1451" s="9" t="str">
        <f>IF('Section 16a Bilan'!H32="","",'Section 16a Bilan'!H32)</f>
        <v/>
      </c>
      <c r="Q1451" s="9" t="str">
        <f>IF('Section 16a Bilan'!I32="","",'Section 16a Bilan'!I32)</f>
        <v/>
      </c>
      <c r="R1451" s="9" t="str">
        <f>IF('Section 16a Bilan'!J32="","",'Section 16a Bilan'!J32)</f>
        <v/>
      </c>
      <c r="S1451" s="9" t="str">
        <f>IF('Section 16a Bilan'!K32="","",'Section 16a Bilan'!K32)</f>
        <v/>
      </c>
      <c r="T1451" s="9" t="str">
        <f>IF('Section 16a Bilan'!L32="","",'Section 16a Bilan'!L32)</f>
        <v/>
      </c>
      <c r="U1451" s="9" t="str">
        <f>IF('Section 16a Bilan'!M32="","",'Section 16a Bilan'!M32)</f>
        <v/>
      </c>
      <c r="V1451" s="81">
        <f>'Section 16a Bilan'!N32</f>
        <v>0</v>
      </c>
      <c r="W1451" s="81">
        <f>'Section 16a Bilan'!O32</f>
        <v>0</v>
      </c>
      <c r="X1451" s="81">
        <f>'Section 16a Bilan'!P32</f>
        <v>0</v>
      </c>
      <c r="Y1451" s="81">
        <f>'Section 16a Bilan'!Q32</f>
        <v>0</v>
      </c>
      <c r="Z1451" s="81">
        <f>'Section 16a Bilan'!R32</f>
        <v>0</v>
      </c>
      <c r="AA1451" s="81">
        <f>'Section 16a Bilan'!S32</f>
        <v>0</v>
      </c>
      <c r="AB1451" s="81">
        <f>'Section 16a Bilan'!T32</f>
        <v>0</v>
      </c>
    </row>
    <row r="1452" spans="1:28">
      <c r="A1452" s="9">
        <f>'Identification '!$F$11</f>
        <v>0</v>
      </c>
      <c r="B1452" s="190" t="str">
        <f>IF(AND('Identification '!$F$11="",'Identification '!$F$15&lt;&gt;""),'Identification '!$F$15,IF('Identification '!$F$11="","",IF('Identification '!$F$13="Inscrire le nom de votre organisme dans la cellule F15",'Identification '!$F$15,'Identification '!$F$13)))</f>
        <v/>
      </c>
      <c r="C1452" s="9" t="str">
        <f>REF!$BM$7</f>
        <v>2025-2026</v>
      </c>
      <c r="D1452" s="9" t="s">
        <v>3004</v>
      </c>
      <c r="E1452" s="190" t="str">
        <f>'Identification '!$F$17</f>
        <v/>
      </c>
      <c r="F1452" s="9" t="str">
        <f>'Identification '!$G$18</f>
        <v/>
      </c>
      <c r="G1452" s="9" t="str">
        <f>IF('Section 16a Bilan'!$C$9="","",'Section 16a Bilan'!$C$9)</f>
        <v/>
      </c>
      <c r="H1452" s="9" t="str">
        <f>IF('Section 16a Bilan'!$H$6="","",'Section 16a Bilan'!$H$6)</f>
        <v/>
      </c>
      <c r="I1452" s="9" t="str">
        <f>IF('Section 16a Bilan'!A33="","",'Section 16a Bilan'!A33)</f>
        <v/>
      </c>
      <c r="J1452" s="9" t="str">
        <f>IF('Section 16a Bilan'!B33="","",'Section 16a Bilan'!B33)</f>
        <v/>
      </c>
      <c r="K1452" s="9" t="str">
        <f>IF('Section 16a Bilan'!C33="","",'Section 16a Bilan'!C33)</f>
        <v/>
      </c>
      <c r="L1452" s="9" t="str">
        <f>IF('Section 16a Bilan'!D33="","",'Section 16a Bilan'!D33)</f>
        <v/>
      </c>
      <c r="M1452" s="9" t="str">
        <f>IF('Section 16a Bilan'!E33="","",'Section 16a Bilan'!E33)</f>
        <v/>
      </c>
      <c r="N1452" s="9" t="str">
        <f>IF('Section 16a Bilan'!F33="","",IF('Section 16a Bilan'!F33="«Choisir»","",'Section 16a Bilan'!F33))</f>
        <v/>
      </c>
      <c r="O1452" s="9" t="str">
        <f>IF('Section 16a Bilan'!G33="","",IF('Section 16a Bilan'!G33="«Choisir»","",'Section 16a Bilan'!G33))</f>
        <v/>
      </c>
      <c r="P1452" s="9" t="str">
        <f>IF('Section 16a Bilan'!H33="","",'Section 16a Bilan'!H33)</f>
        <v/>
      </c>
      <c r="Q1452" s="9" t="str">
        <f>IF('Section 16a Bilan'!I33="","",'Section 16a Bilan'!I33)</f>
        <v/>
      </c>
      <c r="R1452" s="9" t="str">
        <f>IF('Section 16a Bilan'!J33="","",'Section 16a Bilan'!J33)</f>
        <v/>
      </c>
      <c r="S1452" s="9" t="str">
        <f>IF('Section 16a Bilan'!K33="","",'Section 16a Bilan'!K33)</f>
        <v/>
      </c>
      <c r="T1452" s="9" t="str">
        <f>IF('Section 16a Bilan'!L33="","",'Section 16a Bilan'!L33)</f>
        <v/>
      </c>
      <c r="U1452" s="9" t="str">
        <f>IF('Section 16a Bilan'!M33="","",'Section 16a Bilan'!M33)</f>
        <v/>
      </c>
      <c r="V1452" s="81">
        <f>'Section 16a Bilan'!N33</f>
        <v>0</v>
      </c>
      <c r="W1452" s="81">
        <f>'Section 16a Bilan'!O33</f>
        <v>0</v>
      </c>
      <c r="X1452" s="81">
        <f>'Section 16a Bilan'!P33</f>
        <v>0</v>
      </c>
      <c r="Y1452" s="81">
        <f>'Section 16a Bilan'!Q33</f>
        <v>0</v>
      </c>
      <c r="Z1452" s="81">
        <f>'Section 16a Bilan'!R33</f>
        <v>0</v>
      </c>
      <c r="AA1452" s="81">
        <f>'Section 16a Bilan'!S33</f>
        <v>0</v>
      </c>
      <c r="AB1452" s="81">
        <f>'Section 16a Bilan'!T33</f>
        <v>0</v>
      </c>
    </row>
    <row r="1453" spans="1:28">
      <c r="A1453" s="9">
        <f>'Identification '!$F$11</f>
        <v>0</v>
      </c>
      <c r="B1453" s="190" t="str">
        <f>IF(AND('Identification '!$F$11="",'Identification '!$F$15&lt;&gt;""),'Identification '!$F$15,IF('Identification '!$F$11="","",IF('Identification '!$F$13="Inscrire le nom de votre organisme dans la cellule F15",'Identification '!$F$15,'Identification '!$F$13)))</f>
        <v/>
      </c>
      <c r="C1453" s="9" t="str">
        <f>REF!$BM$7</f>
        <v>2025-2026</v>
      </c>
      <c r="D1453" s="9" t="s">
        <v>3004</v>
      </c>
      <c r="E1453" s="190" t="str">
        <f>'Identification '!$F$17</f>
        <v/>
      </c>
      <c r="F1453" s="9" t="str">
        <f>'Identification '!$G$18</f>
        <v/>
      </c>
      <c r="G1453" s="9" t="str">
        <f>IF('Section 16a Bilan'!$C$9="","",'Section 16a Bilan'!$C$9)</f>
        <v/>
      </c>
      <c r="H1453" s="9" t="str">
        <f>IF('Section 16a Bilan'!$H$6="","",'Section 16a Bilan'!$H$6)</f>
        <v/>
      </c>
      <c r="I1453" s="9" t="str">
        <f>IF('Section 16a Bilan'!A34="","",'Section 16a Bilan'!A34)</f>
        <v/>
      </c>
      <c r="J1453" s="9" t="str">
        <f>IF('Section 16a Bilan'!B34="","",'Section 16a Bilan'!B34)</f>
        <v/>
      </c>
      <c r="K1453" s="9" t="str">
        <f>IF('Section 16a Bilan'!C34="","",'Section 16a Bilan'!C34)</f>
        <v/>
      </c>
      <c r="L1453" s="9" t="str">
        <f>IF('Section 16a Bilan'!D34="","",'Section 16a Bilan'!D34)</f>
        <v/>
      </c>
      <c r="M1453" s="9" t="str">
        <f>IF('Section 16a Bilan'!E34="","",'Section 16a Bilan'!E34)</f>
        <v/>
      </c>
      <c r="N1453" s="9" t="str">
        <f>IF('Section 16a Bilan'!F34="","",IF('Section 16a Bilan'!F34="«Choisir»","",'Section 16a Bilan'!F34))</f>
        <v/>
      </c>
      <c r="O1453" s="9" t="str">
        <f>IF('Section 16a Bilan'!G34="","",IF('Section 16a Bilan'!G34="«Choisir»","",'Section 16a Bilan'!G34))</f>
        <v/>
      </c>
      <c r="P1453" s="9" t="str">
        <f>IF('Section 16a Bilan'!H34="","",'Section 16a Bilan'!H34)</f>
        <v/>
      </c>
      <c r="Q1453" s="9" t="str">
        <f>IF('Section 16a Bilan'!I34="","",'Section 16a Bilan'!I34)</f>
        <v/>
      </c>
      <c r="R1453" s="9" t="str">
        <f>IF('Section 16a Bilan'!J34="","",'Section 16a Bilan'!J34)</f>
        <v/>
      </c>
      <c r="S1453" s="9" t="str">
        <f>IF('Section 16a Bilan'!K34="","",'Section 16a Bilan'!K34)</f>
        <v/>
      </c>
      <c r="T1453" s="9" t="str">
        <f>IF('Section 16a Bilan'!L34="","",'Section 16a Bilan'!L34)</f>
        <v/>
      </c>
      <c r="U1453" s="9" t="str">
        <f>IF('Section 16a Bilan'!M34="","",'Section 16a Bilan'!M34)</f>
        <v/>
      </c>
      <c r="V1453" s="81">
        <f>'Section 16a Bilan'!N34</f>
        <v>0</v>
      </c>
      <c r="W1453" s="81">
        <f>'Section 16a Bilan'!O34</f>
        <v>0</v>
      </c>
      <c r="X1453" s="81">
        <f>'Section 16a Bilan'!P34</f>
        <v>0</v>
      </c>
      <c r="Y1453" s="81">
        <f>'Section 16a Bilan'!Q34</f>
        <v>0</v>
      </c>
      <c r="Z1453" s="81">
        <f>'Section 16a Bilan'!R34</f>
        <v>0</v>
      </c>
      <c r="AA1453" s="81">
        <f>'Section 16a Bilan'!S34</f>
        <v>0</v>
      </c>
      <c r="AB1453" s="81">
        <f>'Section 16a Bilan'!T34</f>
        <v>0</v>
      </c>
    </row>
    <row r="1454" spans="1:28">
      <c r="A1454" s="9">
        <f>'Identification '!$F$11</f>
        <v>0</v>
      </c>
      <c r="B1454" s="190" t="str">
        <f>IF(AND('Identification '!$F$11="",'Identification '!$F$15&lt;&gt;""),'Identification '!$F$15,IF('Identification '!$F$11="","",IF('Identification '!$F$13="Inscrire le nom de votre organisme dans la cellule F15",'Identification '!$F$15,'Identification '!$F$13)))</f>
        <v/>
      </c>
      <c r="C1454" s="9" t="str">
        <f>REF!$BM$7</f>
        <v>2025-2026</v>
      </c>
      <c r="D1454" s="9" t="s">
        <v>3004</v>
      </c>
      <c r="E1454" s="190" t="str">
        <f>'Identification '!$F$17</f>
        <v/>
      </c>
      <c r="F1454" s="9" t="str">
        <f>'Identification '!$G$18</f>
        <v/>
      </c>
      <c r="G1454" s="9" t="str">
        <f>IF('Section 16a Bilan'!$C$9="","",'Section 16a Bilan'!$C$9)</f>
        <v/>
      </c>
      <c r="H1454" s="9" t="str">
        <f>IF('Section 16a Bilan'!$H$6="","",'Section 16a Bilan'!$H$6)</f>
        <v/>
      </c>
      <c r="I1454" s="9" t="str">
        <f>IF('Section 16a Bilan'!A35="","",'Section 16a Bilan'!A35)</f>
        <v/>
      </c>
      <c r="J1454" s="9" t="str">
        <f>IF('Section 16a Bilan'!B35="","",'Section 16a Bilan'!B35)</f>
        <v/>
      </c>
      <c r="K1454" s="9" t="str">
        <f>IF('Section 16a Bilan'!C35="","",'Section 16a Bilan'!C35)</f>
        <v/>
      </c>
      <c r="L1454" s="9" t="str">
        <f>IF('Section 16a Bilan'!D35="","",'Section 16a Bilan'!D35)</f>
        <v/>
      </c>
      <c r="M1454" s="9" t="str">
        <f>IF('Section 16a Bilan'!E35="","",'Section 16a Bilan'!E35)</f>
        <v/>
      </c>
      <c r="N1454" s="9" t="str">
        <f>IF('Section 16a Bilan'!F35="","",IF('Section 16a Bilan'!F35="«Choisir»","",'Section 16a Bilan'!F35))</f>
        <v/>
      </c>
      <c r="O1454" s="9" t="str">
        <f>IF('Section 16a Bilan'!G35="","",IF('Section 16a Bilan'!G35="«Choisir»","",'Section 16a Bilan'!G35))</f>
        <v/>
      </c>
      <c r="P1454" s="9" t="str">
        <f>IF('Section 16a Bilan'!H35="","",'Section 16a Bilan'!H35)</f>
        <v/>
      </c>
      <c r="Q1454" s="9" t="str">
        <f>IF('Section 16a Bilan'!I35="","",'Section 16a Bilan'!I35)</f>
        <v/>
      </c>
      <c r="R1454" s="9" t="str">
        <f>IF('Section 16a Bilan'!J35="","",'Section 16a Bilan'!J35)</f>
        <v/>
      </c>
      <c r="S1454" s="9" t="str">
        <f>IF('Section 16a Bilan'!K35="","",'Section 16a Bilan'!K35)</f>
        <v/>
      </c>
      <c r="T1454" s="9" t="str">
        <f>IF('Section 16a Bilan'!L35="","",'Section 16a Bilan'!L35)</f>
        <v/>
      </c>
      <c r="U1454" s="9" t="str">
        <f>IF('Section 16a Bilan'!M35="","",'Section 16a Bilan'!M35)</f>
        <v/>
      </c>
      <c r="V1454" s="81">
        <f>'Section 16a Bilan'!N35</f>
        <v>0</v>
      </c>
      <c r="W1454" s="81">
        <f>'Section 16a Bilan'!O35</f>
        <v>0</v>
      </c>
      <c r="X1454" s="81">
        <f>'Section 16a Bilan'!P35</f>
        <v>0</v>
      </c>
      <c r="Y1454" s="81">
        <f>'Section 16a Bilan'!Q35</f>
        <v>0</v>
      </c>
      <c r="Z1454" s="81">
        <f>'Section 16a Bilan'!R35</f>
        <v>0</v>
      </c>
      <c r="AA1454" s="81">
        <f>'Section 16a Bilan'!S35</f>
        <v>0</v>
      </c>
      <c r="AB1454" s="81">
        <f>'Section 16a Bilan'!T35</f>
        <v>0</v>
      </c>
    </row>
    <row r="1455" spans="1:28">
      <c r="A1455" s="9">
        <f>'Identification '!$F$11</f>
        <v>0</v>
      </c>
      <c r="B1455" s="190" t="str">
        <f>IF(AND('Identification '!$F$11="",'Identification '!$F$15&lt;&gt;""),'Identification '!$F$15,IF('Identification '!$F$11="","",IF('Identification '!$F$13="Inscrire le nom de votre organisme dans la cellule F15",'Identification '!$F$15,'Identification '!$F$13)))</f>
        <v/>
      </c>
      <c r="C1455" s="9" t="str">
        <f>REF!$BM$7</f>
        <v>2025-2026</v>
      </c>
      <c r="D1455" s="9" t="s">
        <v>3004</v>
      </c>
      <c r="E1455" s="190" t="str">
        <f>'Identification '!$F$17</f>
        <v/>
      </c>
      <c r="F1455" s="9" t="str">
        <f>'Identification '!$G$18</f>
        <v/>
      </c>
      <c r="G1455" s="9" t="str">
        <f>IF('Section 16a Bilan'!$C$9="","",'Section 16a Bilan'!$C$9)</f>
        <v/>
      </c>
      <c r="H1455" s="9" t="str">
        <f>IF('Section 16a Bilan'!$H$6="","",'Section 16a Bilan'!$H$6)</f>
        <v/>
      </c>
      <c r="I1455" s="9" t="str">
        <f>IF('Section 16a Bilan'!A36="","",'Section 16a Bilan'!A36)</f>
        <v/>
      </c>
      <c r="J1455" s="9" t="str">
        <f>IF('Section 16a Bilan'!B36="","",'Section 16a Bilan'!B36)</f>
        <v/>
      </c>
      <c r="K1455" s="9" t="str">
        <f>IF('Section 16a Bilan'!C36="","",'Section 16a Bilan'!C36)</f>
        <v/>
      </c>
      <c r="L1455" s="9" t="str">
        <f>IF('Section 16a Bilan'!D36="","",'Section 16a Bilan'!D36)</f>
        <v/>
      </c>
      <c r="M1455" s="9" t="str">
        <f>IF('Section 16a Bilan'!E36="","",'Section 16a Bilan'!E36)</f>
        <v/>
      </c>
      <c r="N1455" s="9" t="str">
        <f>IF('Section 16a Bilan'!F36="","",IF('Section 16a Bilan'!F36="«Choisir»","",'Section 16a Bilan'!F36))</f>
        <v/>
      </c>
      <c r="O1455" s="9" t="str">
        <f>IF('Section 16a Bilan'!G36="","",IF('Section 16a Bilan'!G36="«Choisir»","",'Section 16a Bilan'!G36))</f>
        <v/>
      </c>
      <c r="P1455" s="9" t="str">
        <f>IF('Section 16a Bilan'!H36="","",'Section 16a Bilan'!H36)</f>
        <v/>
      </c>
      <c r="Q1455" s="9" t="str">
        <f>IF('Section 16a Bilan'!I36="","",'Section 16a Bilan'!I36)</f>
        <v/>
      </c>
      <c r="R1455" s="9" t="str">
        <f>IF('Section 16a Bilan'!J36="","",'Section 16a Bilan'!J36)</f>
        <v/>
      </c>
      <c r="S1455" s="9" t="str">
        <f>IF('Section 16a Bilan'!K36="","",'Section 16a Bilan'!K36)</f>
        <v/>
      </c>
      <c r="T1455" s="9" t="str">
        <f>IF('Section 16a Bilan'!L36="","",'Section 16a Bilan'!L36)</f>
        <v/>
      </c>
      <c r="U1455" s="9" t="str">
        <f>IF('Section 16a Bilan'!M36="","",'Section 16a Bilan'!M36)</f>
        <v/>
      </c>
      <c r="V1455" s="81">
        <f>'Section 16a Bilan'!N36</f>
        <v>0</v>
      </c>
      <c r="W1455" s="81">
        <f>'Section 16a Bilan'!O36</f>
        <v>0</v>
      </c>
      <c r="X1455" s="81">
        <f>'Section 16a Bilan'!P36</f>
        <v>0</v>
      </c>
      <c r="Y1455" s="81">
        <f>'Section 16a Bilan'!Q36</f>
        <v>0</v>
      </c>
      <c r="Z1455" s="81">
        <f>'Section 16a Bilan'!R36</f>
        <v>0</v>
      </c>
      <c r="AA1455" s="81">
        <f>'Section 16a Bilan'!S36</f>
        <v>0</v>
      </c>
      <c r="AB1455" s="81">
        <f>'Section 16a Bilan'!T36</f>
        <v>0</v>
      </c>
    </row>
    <row r="1456" spans="1:28">
      <c r="A1456" s="9">
        <f>'Identification '!$F$11</f>
        <v>0</v>
      </c>
      <c r="B1456" s="190" t="str">
        <f>IF(AND('Identification '!$F$11="",'Identification '!$F$15&lt;&gt;""),'Identification '!$F$15,IF('Identification '!$F$11="","",IF('Identification '!$F$13="Inscrire le nom de votre organisme dans la cellule F15",'Identification '!$F$15,'Identification '!$F$13)))</f>
        <v/>
      </c>
      <c r="C1456" s="9" t="str">
        <f>REF!$BM$7</f>
        <v>2025-2026</v>
      </c>
      <c r="D1456" s="9" t="s">
        <v>3004</v>
      </c>
      <c r="E1456" s="190" t="str">
        <f>'Identification '!$F$17</f>
        <v/>
      </c>
      <c r="F1456" s="9" t="str">
        <f>'Identification '!$G$18</f>
        <v/>
      </c>
      <c r="G1456" s="9" t="str">
        <f>IF('Section 16a Bilan'!$C$9="","",'Section 16a Bilan'!$C$9)</f>
        <v/>
      </c>
      <c r="H1456" s="9" t="str">
        <f>IF('Section 16a Bilan'!$H$6="","",'Section 16a Bilan'!$H$6)</f>
        <v/>
      </c>
      <c r="I1456" s="9" t="str">
        <f>IF('Section 16a Bilan'!A37="","",'Section 16a Bilan'!A37)</f>
        <v/>
      </c>
      <c r="J1456" s="9" t="str">
        <f>IF('Section 16a Bilan'!B37="","",'Section 16a Bilan'!B37)</f>
        <v/>
      </c>
      <c r="K1456" s="9" t="str">
        <f>IF('Section 16a Bilan'!C37="","",'Section 16a Bilan'!C37)</f>
        <v/>
      </c>
      <c r="L1456" s="9" t="str">
        <f>IF('Section 16a Bilan'!D37="","",'Section 16a Bilan'!D37)</f>
        <v/>
      </c>
      <c r="M1456" s="9" t="str">
        <f>IF('Section 16a Bilan'!E37="","",'Section 16a Bilan'!E37)</f>
        <v/>
      </c>
      <c r="N1456" s="9" t="str">
        <f>IF('Section 16a Bilan'!F37="","",IF('Section 16a Bilan'!F37="«Choisir»","",'Section 16a Bilan'!F37))</f>
        <v/>
      </c>
      <c r="O1456" s="9" t="str">
        <f>IF('Section 16a Bilan'!G37="","",IF('Section 16a Bilan'!G37="«Choisir»","",'Section 16a Bilan'!G37))</f>
        <v/>
      </c>
      <c r="P1456" s="9" t="str">
        <f>IF('Section 16a Bilan'!H37="","",'Section 16a Bilan'!H37)</f>
        <v/>
      </c>
      <c r="Q1456" s="9" t="str">
        <f>IF('Section 16a Bilan'!I37="","",'Section 16a Bilan'!I37)</f>
        <v/>
      </c>
      <c r="R1456" s="9" t="str">
        <f>IF('Section 16a Bilan'!J37="","",'Section 16a Bilan'!J37)</f>
        <v/>
      </c>
      <c r="S1456" s="9" t="str">
        <f>IF('Section 16a Bilan'!K37="","",'Section 16a Bilan'!K37)</f>
        <v/>
      </c>
      <c r="T1456" s="9" t="str">
        <f>IF('Section 16a Bilan'!L37="","",'Section 16a Bilan'!L37)</f>
        <v/>
      </c>
      <c r="U1456" s="9" t="str">
        <f>IF('Section 16a Bilan'!M37="","",'Section 16a Bilan'!M37)</f>
        <v/>
      </c>
      <c r="V1456" s="81">
        <f>'Section 16a Bilan'!N37</f>
        <v>0</v>
      </c>
      <c r="W1456" s="81">
        <f>'Section 16a Bilan'!O37</f>
        <v>0</v>
      </c>
      <c r="X1456" s="81">
        <f>'Section 16a Bilan'!P37</f>
        <v>0</v>
      </c>
      <c r="Y1456" s="81">
        <f>'Section 16a Bilan'!Q37</f>
        <v>0</v>
      </c>
      <c r="Z1456" s="81">
        <f>'Section 16a Bilan'!R37</f>
        <v>0</v>
      </c>
      <c r="AA1456" s="81">
        <f>'Section 16a Bilan'!S37</f>
        <v>0</v>
      </c>
      <c r="AB1456" s="81">
        <f>'Section 16a Bilan'!T37</f>
        <v>0</v>
      </c>
    </row>
    <row r="1457" spans="1:28">
      <c r="A1457" s="9">
        <f>'Identification '!$F$11</f>
        <v>0</v>
      </c>
      <c r="B1457" s="190" t="str">
        <f>IF(AND('Identification '!$F$11="",'Identification '!$F$15&lt;&gt;""),'Identification '!$F$15,IF('Identification '!$F$11="","",IF('Identification '!$F$13="Inscrire le nom de votre organisme dans la cellule F15",'Identification '!$F$15,'Identification '!$F$13)))</f>
        <v/>
      </c>
      <c r="C1457" s="9" t="str">
        <f>REF!$BM$7</f>
        <v>2025-2026</v>
      </c>
      <c r="D1457" s="9" t="s">
        <v>3004</v>
      </c>
      <c r="E1457" s="190" t="str">
        <f>'Identification '!$F$17</f>
        <v/>
      </c>
      <c r="F1457" s="9" t="str">
        <f>'Identification '!$G$18</f>
        <v/>
      </c>
      <c r="G1457" s="9" t="str">
        <f>IF('Section 16a Bilan'!$C$9="","",'Section 16a Bilan'!$C$9)</f>
        <v/>
      </c>
      <c r="H1457" s="9" t="str">
        <f>IF('Section 16a Bilan'!$H$6="","",'Section 16a Bilan'!$H$6)</f>
        <v/>
      </c>
      <c r="I1457" s="9" t="str">
        <f>IF('Section 16a Bilan'!A38="","",'Section 16a Bilan'!A38)</f>
        <v/>
      </c>
      <c r="J1457" s="9" t="str">
        <f>IF('Section 16a Bilan'!B38="","",'Section 16a Bilan'!B38)</f>
        <v/>
      </c>
      <c r="K1457" s="9" t="str">
        <f>IF('Section 16a Bilan'!C38="","",'Section 16a Bilan'!C38)</f>
        <v/>
      </c>
      <c r="L1457" s="9" t="str">
        <f>IF('Section 16a Bilan'!D38="","",'Section 16a Bilan'!D38)</f>
        <v/>
      </c>
      <c r="M1457" s="9" t="str">
        <f>IF('Section 16a Bilan'!E38="","",'Section 16a Bilan'!E38)</f>
        <v/>
      </c>
      <c r="N1457" s="9" t="str">
        <f>IF('Section 16a Bilan'!F38="","",IF('Section 16a Bilan'!F38="«Choisir»","",'Section 16a Bilan'!F38))</f>
        <v/>
      </c>
      <c r="O1457" s="9" t="str">
        <f>IF('Section 16a Bilan'!G38="","",IF('Section 16a Bilan'!G38="«Choisir»","",'Section 16a Bilan'!G38))</f>
        <v/>
      </c>
      <c r="P1457" s="9" t="str">
        <f>IF('Section 16a Bilan'!H38="","",'Section 16a Bilan'!H38)</f>
        <v/>
      </c>
      <c r="Q1457" s="9" t="str">
        <f>IF('Section 16a Bilan'!I38="","",'Section 16a Bilan'!I38)</f>
        <v/>
      </c>
      <c r="R1457" s="9" t="str">
        <f>IF('Section 16a Bilan'!J38="","",'Section 16a Bilan'!J38)</f>
        <v/>
      </c>
      <c r="S1457" s="9" t="str">
        <f>IF('Section 16a Bilan'!K38="","",'Section 16a Bilan'!K38)</f>
        <v/>
      </c>
      <c r="T1457" s="9" t="str">
        <f>IF('Section 16a Bilan'!L38="","",'Section 16a Bilan'!L38)</f>
        <v/>
      </c>
      <c r="U1457" s="9" t="str">
        <f>IF('Section 16a Bilan'!M38="","",'Section 16a Bilan'!M38)</f>
        <v/>
      </c>
      <c r="V1457" s="81">
        <f>'Section 16a Bilan'!N38</f>
        <v>0</v>
      </c>
      <c r="W1457" s="81">
        <f>'Section 16a Bilan'!O38</f>
        <v>0</v>
      </c>
      <c r="X1457" s="81">
        <f>'Section 16a Bilan'!P38</f>
        <v>0</v>
      </c>
      <c r="Y1457" s="81">
        <f>'Section 16a Bilan'!Q38</f>
        <v>0</v>
      </c>
      <c r="Z1457" s="81">
        <f>'Section 16a Bilan'!R38</f>
        <v>0</v>
      </c>
      <c r="AA1457" s="81">
        <f>'Section 16a Bilan'!S38</f>
        <v>0</v>
      </c>
      <c r="AB1457" s="81">
        <f>'Section 16a Bilan'!T38</f>
        <v>0</v>
      </c>
    </row>
    <row r="1458" spans="1:28">
      <c r="A1458" s="9">
        <f>'Identification '!$F$11</f>
        <v>0</v>
      </c>
      <c r="B1458" s="190" t="str">
        <f>IF(AND('Identification '!$F$11="",'Identification '!$F$15&lt;&gt;""),'Identification '!$F$15,IF('Identification '!$F$11="","",IF('Identification '!$F$13="Inscrire le nom de votre organisme dans la cellule F15",'Identification '!$F$15,'Identification '!$F$13)))</f>
        <v/>
      </c>
      <c r="C1458" s="9" t="str">
        <f>REF!$BM$7</f>
        <v>2025-2026</v>
      </c>
      <c r="D1458" s="9" t="s">
        <v>3004</v>
      </c>
      <c r="E1458" s="190" t="str">
        <f>'Identification '!$F$17</f>
        <v/>
      </c>
      <c r="F1458" s="9" t="str">
        <f>'Identification '!$G$18</f>
        <v/>
      </c>
      <c r="G1458" s="9" t="str">
        <f>IF('Section 16a Bilan'!$C$9="","",'Section 16a Bilan'!$C$9)</f>
        <v/>
      </c>
      <c r="H1458" s="9" t="str">
        <f>IF('Section 16a Bilan'!$H$6="","",'Section 16a Bilan'!$H$6)</f>
        <v/>
      </c>
      <c r="I1458" s="9" t="str">
        <f>IF('Section 16a Bilan'!A39="","",'Section 16a Bilan'!A39)</f>
        <v/>
      </c>
      <c r="J1458" s="9" t="str">
        <f>IF('Section 16a Bilan'!B39="","",'Section 16a Bilan'!B39)</f>
        <v/>
      </c>
      <c r="K1458" s="9" t="str">
        <f>IF('Section 16a Bilan'!C39="","",'Section 16a Bilan'!C39)</f>
        <v/>
      </c>
      <c r="L1458" s="9" t="str">
        <f>IF('Section 16a Bilan'!D39="","",'Section 16a Bilan'!D39)</f>
        <v/>
      </c>
      <c r="M1458" s="9" t="str">
        <f>IF('Section 16a Bilan'!E39="","",'Section 16a Bilan'!E39)</f>
        <v/>
      </c>
      <c r="N1458" s="9" t="str">
        <f>IF('Section 16a Bilan'!F39="","",IF('Section 16a Bilan'!F39="«Choisir»","",'Section 16a Bilan'!F39))</f>
        <v/>
      </c>
      <c r="O1458" s="9" t="str">
        <f>IF('Section 16a Bilan'!G39="","",IF('Section 16a Bilan'!G39="«Choisir»","",'Section 16a Bilan'!G39))</f>
        <v/>
      </c>
      <c r="P1458" s="9" t="str">
        <f>IF('Section 16a Bilan'!H39="","",'Section 16a Bilan'!H39)</f>
        <v/>
      </c>
      <c r="Q1458" s="9" t="str">
        <f>IF('Section 16a Bilan'!I39="","",'Section 16a Bilan'!I39)</f>
        <v/>
      </c>
      <c r="R1458" s="9" t="str">
        <f>IF('Section 16a Bilan'!J39="","",'Section 16a Bilan'!J39)</f>
        <v/>
      </c>
      <c r="S1458" s="9" t="str">
        <f>IF('Section 16a Bilan'!K39="","",'Section 16a Bilan'!K39)</f>
        <v/>
      </c>
      <c r="T1458" s="9" t="str">
        <f>IF('Section 16a Bilan'!L39="","",'Section 16a Bilan'!L39)</f>
        <v/>
      </c>
      <c r="U1458" s="9" t="str">
        <f>IF('Section 16a Bilan'!M39="","",'Section 16a Bilan'!M39)</f>
        <v/>
      </c>
      <c r="V1458" s="81">
        <f>'Section 16a Bilan'!N39</f>
        <v>0</v>
      </c>
      <c r="W1458" s="81">
        <f>'Section 16a Bilan'!O39</f>
        <v>0</v>
      </c>
      <c r="X1458" s="81">
        <f>'Section 16a Bilan'!P39</f>
        <v>0</v>
      </c>
      <c r="Y1458" s="81">
        <f>'Section 16a Bilan'!Q39</f>
        <v>0</v>
      </c>
      <c r="Z1458" s="81">
        <f>'Section 16a Bilan'!R39</f>
        <v>0</v>
      </c>
      <c r="AA1458" s="81">
        <f>'Section 16a Bilan'!S39</f>
        <v>0</v>
      </c>
      <c r="AB1458" s="81">
        <f>'Section 16a Bilan'!T39</f>
        <v>0</v>
      </c>
    </row>
    <row r="1459" spans="1:28">
      <c r="A1459" s="9">
        <f>'Identification '!$F$11</f>
        <v>0</v>
      </c>
      <c r="B1459" s="190" t="str">
        <f>IF(AND('Identification '!$F$11="",'Identification '!$F$15&lt;&gt;""),'Identification '!$F$15,IF('Identification '!$F$11="","",IF('Identification '!$F$13="Inscrire le nom de votre organisme dans la cellule F15",'Identification '!$F$15,'Identification '!$F$13)))</f>
        <v/>
      </c>
      <c r="C1459" s="9" t="str">
        <f>REF!$BM$7</f>
        <v>2025-2026</v>
      </c>
      <c r="D1459" s="9" t="s">
        <v>3004</v>
      </c>
      <c r="E1459" s="190" t="str">
        <f>'Identification '!$F$17</f>
        <v/>
      </c>
      <c r="F1459" s="9" t="str">
        <f>'Identification '!$G$18</f>
        <v/>
      </c>
      <c r="G1459" s="9" t="str">
        <f>IF('Section 16a Bilan'!$C$9="","",'Section 16a Bilan'!$C$9)</f>
        <v/>
      </c>
      <c r="H1459" s="9" t="str">
        <f>IF('Section 16a Bilan'!$H$6="","",'Section 16a Bilan'!$H$6)</f>
        <v/>
      </c>
      <c r="I1459" s="9" t="str">
        <f>IF('Section 16a Bilan'!A40="","",'Section 16a Bilan'!A40)</f>
        <v/>
      </c>
      <c r="J1459" s="9" t="str">
        <f>IF('Section 16a Bilan'!B40="","",'Section 16a Bilan'!B40)</f>
        <v/>
      </c>
      <c r="K1459" s="9" t="str">
        <f>IF('Section 16a Bilan'!C40="","",'Section 16a Bilan'!C40)</f>
        <v/>
      </c>
      <c r="L1459" s="9" t="str">
        <f>IF('Section 16a Bilan'!D40="","",'Section 16a Bilan'!D40)</f>
        <v/>
      </c>
      <c r="M1459" s="9" t="str">
        <f>IF('Section 16a Bilan'!E40="","",'Section 16a Bilan'!E40)</f>
        <v/>
      </c>
      <c r="N1459" s="9" t="str">
        <f>IF('Section 16a Bilan'!F40="","",IF('Section 16a Bilan'!F40="«Choisir»","",'Section 16a Bilan'!F40))</f>
        <v/>
      </c>
      <c r="O1459" s="9" t="str">
        <f>IF('Section 16a Bilan'!G40="","",IF('Section 16a Bilan'!G40="«Choisir»","",'Section 16a Bilan'!G40))</f>
        <v/>
      </c>
      <c r="P1459" s="9" t="str">
        <f>IF('Section 16a Bilan'!H40="","",'Section 16a Bilan'!H40)</f>
        <v/>
      </c>
      <c r="Q1459" s="9" t="str">
        <f>IF('Section 16a Bilan'!I40="","",'Section 16a Bilan'!I40)</f>
        <v/>
      </c>
      <c r="R1459" s="9" t="str">
        <f>IF('Section 16a Bilan'!J40="","",'Section 16a Bilan'!J40)</f>
        <v/>
      </c>
      <c r="S1459" s="9" t="str">
        <f>IF('Section 16a Bilan'!K40="","",'Section 16a Bilan'!K40)</f>
        <v/>
      </c>
      <c r="T1459" s="9" t="str">
        <f>IF('Section 16a Bilan'!L40="","",'Section 16a Bilan'!L40)</f>
        <v/>
      </c>
      <c r="U1459" s="9" t="str">
        <f>IF('Section 16a Bilan'!M40="","",'Section 16a Bilan'!M40)</f>
        <v/>
      </c>
      <c r="V1459" s="81">
        <f>'Section 16a Bilan'!N40</f>
        <v>0</v>
      </c>
      <c r="W1459" s="81">
        <f>'Section 16a Bilan'!O40</f>
        <v>0</v>
      </c>
      <c r="X1459" s="81">
        <f>'Section 16a Bilan'!P40</f>
        <v>0</v>
      </c>
      <c r="Y1459" s="81">
        <f>'Section 16a Bilan'!Q40</f>
        <v>0</v>
      </c>
      <c r="Z1459" s="81">
        <f>'Section 16a Bilan'!R40</f>
        <v>0</v>
      </c>
      <c r="AA1459" s="81">
        <f>'Section 16a Bilan'!S40</f>
        <v>0</v>
      </c>
      <c r="AB1459" s="81">
        <f>'Section 16a Bilan'!T40</f>
        <v>0</v>
      </c>
    </row>
    <row r="1460" spans="1:28">
      <c r="A1460" s="9">
        <f>'Identification '!$F$11</f>
        <v>0</v>
      </c>
      <c r="B1460" s="190" t="str">
        <f>IF(AND('Identification '!$F$11="",'Identification '!$F$15&lt;&gt;""),'Identification '!$F$15,IF('Identification '!$F$11="","",IF('Identification '!$F$13="Inscrire le nom de votre organisme dans la cellule F15",'Identification '!$F$15,'Identification '!$F$13)))</f>
        <v/>
      </c>
      <c r="C1460" s="9" t="str">
        <f>REF!$BM$7</f>
        <v>2025-2026</v>
      </c>
      <c r="D1460" s="9" t="s">
        <v>3004</v>
      </c>
      <c r="E1460" s="190" t="str">
        <f>'Identification '!$F$17</f>
        <v/>
      </c>
      <c r="F1460" s="9" t="str">
        <f>'Identification '!$G$18</f>
        <v/>
      </c>
      <c r="G1460" s="9" t="str">
        <f>IF('Section 16a Bilan'!$C$9="","",'Section 16a Bilan'!$C$9)</f>
        <v/>
      </c>
      <c r="H1460" s="9" t="str">
        <f>IF('Section 16a Bilan'!$H$6="","",'Section 16a Bilan'!$H$6)</f>
        <v/>
      </c>
      <c r="I1460" s="9" t="str">
        <f>IF('Section 16a Bilan'!A41="","",'Section 16a Bilan'!A41)</f>
        <v/>
      </c>
      <c r="J1460" s="9" t="str">
        <f>IF('Section 16a Bilan'!B41="","",'Section 16a Bilan'!B41)</f>
        <v/>
      </c>
      <c r="K1460" s="9" t="str">
        <f>IF('Section 16a Bilan'!C41="","",'Section 16a Bilan'!C41)</f>
        <v/>
      </c>
      <c r="L1460" s="9" t="str">
        <f>IF('Section 16a Bilan'!D41="","",'Section 16a Bilan'!D41)</f>
        <v/>
      </c>
      <c r="M1460" s="9" t="str">
        <f>IF('Section 16a Bilan'!E41="","",'Section 16a Bilan'!E41)</f>
        <v/>
      </c>
      <c r="N1460" s="9" t="str">
        <f>IF('Section 16a Bilan'!F41="","",IF('Section 16a Bilan'!F41="«Choisir»","",'Section 16a Bilan'!F41))</f>
        <v/>
      </c>
      <c r="O1460" s="9" t="str">
        <f>IF('Section 16a Bilan'!G41="","",IF('Section 16a Bilan'!G41="«Choisir»","",'Section 16a Bilan'!G41))</f>
        <v/>
      </c>
      <c r="P1460" s="9" t="str">
        <f>IF('Section 16a Bilan'!H41="","",'Section 16a Bilan'!H41)</f>
        <v/>
      </c>
      <c r="Q1460" s="9" t="str">
        <f>IF('Section 16a Bilan'!I41="","",'Section 16a Bilan'!I41)</f>
        <v/>
      </c>
      <c r="R1460" s="9" t="str">
        <f>IF('Section 16a Bilan'!J41="","",'Section 16a Bilan'!J41)</f>
        <v/>
      </c>
      <c r="S1460" s="9" t="str">
        <f>IF('Section 16a Bilan'!K41="","",'Section 16a Bilan'!K41)</f>
        <v/>
      </c>
      <c r="T1460" s="9" t="str">
        <f>IF('Section 16a Bilan'!L41="","",'Section 16a Bilan'!L41)</f>
        <v/>
      </c>
      <c r="U1460" s="9" t="str">
        <f>IF('Section 16a Bilan'!M41="","",'Section 16a Bilan'!M41)</f>
        <v/>
      </c>
      <c r="V1460" s="81">
        <f>'Section 16a Bilan'!N41</f>
        <v>0</v>
      </c>
      <c r="W1460" s="81">
        <f>'Section 16a Bilan'!O41</f>
        <v>0</v>
      </c>
      <c r="X1460" s="81">
        <f>'Section 16a Bilan'!P41</f>
        <v>0</v>
      </c>
      <c r="Y1460" s="81">
        <f>'Section 16a Bilan'!Q41</f>
        <v>0</v>
      </c>
      <c r="Z1460" s="81">
        <f>'Section 16a Bilan'!R41</f>
        <v>0</v>
      </c>
      <c r="AA1460" s="81">
        <f>'Section 16a Bilan'!S41</f>
        <v>0</v>
      </c>
      <c r="AB1460" s="81">
        <f>'Section 16a Bilan'!T41</f>
        <v>0</v>
      </c>
    </row>
    <row r="1461" spans="1:28">
      <c r="A1461" s="9">
        <f>'Identification '!$F$11</f>
        <v>0</v>
      </c>
      <c r="B1461" s="190" t="str">
        <f>IF(AND('Identification '!$F$11="",'Identification '!$F$15&lt;&gt;""),'Identification '!$F$15,IF('Identification '!$F$11="","",IF('Identification '!$F$13="Inscrire le nom de votre organisme dans la cellule F15",'Identification '!$F$15,'Identification '!$F$13)))</f>
        <v/>
      </c>
      <c r="C1461" s="9" t="str">
        <f>REF!$BM$7</f>
        <v>2025-2026</v>
      </c>
      <c r="D1461" s="9" t="s">
        <v>3004</v>
      </c>
      <c r="E1461" s="190" t="str">
        <f>'Identification '!$F$17</f>
        <v/>
      </c>
      <c r="F1461" s="9" t="str">
        <f>'Identification '!$G$18</f>
        <v/>
      </c>
      <c r="G1461" s="9" t="str">
        <f>IF('Section 16a Bilan'!$C$9="","",'Section 16a Bilan'!$C$9)</f>
        <v/>
      </c>
      <c r="H1461" s="9" t="str">
        <f>IF('Section 16a Bilan'!$H$6="","",'Section 16a Bilan'!$H$6)</f>
        <v/>
      </c>
      <c r="I1461" s="9" t="str">
        <f>IF('Section 16a Bilan'!A42="","",'Section 16a Bilan'!A42)</f>
        <v/>
      </c>
      <c r="J1461" s="9" t="str">
        <f>IF('Section 16a Bilan'!B42="","",'Section 16a Bilan'!B42)</f>
        <v/>
      </c>
      <c r="K1461" s="9" t="str">
        <f>IF('Section 16a Bilan'!C42="","",'Section 16a Bilan'!C42)</f>
        <v/>
      </c>
      <c r="L1461" s="9" t="str">
        <f>IF('Section 16a Bilan'!D42="","",'Section 16a Bilan'!D42)</f>
        <v/>
      </c>
      <c r="M1461" s="9" t="str">
        <f>IF('Section 16a Bilan'!E42="","",'Section 16a Bilan'!E42)</f>
        <v/>
      </c>
      <c r="N1461" s="9" t="str">
        <f>IF('Section 16a Bilan'!F42="","",IF('Section 16a Bilan'!F42="«Choisir»","",'Section 16a Bilan'!F42))</f>
        <v/>
      </c>
      <c r="O1461" s="9" t="str">
        <f>IF('Section 16a Bilan'!G42="","",IF('Section 16a Bilan'!G42="«Choisir»","",'Section 16a Bilan'!G42))</f>
        <v/>
      </c>
      <c r="P1461" s="9" t="str">
        <f>IF('Section 16a Bilan'!H42="","",'Section 16a Bilan'!H42)</f>
        <v/>
      </c>
      <c r="Q1461" s="9" t="str">
        <f>IF('Section 16a Bilan'!I42="","",'Section 16a Bilan'!I42)</f>
        <v/>
      </c>
      <c r="R1461" s="9" t="str">
        <f>IF('Section 16a Bilan'!J42="","",'Section 16a Bilan'!J42)</f>
        <v/>
      </c>
      <c r="S1461" s="9" t="str">
        <f>IF('Section 16a Bilan'!K42="","",'Section 16a Bilan'!K42)</f>
        <v/>
      </c>
      <c r="T1461" s="9" t="str">
        <f>IF('Section 16a Bilan'!L42="","",'Section 16a Bilan'!L42)</f>
        <v/>
      </c>
      <c r="U1461" s="9" t="str">
        <f>IF('Section 16a Bilan'!M42="","",'Section 16a Bilan'!M42)</f>
        <v/>
      </c>
      <c r="V1461" s="81">
        <f>'Section 16a Bilan'!N42</f>
        <v>0</v>
      </c>
      <c r="W1461" s="81">
        <f>'Section 16a Bilan'!O42</f>
        <v>0</v>
      </c>
      <c r="X1461" s="81">
        <f>'Section 16a Bilan'!P42</f>
        <v>0</v>
      </c>
      <c r="Y1461" s="81">
        <f>'Section 16a Bilan'!Q42</f>
        <v>0</v>
      </c>
      <c r="Z1461" s="81">
        <f>'Section 16a Bilan'!R42</f>
        <v>0</v>
      </c>
      <c r="AA1461" s="81">
        <f>'Section 16a Bilan'!S42</f>
        <v>0</v>
      </c>
      <c r="AB1461" s="81">
        <f>'Section 16a Bilan'!T42</f>
        <v>0</v>
      </c>
    </row>
    <row r="1462" spans="1:28">
      <c r="A1462" s="9">
        <f>'Identification '!$F$11</f>
        <v>0</v>
      </c>
      <c r="B1462" s="190" t="str">
        <f>IF(AND('Identification '!$F$11="",'Identification '!$F$15&lt;&gt;""),'Identification '!$F$15,IF('Identification '!$F$11="","",IF('Identification '!$F$13="Inscrire le nom de votre organisme dans la cellule F15",'Identification '!$F$15,'Identification '!$F$13)))</f>
        <v/>
      </c>
      <c r="C1462" s="9" t="str">
        <f>REF!$BM$7</f>
        <v>2025-2026</v>
      </c>
      <c r="D1462" s="9" t="s">
        <v>3004</v>
      </c>
      <c r="E1462" s="190" t="str">
        <f>'Identification '!$F$17</f>
        <v/>
      </c>
      <c r="F1462" s="9" t="str">
        <f>'Identification '!$G$18</f>
        <v/>
      </c>
      <c r="G1462" s="9" t="str">
        <f>IF('Section 16a Bilan'!$C$9="","",'Section 16a Bilan'!$C$9)</f>
        <v/>
      </c>
      <c r="H1462" s="9" t="str">
        <f>IF('Section 16a Bilan'!$H$6="","",'Section 16a Bilan'!$H$6)</f>
        <v/>
      </c>
      <c r="I1462" s="9" t="str">
        <f>IF('Section 16a Bilan'!A43="","",'Section 16a Bilan'!A43)</f>
        <v/>
      </c>
      <c r="J1462" s="9" t="str">
        <f>IF('Section 16a Bilan'!B43="","",'Section 16a Bilan'!B43)</f>
        <v/>
      </c>
      <c r="K1462" s="9" t="str">
        <f>IF('Section 16a Bilan'!C43="","",'Section 16a Bilan'!C43)</f>
        <v/>
      </c>
      <c r="L1462" s="9" t="str">
        <f>IF('Section 16a Bilan'!D43="","",'Section 16a Bilan'!D43)</f>
        <v/>
      </c>
      <c r="M1462" s="9" t="str">
        <f>IF('Section 16a Bilan'!E43="","",'Section 16a Bilan'!E43)</f>
        <v/>
      </c>
      <c r="N1462" s="9" t="str">
        <f>IF('Section 16a Bilan'!F43="","",IF('Section 16a Bilan'!F43="«Choisir»","",'Section 16a Bilan'!F43))</f>
        <v/>
      </c>
      <c r="O1462" s="9" t="str">
        <f>IF('Section 16a Bilan'!G43="","",IF('Section 16a Bilan'!G43="«Choisir»","",'Section 16a Bilan'!G43))</f>
        <v/>
      </c>
      <c r="P1462" s="9" t="str">
        <f>IF('Section 16a Bilan'!H43="","",'Section 16a Bilan'!H43)</f>
        <v/>
      </c>
      <c r="Q1462" s="9" t="str">
        <f>IF('Section 16a Bilan'!I43="","",'Section 16a Bilan'!I43)</f>
        <v/>
      </c>
      <c r="R1462" s="9" t="str">
        <f>IF('Section 16a Bilan'!J43="","",'Section 16a Bilan'!J43)</f>
        <v/>
      </c>
      <c r="S1462" s="9" t="str">
        <f>IF('Section 16a Bilan'!K43="","",'Section 16a Bilan'!K43)</f>
        <v/>
      </c>
      <c r="T1462" s="9" t="str">
        <f>IF('Section 16a Bilan'!L43="","",'Section 16a Bilan'!L43)</f>
        <v/>
      </c>
      <c r="U1462" s="9" t="str">
        <f>IF('Section 16a Bilan'!M43="","",'Section 16a Bilan'!M43)</f>
        <v/>
      </c>
      <c r="V1462" s="81">
        <f>'Section 16a Bilan'!N43</f>
        <v>0</v>
      </c>
      <c r="W1462" s="81">
        <f>'Section 16a Bilan'!O43</f>
        <v>0</v>
      </c>
      <c r="X1462" s="81">
        <f>'Section 16a Bilan'!P43</f>
        <v>0</v>
      </c>
      <c r="Y1462" s="81">
        <f>'Section 16a Bilan'!Q43</f>
        <v>0</v>
      </c>
      <c r="Z1462" s="81">
        <f>'Section 16a Bilan'!R43</f>
        <v>0</v>
      </c>
      <c r="AA1462" s="81">
        <f>'Section 16a Bilan'!S43</f>
        <v>0</v>
      </c>
      <c r="AB1462" s="81">
        <f>'Section 16a Bilan'!T43</f>
        <v>0</v>
      </c>
    </row>
    <row r="1463" spans="1:28">
      <c r="A1463" s="9">
        <f>'Identification '!$F$11</f>
        <v>0</v>
      </c>
      <c r="B1463" s="190" t="str">
        <f>IF(AND('Identification '!$F$11="",'Identification '!$F$15&lt;&gt;""),'Identification '!$F$15,IF('Identification '!$F$11="","",IF('Identification '!$F$13="Inscrire le nom de votre organisme dans la cellule F15",'Identification '!$F$15,'Identification '!$F$13)))</f>
        <v/>
      </c>
      <c r="C1463" s="9" t="str">
        <f>REF!$BM$7</f>
        <v>2025-2026</v>
      </c>
      <c r="D1463" s="9" t="s">
        <v>3004</v>
      </c>
      <c r="E1463" s="190" t="str">
        <f>'Identification '!$F$17</f>
        <v/>
      </c>
      <c r="F1463" s="9" t="str">
        <f>'Identification '!$G$18</f>
        <v/>
      </c>
      <c r="G1463" s="9" t="str">
        <f>IF('Section 16a Bilan'!$C$9="","",'Section 16a Bilan'!$C$9)</f>
        <v/>
      </c>
      <c r="H1463" s="9" t="str">
        <f>IF('Section 16a Bilan'!$H$6="","",'Section 16a Bilan'!$H$6)</f>
        <v/>
      </c>
      <c r="I1463" s="9" t="str">
        <f>IF('Section 16a Bilan'!A44="","",'Section 16a Bilan'!A44)</f>
        <v/>
      </c>
      <c r="J1463" s="9" t="str">
        <f>IF('Section 16a Bilan'!B44="","",'Section 16a Bilan'!B44)</f>
        <v/>
      </c>
      <c r="K1463" s="9" t="str">
        <f>IF('Section 16a Bilan'!C44="","",'Section 16a Bilan'!C44)</f>
        <v/>
      </c>
      <c r="L1463" s="9" t="str">
        <f>IF('Section 16a Bilan'!D44="","",'Section 16a Bilan'!D44)</f>
        <v/>
      </c>
      <c r="M1463" s="9" t="str">
        <f>IF('Section 16a Bilan'!E44="","",'Section 16a Bilan'!E44)</f>
        <v/>
      </c>
      <c r="N1463" s="9" t="str">
        <f>IF('Section 16a Bilan'!F44="","",IF('Section 16a Bilan'!F44="«Choisir»","",'Section 16a Bilan'!F44))</f>
        <v/>
      </c>
      <c r="O1463" s="9" t="str">
        <f>IF('Section 16a Bilan'!G44="","",IF('Section 16a Bilan'!G44="«Choisir»","",'Section 16a Bilan'!G44))</f>
        <v/>
      </c>
      <c r="P1463" s="9" t="str">
        <f>IF('Section 16a Bilan'!H44="","",'Section 16a Bilan'!H44)</f>
        <v/>
      </c>
      <c r="Q1463" s="9" t="str">
        <f>IF('Section 16a Bilan'!I44="","",'Section 16a Bilan'!I44)</f>
        <v/>
      </c>
      <c r="R1463" s="9" t="str">
        <f>IF('Section 16a Bilan'!J44="","",'Section 16a Bilan'!J44)</f>
        <v/>
      </c>
      <c r="S1463" s="9" t="str">
        <f>IF('Section 16a Bilan'!K44="","",'Section 16a Bilan'!K44)</f>
        <v/>
      </c>
      <c r="T1463" s="9" t="str">
        <f>IF('Section 16a Bilan'!L44="","",'Section 16a Bilan'!L44)</f>
        <v/>
      </c>
      <c r="U1463" s="9" t="str">
        <f>IF('Section 16a Bilan'!M44="","",'Section 16a Bilan'!M44)</f>
        <v/>
      </c>
      <c r="V1463" s="81">
        <f>'Section 16a Bilan'!N44</f>
        <v>0</v>
      </c>
      <c r="W1463" s="81">
        <f>'Section 16a Bilan'!O44</f>
        <v>0</v>
      </c>
      <c r="X1463" s="81">
        <f>'Section 16a Bilan'!P44</f>
        <v>0</v>
      </c>
      <c r="Y1463" s="81">
        <f>'Section 16a Bilan'!Q44</f>
        <v>0</v>
      </c>
      <c r="Z1463" s="81">
        <f>'Section 16a Bilan'!R44</f>
        <v>0</v>
      </c>
      <c r="AA1463" s="81">
        <f>'Section 16a Bilan'!S44</f>
        <v>0</v>
      </c>
      <c r="AB1463" s="81">
        <f>'Section 16a Bilan'!T44</f>
        <v>0</v>
      </c>
    </row>
    <row r="1464" spans="1:28">
      <c r="A1464" s="9">
        <f>'Identification '!$F$11</f>
        <v>0</v>
      </c>
      <c r="B1464" s="190" t="str">
        <f>IF(AND('Identification '!$F$11="",'Identification '!$F$15&lt;&gt;""),'Identification '!$F$15,IF('Identification '!$F$11="","",IF('Identification '!$F$13="Inscrire le nom de votre organisme dans la cellule F15",'Identification '!$F$15,'Identification '!$F$13)))</f>
        <v/>
      </c>
      <c r="C1464" s="9" t="str">
        <f>REF!$BM$7</f>
        <v>2025-2026</v>
      </c>
      <c r="D1464" s="9" t="s">
        <v>3004</v>
      </c>
      <c r="E1464" s="190" t="str">
        <f>'Identification '!$F$17</f>
        <v/>
      </c>
      <c r="F1464" s="9" t="str">
        <f>'Identification '!$G$18</f>
        <v/>
      </c>
      <c r="G1464" s="9" t="str">
        <f>IF('Section 16a Bilan'!$C$9="","",'Section 16a Bilan'!$C$9)</f>
        <v/>
      </c>
      <c r="H1464" s="9" t="str">
        <f>IF('Section 16a Bilan'!$H$6="","",'Section 16a Bilan'!$H$6)</f>
        <v/>
      </c>
      <c r="I1464" s="9" t="str">
        <f>IF('Section 16a Bilan'!A45="","",'Section 16a Bilan'!A45)</f>
        <v/>
      </c>
      <c r="J1464" s="9" t="str">
        <f>IF('Section 16a Bilan'!B45="","",'Section 16a Bilan'!B45)</f>
        <v/>
      </c>
      <c r="K1464" s="9" t="str">
        <f>IF('Section 16a Bilan'!C45="","",'Section 16a Bilan'!C45)</f>
        <v/>
      </c>
      <c r="L1464" s="9" t="str">
        <f>IF('Section 16a Bilan'!D45="","",'Section 16a Bilan'!D45)</f>
        <v/>
      </c>
      <c r="M1464" s="9" t="str">
        <f>IF('Section 16a Bilan'!E45="","",'Section 16a Bilan'!E45)</f>
        <v/>
      </c>
      <c r="N1464" s="9" t="str">
        <f>IF('Section 16a Bilan'!F45="","",IF('Section 16a Bilan'!F45="«Choisir»","",'Section 16a Bilan'!F45))</f>
        <v/>
      </c>
      <c r="O1464" s="9" t="str">
        <f>IF('Section 16a Bilan'!G45="","",IF('Section 16a Bilan'!G45="«Choisir»","",'Section 16a Bilan'!G45))</f>
        <v/>
      </c>
      <c r="P1464" s="9" t="str">
        <f>IF('Section 16a Bilan'!H45="","",'Section 16a Bilan'!H45)</f>
        <v/>
      </c>
      <c r="Q1464" s="9" t="str">
        <f>IF('Section 16a Bilan'!I45="","",'Section 16a Bilan'!I45)</f>
        <v/>
      </c>
      <c r="R1464" s="9" t="str">
        <f>IF('Section 16a Bilan'!J45="","",'Section 16a Bilan'!J45)</f>
        <v/>
      </c>
      <c r="S1464" s="9" t="str">
        <f>IF('Section 16a Bilan'!K45="","",'Section 16a Bilan'!K45)</f>
        <v/>
      </c>
      <c r="T1464" s="9" t="str">
        <f>IF('Section 16a Bilan'!L45="","",'Section 16a Bilan'!L45)</f>
        <v/>
      </c>
      <c r="U1464" s="9" t="str">
        <f>IF('Section 16a Bilan'!M45="","",'Section 16a Bilan'!M45)</f>
        <v/>
      </c>
      <c r="V1464" s="81">
        <f>'Section 16a Bilan'!N45</f>
        <v>0</v>
      </c>
      <c r="W1464" s="81">
        <f>'Section 16a Bilan'!O45</f>
        <v>0</v>
      </c>
      <c r="X1464" s="81">
        <f>'Section 16a Bilan'!P45</f>
        <v>0</v>
      </c>
      <c r="Y1464" s="81">
        <f>'Section 16a Bilan'!Q45</f>
        <v>0</v>
      </c>
      <c r="Z1464" s="81">
        <f>'Section 16a Bilan'!R45</f>
        <v>0</v>
      </c>
      <c r="AA1464" s="81">
        <f>'Section 16a Bilan'!S45</f>
        <v>0</v>
      </c>
      <c r="AB1464" s="81">
        <f>'Section 16a Bilan'!T45</f>
        <v>0</v>
      </c>
    </row>
    <row r="1465" spans="1:28">
      <c r="A1465" s="9">
        <f>'Identification '!$F$11</f>
        <v>0</v>
      </c>
      <c r="B1465" s="190" t="str">
        <f>IF(AND('Identification '!$F$11="",'Identification '!$F$15&lt;&gt;""),'Identification '!$F$15,IF('Identification '!$F$11="","",IF('Identification '!$F$13="Inscrire le nom de votre organisme dans la cellule F15",'Identification '!$F$15,'Identification '!$F$13)))</f>
        <v/>
      </c>
      <c r="C1465" s="9" t="str">
        <f>REF!$BM$7</f>
        <v>2025-2026</v>
      </c>
      <c r="D1465" s="9" t="s">
        <v>3004</v>
      </c>
      <c r="E1465" s="190" t="str">
        <f>'Identification '!$F$17</f>
        <v/>
      </c>
      <c r="F1465" s="9" t="str">
        <f>'Identification '!$G$18</f>
        <v/>
      </c>
      <c r="G1465" s="9" t="str">
        <f>IF('Section 16a Bilan'!$C$9="","",'Section 16a Bilan'!$C$9)</f>
        <v/>
      </c>
      <c r="H1465" s="9" t="str">
        <f>IF('Section 16a Bilan'!$H$6="","",'Section 16a Bilan'!$H$6)</f>
        <v/>
      </c>
      <c r="I1465" s="9" t="str">
        <f>IF('Section 16a Bilan'!A46="","",'Section 16a Bilan'!A46)</f>
        <v/>
      </c>
      <c r="J1465" s="9" t="str">
        <f>IF('Section 16a Bilan'!B46="","",'Section 16a Bilan'!B46)</f>
        <v/>
      </c>
      <c r="K1465" s="9" t="str">
        <f>IF('Section 16a Bilan'!C46="","",'Section 16a Bilan'!C46)</f>
        <v/>
      </c>
      <c r="L1465" s="9" t="str">
        <f>IF('Section 16a Bilan'!D46="","",'Section 16a Bilan'!D46)</f>
        <v/>
      </c>
      <c r="M1465" s="9" t="str">
        <f>IF('Section 16a Bilan'!E46="","",'Section 16a Bilan'!E46)</f>
        <v/>
      </c>
      <c r="N1465" s="9" t="str">
        <f>IF('Section 16a Bilan'!F46="","",IF('Section 16a Bilan'!F46="«Choisir»","",'Section 16a Bilan'!F46))</f>
        <v/>
      </c>
      <c r="O1465" s="9" t="str">
        <f>IF('Section 16a Bilan'!G46="","",IF('Section 16a Bilan'!G46="«Choisir»","",'Section 16a Bilan'!G46))</f>
        <v/>
      </c>
      <c r="P1465" s="9" t="str">
        <f>IF('Section 16a Bilan'!H46="","",'Section 16a Bilan'!H46)</f>
        <v/>
      </c>
      <c r="Q1465" s="9" t="str">
        <f>IF('Section 16a Bilan'!I46="","",'Section 16a Bilan'!I46)</f>
        <v/>
      </c>
      <c r="R1465" s="9" t="str">
        <f>IF('Section 16a Bilan'!J46="","",'Section 16a Bilan'!J46)</f>
        <v/>
      </c>
      <c r="S1465" s="9" t="str">
        <f>IF('Section 16a Bilan'!K46="","",'Section 16a Bilan'!K46)</f>
        <v/>
      </c>
      <c r="T1465" s="9" t="str">
        <f>IF('Section 16a Bilan'!L46="","",'Section 16a Bilan'!L46)</f>
        <v/>
      </c>
      <c r="U1465" s="9" t="str">
        <f>IF('Section 16a Bilan'!M46="","",'Section 16a Bilan'!M46)</f>
        <v/>
      </c>
      <c r="V1465" s="81">
        <f>'Section 16a Bilan'!N46</f>
        <v>0</v>
      </c>
      <c r="W1465" s="81">
        <f>'Section 16a Bilan'!O46</f>
        <v>0</v>
      </c>
      <c r="X1465" s="81">
        <f>'Section 16a Bilan'!P46</f>
        <v>0</v>
      </c>
      <c r="Y1465" s="81">
        <f>'Section 16a Bilan'!Q46</f>
        <v>0</v>
      </c>
      <c r="Z1465" s="81">
        <f>'Section 16a Bilan'!R46</f>
        <v>0</v>
      </c>
      <c r="AA1465" s="81">
        <f>'Section 16a Bilan'!S46</f>
        <v>0</v>
      </c>
      <c r="AB1465" s="81">
        <f>'Section 16a Bilan'!T46</f>
        <v>0</v>
      </c>
    </row>
    <row r="1466" spans="1:28">
      <c r="A1466" s="9">
        <f>'Identification '!$F$11</f>
        <v>0</v>
      </c>
      <c r="B1466" s="190" t="str">
        <f>IF(AND('Identification '!$F$11="",'Identification '!$F$15&lt;&gt;""),'Identification '!$F$15,IF('Identification '!$F$11="","",IF('Identification '!$F$13="Inscrire le nom de votre organisme dans la cellule F15",'Identification '!$F$15,'Identification '!$F$13)))</f>
        <v/>
      </c>
      <c r="C1466" s="9" t="str">
        <f>REF!$BM$7</f>
        <v>2025-2026</v>
      </c>
      <c r="D1466" s="9" t="s">
        <v>3004</v>
      </c>
      <c r="E1466" s="190" t="str">
        <f>'Identification '!$F$17</f>
        <v/>
      </c>
      <c r="F1466" s="9" t="str">
        <f>'Identification '!$G$18</f>
        <v/>
      </c>
      <c r="G1466" s="9" t="str">
        <f>IF('Section 16a Bilan'!$C$9="","",'Section 16a Bilan'!$C$9)</f>
        <v/>
      </c>
      <c r="H1466" s="9" t="str">
        <f>IF('Section 16a Bilan'!$H$6="","",'Section 16a Bilan'!$H$6)</f>
        <v/>
      </c>
      <c r="I1466" s="9" t="str">
        <f>IF('Section 16a Bilan'!A47="","",'Section 16a Bilan'!A47)</f>
        <v/>
      </c>
      <c r="J1466" s="9" t="str">
        <f>IF('Section 16a Bilan'!B47="","",'Section 16a Bilan'!B47)</f>
        <v/>
      </c>
      <c r="K1466" s="9" t="str">
        <f>IF('Section 16a Bilan'!C47="","",'Section 16a Bilan'!C47)</f>
        <v/>
      </c>
      <c r="L1466" s="9" t="str">
        <f>IF('Section 16a Bilan'!D47="","",'Section 16a Bilan'!D47)</f>
        <v/>
      </c>
      <c r="M1466" s="9" t="str">
        <f>IF('Section 16a Bilan'!E47="","",'Section 16a Bilan'!E47)</f>
        <v/>
      </c>
      <c r="N1466" s="9" t="str">
        <f>IF('Section 16a Bilan'!F47="","",IF('Section 16a Bilan'!F47="«Choisir»","",'Section 16a Bilan'!F47))</f>
        <v/>
      </c>
      <c r="O1466" s="9" t="str">
        <f>IF('Section 16a Bilan'!G47="","",IF('Section 16a Bilan'!G47="«Choisir»","",'Section 16a Bilan'!G47))</f>
        <v/>
      </c>
      <c r="P1466" s="9" t="str">
        <f>IF('Section 16a Bilan'!H47="","",'Section 16a Bilan'!H47)</f>
        <v/>
      </c>
      <c r="Q1466" s="9" t="str">
        <f>IF('Section 16a Bilan'!I47="","",'Section 16a Bilan'!I47)</f>
        <v/>
      </c>
      <c r="R1466" s="9" t="str">
        <f>IF('Section 16a Bilan'!J47="","",'Section 16a Bilan'!J47)</f>
        <v/>
      </c>
      <c r="S1466" s="9" t="str">
        <f>IF('Section 16a Bilan'!K47="","",'Section 16a Bilan'!K47)</f>
        <v/>
      </c>
      <c r="T1466" s="9" t="str">
        <f>IF('Section 16a Bilan'!L47="","",'Section 16a Bilan'!L47)</f>
        <v/>
      </c>
      <c r="U1466" s="9" t="str">
        <f>IF('Section 16a Bilan'!M47="","",'Section 16a Bilan'!M47)</f>
        <v/>
      </c>
      <c r="V1466" s="81">
        <f>'Section 16a Bilan'!N47</f>
        <v>0</v>
      </c>
      <c r="W1466" s="81">
        <f>'Section 16a Bilan'!O47</f>
        <v>0</v>
      </c>
      <c r="X1466" s="81">
        <f>'Section 16a Bilan'!P47</f>
        <v>0</v>
      </c>
      <c r="Y1466" s="81">
        <f>'Section 16a Bilan'!Q47</f>
        <v>0</v>
      </c>
      <c r="Z1466" s="81">
        <f>'Section 16a Bilan'!R47</f>
        <v>0</v>
      </c>
      <c r="AA1466" s="81">
        <f>'Section 16a Bilan'!S47</f>
        <v>0</v>
      </c>
      <c r="AB1466" s="81">
        <f>'Section 16a Bilan'!T47</f>
        <v>0</v>
      </c>
    </row>
    <row r="1467" spans="1:28">
      <c r="A1467" s="9">
        <f>'Identification '!$F$11</f>
        <v>0</v>
      </c>
      <c r="B1467" s="190" t="str">
        <f>IF(AND('Identification '!$F$11="",'Identification '!$F$15&lt;&gt;""),'Identification '!$F$15,IF('Identification '!$F$11="","",IF('Identification '!$F$13="Inscrire le nom de votre organisme dans la cellule F15",'Identification '!$F$15,'Identification '!$F$13)))</f>
        <v/>
      </c>
      <c r="C1467" s="9" t="str">
        <f>REF!$BM$7</f>
        <v>2025-2026</v>
      </c>
      <c r="D1467" s="9" t="s">
        <v>3004</v>
      </c>
      <c r="E1467" s="190" t="str">
        <f>'Identification '!$F$17</f>
        <v/>
      </c>
      <c r="F1467" s="9" t="str">
        <f>'Identification '!$G$18</f>
        <v/>
      </c>
      <c r="G1467" s="9" t="str">
        <f>IF('Section 16a Bilan'!$C$9="","",'Section 16a Bilan'!$C$9)</f>
        <v/>
      </c>
      <c r="H1467" s="9" t="str">
        <f>IF('Section 16a Bilan'!$H$6="","",'Section 16a Bilan'!$H$6)</f>
        <v/>
      </c>
      <c r="I1467" s="9" t="str">
        <f>IF('Section 16a Bilan'!A48="","",'Section 16a Bilan'!A48)</f>
        <v/>
      </c>
      <c r="J1467" s="9" t="str">
        <f>IF('Section 16a Bilan'!B48="","",'Section 16a Bilan'!B48)</f>
        <v/>
      </c>
      <c r="K1467" s="9" t="str">
        <f>IF('Section 16a Bilan'!C48="","",'Section 16a Bilan'!C48)</f>
        <v/>
      </c>
      <c r="L1467" s="9" t="str">
        <f>IF('Section 16a Bilan'!D48="","",'Section 16a Bilan'!D48)</f>
        <v/>
      </c>
      <c r="M1467" s="9" t="str">
        <f>IF('Section 16a Bilan'!E48="","",'Section 16a Bilan'!E48)</f>
        <v/>
      </c>
      <c r="N1467" s="9" t="str">
        <f>IF('Section 16a Bilan'!F48="","",IF('Section 16a Bilan'!F48="«Choisir»","",'Section 16a Bilan'!F48))</f>
        <v/>
      </c>
      <c r="O1467" s="9" t="str">
        <f>IF('Section 16a Bilan'!G48="","",IF('Section 16a Bilan'!G48="«Choisir»","",'Section 16a Bilan'!G48))</f>
        <v/>
      </c>
      <c r="P1467" s="9" t="str">
        <f>IF('Section 16a Bilan'!H48="","",'Section 16a Bilan'!H48)</f>
        <v/>
      </c>
      <c r="Q1467" s="9" t="str">
        <f>IF('Section 16a Bilan'!I48="","",'Section 16a Bilan'!I48)</f>
        <v/>
      </c>
      <c r="R1467" s="9" t="str">
        <f>IF('Section 16a Bilan'!J48="","",'Section 16a Bilan'!J48)</f>
        <v/>
      </c>
      <c r="S1467" s="9" t="str">
        <f>IF('Section 16a Bilan'!K48="","",'Section 16a Bilan'!K48)</f>
        <v/>
      </c>
      <c r="T1467" s="9" t="str">
        <f>IF('Section 16a Bilan'!L48="","",'Section 16a Bilan'!L48)</f>
        <v/>
      </c>
      <c r="U1467" s="9" t="str">
        <f>IF('Section 16a Bilan'!M48="","",'Section 16a Bilan'!M48)</f>
        <v/>
      </c>
      <c r="V1467" s="81">
        <f>'Section 16a Bilan'!N48</f>
        <v>0</v>
      </c>
      <c r="W1467" s="81">
        <f>'Section 16a Bilan'!O48</f>
        <v>0</v>
      </c>
      <c r="X1467" s="81">
        <f>'Section 16a Bilan'!P48</f>
        <v>0</v>
      </c>
      <c r="Y1467" s="81">
        <f>'Section 16a Bilan'!Q48</f>
        <v>0</v>
      </c>
      <c r="Z1467" s="81">
        <f>'Section 16a Bilan'!R48</f>
        <v>0</v>
      </c>
      <c r="AA1467" s="81">
        <f>'Section 16a Bilan'!S48</f>
        <v>0</v>
      </c>
      <c r="AB1467" s="81">
        <f>'Section 16a Bilan'!T48</f>
        <v>0</v>
      </c>
    </row>
    <row r="1468" spans="1:28">
      <c r="A1468" s="9">
        <f>'Identification '!$F$11</f>
        <v>0</v>
      </c>
      <c r="B1468" s="190" t="str">
        <f>IF(AND('Identification '!$F$11="",'Identification '!$F$15&lt;&gt;""),'Identification '!$F$15,IF('Identification '!$F$11="","",IF('Identification '!$F$13="Inscrire le nom de votre organisme dans la cellule F15",'Identification '!$F$15,'Identification '!$F$13)))</f>
        <v/>
      </c>
      <c r="C1468" s="9" t="str">
        <f>REF!$BM$7</f>
        <v>2025-2026</v>
      </c>
      <c r="D1468" s="9" t="s">
        <v>3004</v>
      </c>
      <c r="E1468" s="190" t="str">
        <f>'Identification '!$F$17</f>
        <v/>
      </c>
      <c r="F1468" s="9" t="str">
        <f>'Identification '!$G$18</f>
        <v/>
      </c>
      <c r="G1468" s="9" t="str">
        <f>IF('Section 16a Bilan'!$C$9="","",'Section 16a Bilan'!$C$9)</f>
        <v/>
      </c>
      <c r="H1468" s="9" t="str">
        <f>IF('Section 16a Bilan'!$H$6="","",'Section 16a Bilan'!$H$6)</f>
        <v/>
      </c>
      <c r="I1468" s="9" t="str">
        <f>IF('Section 16a Bilan'!A49="","",'Section 16a Bilan'!A49)</f>
        <v/>
      </c>
      <c r="J1468" s="9" t="str">
        <f>IF('Section 16a Bilan'!B49="","",'Section 16a Bilan'!B49)</f>
        <v/>
      </c>
      <c r="K1468" s="9" t="str">
        <f>IF('Section 16a Bilan'!C49="","",'Section 16a Bilan'!C49)</f>
        <v/>
      </c>
      <c r="L1468" s="9" t="str">
        <f>IF('Section 16a Bilan'!D49="","",'Section 16a Bilan'!D49)</f>
        <v/>
      </c>
      <c r="M1468" s="9" t="str">
        <f>IF('Section 16a Bilan'!E49="","",'Section 16a Bilan'!E49)</f>
        <v/>
      </c>
      <c r="N1468" s="9" t="str">
        <f>IF('Section 16a Bilan'!F49="","",IF('Section 16a Bilan'!F49="«Choisir»","",'Section 16a Bilan'!F49))</f>
        <v/>
      </c>
      <c r="O1468" s="9" t="str">
        <f>IF('Section 16a Bilan'!G49="","",IF('Section 16a Bilan'!G49="«Choisir»","",'Section 16a Bilan'!G49))</f>
        <v/>
      </c>
      <c r="P1468" s="9" t="str">
        <f>IF('Section 16a Bilan'!H49="","",'Section 16a Bilan'!H49)</f>
        <v/>
      </c>
      <c r="Q1468" s="9" t="str">
        <f>IF('Section 16a Bilan'!I49="","",'Section 16a Bilan'!I49)</f>
        <v/>
      </c>
      <c r="R1468" s="9" t="str">
        <f>IF('Section 16a Bilan'!J49="","",'Section 16a Bilan'!J49)</f>
        <v/>
      </c>
      <c r="S1468" s="9" t="str">
        <f>IF('Section 16a Bilan'!K49="","",'Section 16a Bilan'!K49)</f>
        <v/>
      </c>
      <c r="T1468" s="9" t="str">
        <f>IF('Section 16a Bilan'!L49="","",'Section 16a Bilan'!L49)</f>
        <v/>
      </c>
      <c r="U1468" s="9" t="str">
        <f>IF('Section 16a Bilan'!M49="","",'Section 16a Bilan'!M49)</f>
        <v/>
      </c>
      <c r="V1468" s="81">
        <f>'Section 16a Bilan'!N49</f>
        <v>0</v>
      </c>
      <c r="W1468" s="81">
        <f>'Section 16a Bilan'!O49</f>
        <v>0</v>
      </c>
      <c r="X1468" s="81">
        <f>'Section 16a Bilan'!P49</f>
        <v>0</v>
      </c>
      <c r="Y1468" s="81">
        <f>'Section 16a Bilan'!Q49</f>
        <v>0</v>
      </c>
      <c r="Z1468" s="81">
        <f>'Section 16a Bilan'!R49</f>
        <v>0</v>
      </c>
      <c r="AA1468" s="81">
        <f>'Section 16a Bilan'!S49</f>
        <v>0</v>
      </c>
      <c r="AB1468" s="81">
        <f>'Section 16a Bilan'!T49</f>
        <v>0</v>
      </c>
    </row>
    <row r="1469" spans="1:28">
      <c r="A1469" s="9">
        <f>'Identification '!$F$11</f>
        <v>0</v>
      </c>
      <c r="B1469" s="190" t="str">
        <f>IF(AND('Identification '!$F$11="",'Identification '!$F$15&lt;&gt;""),'Identification '!$F$15,IF('Identification '!$F$11="","",IF('Identification '!$F$13="Inscrire le nom de votre organisme dans la cellule F15",'Identification '!$F$15,'Identification '!$F$13)))</f>
        <v/>
      </c>
      <c r="C1469" s="9" t="str">
        <f>REF!$BM$7</f>
        <v>2025-2026</v>
      </c>
      <c r="D1469" s="9" t="s">
        <v>3004</v>
      </c>
      <c r="E1469" s="190" t="str">
        <f>'Identification '!$F$17</f>
        <v/>
      </c>
      <c r="F1469" s="9" t="str">
        <f>'Identification '!$G$18</f>
        <v/>
      </c>
      <c r="G1469" s="9" t="str">
        <f>IF('Section 16a Bilan'!$C$9="","",'Section 16a Bilan'!$C$9)</f>
        <v/>
      </c>
      <c r="H1469" s="9" t="str">
        <f>IF('Section 16a Bilan'!$H$6="","",'Section 16a Bilan'!$H$6)</f>
        <v/>
      </c>
      <c r="I1469" s="9" t="str">
        <f>IF('Section 16a Bilan'!A50="","",'Section 16a Bilan'!A50)</f>
        <v/>
      </c>
      <c r="J1469" s="9" t="str">
        <f>IF('Section 16a Bilan'!B50="","",'Section 16a Bilan'!B50)</f>
        <v/>
      </c>
      <c r="K1469" s="9" t="str">
        <f>IF('Section 16a Bilan'!C50="","",'Section 16a Bilan'!C50)</f>
        <v/>
      </c>
      <c r="L1469" s="9" t="str">
        <f>IF('Section 16a Bilan'!D50="","",'Section 16a Bilan'!D50)</f>
        <v/>
      </c>
      <c r="M1469" s="9" t="str">
        <f>IF('Section 16a Bilan'!E50="","",'Section 16a Bilan'!E50)</f>
        <v/>
      </c>
      <c r="N1469" s="9" t="str">
        <f>IF('Section 16a Bilan'!F50="","",IF('Section 16a Bilan'!F50="«Choisir»","",'Section 16a Bilan'!F50))</f>
        <v/>
      </c>
      <c r="O1469" s="9" t="str">
        <f>IF('Section 16a Bilan'!G50="","",IF('Section 16a Bilan'!G50="«Choisir»","",'Section 16a Bilan'!G50))</f>
        <v/>
      </c>
      <c r="P1469" s="9" t="str">
        <f>IF('Section 16a Bilan'!H50="","",'Section 16a Bilan'!H50)</f>
        <v/>
      </c>
      <c r="Q1469" s="9" t="str">
        <f>IF('Section 16a Bilan'!I50="","",'Section 16a Bilan'!I50)</f>
        <v/>
      </c>
      <c r="R1469" s="9" t="str">
        <f>IF('Section 16a Bilan'!J50="","",'Section 16a Bilan'!J50)</f>
        <v/>
      </c>
      <c r="S1469" s="9" t="str">
        <f>IF('Section 16a Bilan'!K50="","",'Section 16a Bilan'!K50)</f>
        <v/>
      </c>
      <c r="T1469" s="9" t="str">
        <f>IF('Section 16a Bilan'!L50="","",'Section 16a Bilan'!L50)</f>
        <v/>
      </c>
      <c r="U1469" s="9" t="str">
        <f>IF('Section 16a Bilan'!M50="","",'Section 16a Bilan'!M50)</f>
        <v/>
      </c>
      <c r="V1469" s="81">
        <f>'Section 16a Bilan'!N50</f>
        <v>0</v>
      </c>
      <c r="W1469" s="81">
        <f>'Section 16a Bilan'!O50</f>
        <v>0</v>
      </c>
      <c r="X1469" s="81">
        <f>'Section 16a Bilan'!P50</f>
        <v>0</v>
      </c>
      <c r="Y1469" s="81">
        <f>'Section 16a Bilan'!Q50</f>
        <v>0</v>
      </c>
      <c r="Z1469" s="81">
        <f>'Section 16a Bilan'!R50</f>
        <v>0</v>
      </c>
      <c r="AA1469" s="81">
        <f>'Section 16a Bilan'!S50</f>
        <v>0</v>
      </c>
      <c r="AB1469" s="81">
        <f>'Section 16a Bilan'!T50</f>
        <v>0</v>
      </c>
    </row>
    <row r="1470" spans="1:28">
      <c r="A1470" s="9">
        <f>'Identification '!$F$11</f>
        <v>0</v>
      </c>
      <c r="B1470" s="190" t="str">
        <f>IF(AND('Identification '!$F$11="",'Identification '!$F$15&lt;&gt;""),'Identification '!$F$15,IF('Identification '!$F$11="","",IF('Identification '!$F$13="Inscrire le nom de votre organisme dans la cellule F15",'Identification '!$F$15,'Identification '!$F$13)))</f>
        <v/>
      </c>
      <c r="C1470" s="9" t="str">
        <f>REF!$BM$7</f>
        <v>2025-2026</v>
      </c>
      <c r="D1470" s="9" t="s">
        <v>3004</v>
      </c>
      <c r="E1470" s="190" t="str">
        <f>'Identification '!$F$17</f>
        <v/>
      </c>
      <c r="F1470" s="9" t="str">
        <f>'Identification '!$G$18</f>
        <v/>
      </c>
      <c r="G1470" s="9" t="str">
        <f>IF('Section 16a Bilan'!$C$9="","",'Section 16a Bilan'!$C$9)</f>
        <v/>
      </c>
      <c r="H1470" s="9" t="str">
        <f>IF('Section 16a Bilan'!$H$6="","",'Section 16a Bilan'!$H$6)</f>
        <v/>
      </c>
      <c r="I1470" s="9" t="str">
        <f>IF('Section 16a Bilan'!A51="","",'Section 16a Bilan'!A51)</f>
        <v/>
      </c>
      <c r="J1470" s="9" t="str">
        <f>IF('Section 16a Bilan'!B51="","",'Section 16a Bilan'!B51)</f>
        <v/>
      </c>
      <c r="K1470" s="9" t="str">
        <f>IF('Section 16a Bilan'!C51="","",'Section 16a Bilan'!C51)</f>
        <v/>
      </c>
      <c r="L1470" s="9" t="str">
        <f>IF('Section 16a Bilan'!D51="","",'Section 16a Bilan'!D51)</f>
        <v/>
      </c>
      <c r="M1470" s="9" t="str">
        <f>IF('Section 16a Bilan'!E51="","",'Section 16a Bilan'!E51)</f>
        <v/>
      </c>
      <c r="N1470" s="9" t="str">
        <f>IF('Section 16a Bilan'!F51="","",IF('Section 16a Bilan'!F51="«Choisir»","",'Section 16a Bilan'!F51))</f>
        <v/>
      </c>
      <c r="O1470" s="9" t="str">
        <f>IF('Section 16a Bilan'!G51="","",IF('Section 16a Bilan'!G51="«Choisir»","",'Section 16a Bilan'!G51))</f>
        <v/>
      </c>
      <c r="P1470" s="9" t="str">
        <f>IF('Section 16a Bilan'!H51="","",'Section 16a Bilan'!H51)</f>
        <v/>
      </c>
      <c r="Q1470" s="9" t="str">
        <f>IF('Section 16a Bilan'!I51="","",'Section 16a Bilan'!I51)</f>
        <v/>
      </c>
      <c r="R1470" s="9" t="str">
        <f>IF('Section 16a Bilan'!J51="","",'Section 16a Bilan'!J51)</f>
        <v/>
      </c>
      <c r="S1470" s="9" t="str">
        <f>IF('Section 16a Bilan'!K51="","",'Section 16a Bilan'!K51)</f>
        <v/>
      </c>
      <c r="T1470" s="9" t="str">
        <f>IF('Section 16a Bilan'!L51="","",'Section 16a Bilan'!L51)</f>
        <v/>
      </c>
      <c r="U1470" s="9" t="str">
        <f>IF('Section 16a Bilan'!M51="","",'Section 16a Bilan'!M51)</f>
        <v/>
      </c>
      <c r="V1470" s="81">
        <f>'Section 16a Bilan'!N51</f>
        <v>0</v>
      </c>
      <c r="W1470" s="81">
        <f>'Section 16a Bilan'!O51</f>
        <v>0</v>
      </c>
      <c r="X1470" s="81">
        <f>'Section 16a Bilan'!P51</f>
        <v>0</v>
      </c>
      <c r="Y1470" s="81">
        <f>'Section 16a Bilan'!Q51</f>
        <v>0</v>
      </c>
      <c r="Z1470" s="81">
        <f>'Section 16a Bilan'!R51</f>
        <v>0</v>
      </c>
      <c r="AA1470" s="81">
        <f>'Section 16a Bilan'!S51</f>
        <v>0</v>
      </c>
      <c r="AB1470" s="81">
        <f>'Section 16a Bilan'!T51</f>
        <v>0</v>
      </c>
    </row>
    <row r="1471" spans="1:28">
      <c r="A1471" s="9">
        <f>'Identification '!$F$11</f>
        <v>0</v>
      </c>
      <c r="B1471" s="190" t="str">
        <f>IF(AND('Identification '!$F$11="",'Identification '!$F$15&lt;&gt;""),'Identification '!$F$15,IF('Identification '!$F$11="","",IF('Identification '!$F$13="Inscrire le nom de votre organisme dans la cellule F15",'Identification '!$F$15,'Identification '!$F$13)))</f>
        <v/>
      </c>
      <c r="C1471" s="9" t="str">
        <f>REF!$BM$7</f>
        <v>2025-2026</v>
      </c>
      <c r="D1471" s="9" t="s">
        <v>3004</v>
      </c>
      <c r="E1471" s="190" t="str">
        <f>'Identification '!$F$17</f>
        <v/>
      </c>
      <c r="F1471" s="9" t="str">
        <f>'Identification '!$G$18</f>
        <v/>
      </c>
      <c r="G1471" s="9" t="str">
        <f>IF('Section 16a Bilan'!$C$9="","",'Section 16a Bilan'!$C$9)</f>
        <v/>
      </c>
      <c r="H1471" s="9" t="str">
        <f>IF('Section 16a Bilan'!$H$6="","",'Section 16a Bilan'!$H$6)</f>
        <v/>
      </c>
      <c r="I1471" s="9" t="str">
        <f>IF('Section 16a Bilan'!A52="","",'Section 16a Bilan'!A52)</f>
        <v/>
      </c>
      <c r="J1471" s="9" t="str">
        <f>IF('Section 16a Bilan'!B52="","",'Section 16a Bilan'!B52)</f>
        <v/>
      </c>
      <c r="K1471" s="9" t="str">
        <f>IF('Section 16a Bilan'!C52="","",'Section 16a Bilan'!C52)</f>
        <v/>
      </c>
      <c r="L1471" s="9" t="str">
        <f>IF('Section 16a Bilan'!D52="","",'Section 16a Bilan'!D52)</f>
        <v/>
      </c>
      <c r="M1471" s="9" t="str">
        <f>IF('Section 16a Bilan'!E52="","",'Section 16a Bilan'!E52)</f>
        <v/>
      </c>
      <c r="N1471" s="9" t="str">
        <f>IF('Section 16a Bilan'!F52="","",IF('Section 16a Bilan'!F52="«Choisir»","",'Section 16a Bilan'!F52))</f>
        <v/>
      </c>
      <c r="O1471" s="9" t="str">
        <f>IF('Section 16a Bilan'!G52="","",IF('Section 16a Bilan'!G52="«Choisir»","",'Section 16a Bilan'!G52))</f>
        <v/>
      </c>
      <c r="P1471" s="9" t="str">
        <f>IF('Section 16a Bilan'!H52="","",'Section 16a Bilan'!H52)</f>
        <v/>
      </c>
      <c r="Q1471" s="9" t="str">
        <f>IF('Section 16a Bilan'!I52="","",'Section 16a Bilan'!I52)</f>
        <v/>
      </c>
      <c r="R1471" s="9" t="str">
        <f>IF('Section 16a Bilan'!J52="","",'Section 16a Bilan'!J52)</f>
        <v/>
      </c>
      <c r="S1471" s="9" t="str">
        <f>IF('Section 16a Bilan'!K52="","",'Section 16a Bilan'!K52)</f>
        <v/>
      </c>
      <c r="T1471" s="9" t="str">
        <f>IF('Section 16a Bilan'!L52="","",'Section 16a Bilan'!L52)</f>
        <v/>
      </c>
      <c r="U1471" s="9" t="str">
        <f>IF('Section 16a Bilan'!M52="","",'Section 16a Bilan'!M52)</f>
        <v/>
      </c>
      <c r="V1471" s="81">
        <f>'Section 16a Bilan'!N52</f>
        <v>0</v>
      </c>
      <c r="W1471" s="81">
        <f>'Section 16a Bilan'!O52</f>
        <v>0</v>
      </c>
      <c r="X1471" s="81">
        <f>'Section 16a Bilan'!P52</f>
        <v>0</v>
      </c>
      <c r="Y1471" s="81">
        <f>'Section 16a Bilan'!Q52</f>
        <v>0</v>
      </c>
      <c r="Z1471" s="81">
        <f>'Section 16a Bilan'!R52</f>
        <v>0</v>
      </c>
      <c r="AA1471" s="81">
        <f>'Section 16a Bilan'!S52</f>
        <v>0</v>
      </c>
      <c r="AB1471" s="81">
        <f>'Section 16a Bilan'!T52</f>
        <v>0</v>
      </c>
    </row>
    <row r="1472" spans="1:28">
      <c r="A1472" s="9">
        <f>'Identification '!$F$11</f>
        <v>0</v>
      </c>
      <c r="B1472" s="190" t="str">
        <f>IF(AND('Identification '!$F$11="",'Identification '!$F$15&lt;&gt;""),'Identification '!$F$15,IF('Identification '!$F$11="","",IF('Identification '!$F$13="Inscrire le nom de votre organisme dans la cellule F15",'Identification '!$F$15,'Identification '!$F$13)))</f>
        <v/>
      </c>
      <c r="C1472" s="9" t="str">
        <f>REF!$BM$7</f>
        <v>2025-2026</v>
      </c>
      <c r="D1472" s="9" t="s">
        <v>3004</v>
      </c>
      <c r="E1472" s="190" t="str">
        <f>'Identification '!$F$17</f>
        <v/>
      </c>
      <c r="F1472" s="9" t="str">
        <f>'Identification '!$G$18</f>
        <v/>
      </c>
      <c r="G1472" s="9" t="str">
        <f>IF('Section 16a Bilan'!$C$9="","",'Section 16a Bilan'!$C$9)</f>
        <v/>
      </c>
      <c r="H1472" s="9" t="str">
        <f>IF('Section 16a Bilan'!$H$6="","",'Section 16a Bilan'!$H$6)</f>
        <v/>
      </c>
      <c r="I1472" s="9" t="str">
        <f>IF('Section 16a Bilan'!A53="","",'Section 16a Bilan'!A53)</f>
        <v/>
      </c>
      <c r="J1472" s="9" t="str">
        <f>IF('Section 16a Bilan'!B53="","",'Section 16a Bilan'!B53)</f>
        <v/>
      </c>
      <c r="K1472" s="9" t="str">
        <f>IF('Section 16a Bilan'!C53="","",'Section 16a Bilan'!C53)</f>
        <v/>
      </c>
      <c r="L1472" s="9" t="str">
        <f>IF('Section 16a Bilan'!D53="","",'Section 16a Bilan'!D53)</f>
        <v/>
      </c>
      <c r="M1472" s="9" t="str">
        <f>IF('Section 16a Bilan'!E53="","",'Section 16a Bilan'!E53)</f>
        <v/>
      </c>
      <c r="N1472" s="9" t="str">
        <f>IF('Section 16a Bilan'!F53="","",IF('Section 16a Bilan'!F53="«Choisir»","",'Section 16a Bilan'!F53))</f>
        <v/>
      </c>
      <c r="O1472" s="9" t="str">
        <f>IF('Section 16a Bilan'!G53="","",IF('Section 16a Bilan'!G53="«Choisir»","",'Section 16a Bilan'!G53))</f>
        <v/>
      </c>
      <c r="P1472" s="9" t="str">
        <f>IF('Section 16a Bilan'!H53="","",'Section 16a Bilan'!H53)</f>
        <v/>
      </c>
      <c r="Q1472" s="9" t="str">
        <f>IF('Section 16a Bilan'!I53="","",'Section 16a Bilan'!I53)</f>
        <v/>
      </c>
      <c r="R1472" s="9" t="str">
        <f>IF('Section 16a Bilan'!J53="","",'Section 16a Bilan'!J53)</f>
        <v/>
      </c>
      <c r="S1472" s="9" t="str">
        <f>IF('Section 16a Bilan'!K53="","",'Section 16a Bilan'!K53)</f>
        <v/>
      </c>
      <c r="T1472" s="9" t="str">
        <f>IF('Section 16a Bilan'!L53="","",'Section 16a Bilan'!L53)</f>
        <v/>
      </c>
      <c r="U1472" s="9" t="str">
        <f>IF('Section 16a Bilan'!M53="","",'Section 16a Bilan'!M53)</f>
        <v/>
      </c>
      <c r="V1472" s="81">
        <f>'Section 16a Bilan'!N53</f>
        <v>0</v>
      </c>
      <c r="W1472" s="81">
        <f>'Section 16a Bilan'!O53</f>
        <v>0</v>
      </c>
      <c r="X1472" s="81">
        <f>'Section 16a Bilan'!P53</f>
        <v>0</v>
      </c>
      <c r="Y1472" s="81">
        <f>'Section 16a Bilan'!Q53</f>
        <v>0</v>
      </c>
      <c r="Z1472" s="81">
        <f>'Section 16a Bilan'!R53</f>
        <v>0</v>
      </c>
      <c r="AA1472" s="81">
        <f>'Section 16a Bilan'!S53</f>
        <v>0</v>
      </c>
      <c r="AB1472" s="81">
        <f>'Section 16a Bilan'!T53</f>
        <v>0</v>
      </c>
    </row>
    <row r="1473" spans="1:28">
      <c r="A1473" s="9">
        <f>'Identification '!$F$11</f>
        <v>0</v>
      </c>
      <c r="B1473" s="190" t="str">
        <f>IF(AND('Identification '!$F$11="",'Identification '!$F$15&lt;&gt;""),'Identification '!$F$15,IF('Identification '!$F$11="","",IF('Identification '!$F$13="Inscrire le nom de votre organisme dans la cellule F15",'Identification '!$F$15,'Identification '!$F$13)))</f>
        <v/>
      </c>
      <c r="C1473" s="9" t="str">
        <f>REF!$BM$7</f>
        <v>2025-2026</v>
      </c>
      <c r="D1473" s="9" t="s">
        <v>3004</v>
      </c>
      <c r="E1473" s="190" t="str">
        <f>'Identification '!$F$17</f>
        <v/>
      </c>
      <c r="F1473" s="9" t="str">
        <f>'Identification '!$G$18</f>
        <v/>
      </c>
      <c r="G1473" s="9" t="str">
        <f>IF('Section 16a Bilan'!$C$9="","",'Section 16a Bilan'!$C$9)</f>
        <v/>
      </c>
      <c r="H1473" s="9" t="str">
        <f>IF('Section 16a Bilan'!$H$6="","",'Section 16a Bilan'!$H$6)</f>
        <v/>
      </c>
      <c r="I1473" s="9" t="str">
        <f>IF('Section 16a Bilan'!A54="","",'Section 16a Bilan'!A54)</f>
        <v/>
      </c>
      <c r="J1473" s="9" t="str">
        <f>IF('Section 16a Bilan'!B54="","",'Section 16a Bilan'!B54)</f>
        <v/>
      </c>
      <c r="K1473" s="9" t="str">
        <f>IF('Section 16a Bilan'!C54="","",'Section 16a Bilan'!C54)</f>
        <v/>
      </c>
      <c r="L1473" s="9" t="str">
        <f>IF('Section 16a Bilan'!D54="","",'Section 16a Bilan'!D54)</f>
        <v/>
      </c>
      <c r="M1473" s="9" t="str">
        <f>IF('Section 16a Bilan'!E54="","",'Section 16a Bilan'!E54)</f>
        <v/>
      </c>
      <c r="N1473" s="9" t="str">
        <f>IF('Section 16a Bilan'!F54="","",IF('Section 16a Bilan'!F54="«Choisir»","",'Section 16a Bilan'!F54))</f>
        <v/>
      </c>
      <c r="O1473" s="9" t="str">
        <f>IF('Section 16a Bilan'!G54="","",IF('Section 16a Bilan'!G54="«Choisir»","",'Section 16a Bilan'!G54))</f>
        <v/>
      </c>
      <c r="P1473" s="9" t="str">
        <f>IF('Section 16a Bilan'!H54="","",'Section 16a Bilan'!H54)</f>
        <v/>
      </c>
      <c r="Q1473" s="9" t="str">
        <f>IF('Section 16a Bilan'!I54="","",'Section 16a Bilan'!I54)</f>
        <v/>
      </c>
      <c r="R1473" s="9" t="str">
        <f>IF('Section 16a Bilan'!J54="","",'Section 16a Bilan'!J54)</f>
        <v/>
      </c>
      <c r="S1473" s="9" t="str">
        <f>IF('Section 16a Bilan'!K54="","",'Section 16a Bilan'!K54)</f>
        <v/>
      </c>
      <c r="T1473" s="9" t="str">
        <f>IF('Section 16a Bilan'!L54="","",'Section 16a Bilan'!L54)</f>
        <v/>
      </c>
      <c r="U1473" s="9" t="str">
        <f>IF('Section 16a Bilan'!M54="","",'Section 16a Bilan'!M54)</f>
        <v/>
      </c>
      <c r="V1473" s="81">
        <f>'Section 16a Bilan'!N54</f>
        <v>0</v>
      </c>
      <c r="W1473" s="81">
        <f>'Section 16a Bilan'!O54</f>
        <v>0</v>
      </c>
      <c r="X1473" s="81">
        <f>'Section 16a Bilan'!P54</f>
        <v>0</v>
      </c>
      <c r="Y1473" s="81">
        <f>'Section 16a Bilan'!Q54</f>
        <v>0</v>
      </c>
      <c r="Z1473" s="81">
        <f>'Section 16a Bilan'!R54</f>
        <v>0</v>
      </c>
      <c r="AA1473" s="81">
        <f>'Section 16a Bilan'!S54</f>
        <v>0</v>
      </c>
      <c r="AB1473" s="81">
        <f>'Section 16a Bilan'!T54</f>
        <v>0</v>
      </c>
    </row>
    <row r="1474" spans="1:28">
      <c r="A1474" s="9">
        <f>'Identification '!$F$11</f>
        <v>0</v>
      </c>
      <c r="B1474" s="190" t="str">
        <f>IF(AND('Identification '!$F$11="",'Identification '!$F$15&lt;&gt;""),'Identification '!$F$15,IF('Identification '!$F$11="","",IF('Identification '!$F$13="Inscrire le nom de votre organisme dans la cellule F15",'Identification '!$F$15,'Identification '!$F$13)))</f>
        <v/>
      </c>
      <c r="C1474" s="9" t="str">
        <f>REF!$BM$7</f>
        <v>2025-2026</v>
      </c>
      <c r="D1474" s="9" t="s">
        <v>3004</v>
      </c>
      <c r="E1474" s="190" t="str">
        <f>'Identification '!$F$17</f>
        <v/>
      </c>
      <c r="F1474" s="9" t="str">
        <f>'Identification '!$G$18</f>
        <v/>
      </c>
      <c r="G1474" s="9" t="str">
        <f>IF('Section 16a Bilan'!$C$9="","",'Section 16a Bilan'!$C$9)</f>
        <v/>
      </c>
      <c r="H1474" s="9" t="str">
        <f>IF('Section 16a Bilan'!$H$6="","",'Section 16a Bilan'!$H$6)</f>
        <v/>
      </c>
      <c r="I1474" s="9" t="str">
        <f>IF('Section 16a Bilan'!A55="","",'Section 16a Bilan'!A55)</f>
        <v/>
      </c>
      <c r="J1474" s="9" t="str">
        <f>IF('Section 16a Bilan'!B55="","",'Section 16a Bilan'!B55)</f>
        <v/>
      </c>
      <c r="K1474" s="9" t="str">
        <f>IF('Section 16a Bilan'!C55="","",'Section 16a Bilan'!C55)</f>
        <v/>
      </c>
      <c r="L1474" s="9" t="str">
        <f>IF('Section 16a Bilan'!D55="","",'Section 16a Bilan'!D55)</f>
        <v/>
      </c>
      <c r="M1474" s="9" t="str">
        <f>IF('Section 16a Bilan'!E55="","",'Section 16a Bilan'!E55)</f>
        <v/>
      </c>
      <c r="N1474" s="9" t="str">
        <f>IF('Section 16a Bilan'!F55="","",IF('Section 16a Bilan'!F55="«Choisir»","",'Section 16a Bilan'!F55))</f>
        <v/>
      </c>
      <c r="O1474" s="9" t="str">
        <f>IF('Section 16a Bilan'!G55="","",IF('Section 16a Bilan'!G55="«Choisir»","",'Section 16a Bilan'!G55))</f>
        <v/>
      </c>
      <c r="P1474" s="9" t="str">
        <f>IF('Section 16a Bilan'!H55="","",'Section 16a Bilan'!H55)</f>
        <v/>
      </c>
      <c r="Q1474" s="9" t="str">
        <f>IF('Section 16a Bilan'!I55="","",'Section 16a Bilan'!I55)</f>
        <v/>
      </c>
      <c r="R1474" s="9" t="str">
        <f>IF('Section 16a Bilan'!J55="","",'Section 16a Bilan'!J55)</f>
        <v/>
      </c>
      <c r="S1474" s="9" t="str">
        <f>IF('Section 16a Bilan'!K55="","",'Section 16a Bilan'!K55)</f>
        <v/>
      </c>
      <c r="T1474" s="9" t="str">
        <f>IF('Section 16a Bilan'!L55="","",'Section 16a Bilan'!L55)</f>
        <v/>
      </c>
      <c r="U1474" s="9" t="str">
        <f>IF('Section 16a Bilan'!M55="","",'Section 16a Bilan'!M55)</f>
        <v/>
      </c>
      <c r="V1474" s="81">
        <f>'Section 16a Bilan'!N55</f>
        <v>0</v>
      </c>
      <c r="W1474" s="81">
        <f>'Section 16a Bilan'!O55</f>
        <v>0</v>
      </c>
      <c r="X1474" s="81">
        <f>'Section 16a Bilan'!P55</f>
        <v>0</v>
      </c>
      <c r="Y1474" s="81">
        <f>'Section 16a Bilan'!Q55</f>
        <v>0</v>
      </c>
      <c r="Z1474" s="81">
        <f>'Section 16a Bilan'!R55</f>
        <v>0</v>
      </c>
      <c r="AA1474" s="81">
        <f>'Section 16a Bilan'!S55</f>
        <v>0</v>
      </c>
      <c r="AB1474" s="81">
        <f>'Section 16a Bilan'!T55</f>
        <v>0</v>
      </c>
    </row>
    <row r="1475" spans="1:28">
      <c r="A1475" s="9">
        <f>'Identification '!$F$11</f>
        <v>0</v>
      </c>
      <c r="B1475" s="190" t="str">
        <f>IF(AND('Identification '!$F$11="",'Identification '!$F$15&lt;&gt;""),'Identification '!$F$15,IF('Identification '!$F$11="","",IF('Identification '!$F$13="Inscrire le nom de votre organisme dans la cellule F15",'Identification '!$F$15,'Identification '!$F$13)))</f>
        <v/>
      </c>
      <c r="C1475" s="9" t="str">
        <f>REF!$BM$7</f>
        <v>2025-2026</v>
      </c>
      <c r="D1475" s="9" t="s">
        <v>3004</v>
      </c>
      <c r="E1475" s="190" t="str">
        <f>'Identification '!$F$17</f>
        <v/>
      </c>
      <c r="F1475" s="9" t="str">
        <f>'Identification '!$G$18</f>
        <v/>
      </c>
      <c r="G1475" s="9" t="str">
        <f>IF('Section 16a Bilan'!$C$9="","",'Section 16a Bilan'!$C$9)</f>
        <v/>
      </c>
      <c r="H1475" s="9" t="str">
        <f>IF('Section 16a Bilan'!$H$6="","",'Section 16a Bilan'!$H$6)</f>
        <v/>
      </c>
      <c r="I1475" s="9" t="str">
        <f>IF('Section 16a Bilan'!A56="","",'Section 16a Bilan'!A56)</f>
        <v/>
      </c>
      <c r="J1475" s="9" t="str">
        <f>IF('Section 16a Bilan'!B56="","",'Section 16a Bilan'!B56)</f>
        <v/>
      </c>
      <c r="K1475" s="9" t="str">
        <f>IF('Section 16a Bilan'!C56="","",'Section 16a Bilan'!C56)</f>
        <v/>
      </c>
      <c r="L1475" s="9" t="str">
        <f>IF('Section 16a Bilan'!D56="","",'Section 16a Bilan'!D56)</f>
        <v/>
      </c>
      <c r="M1475" s="9" t="str">
        <f>IF('Section 16a Bilan'!E56="","",'Section 16a Bilan'!E56)</f>
        <v/>
      </c>
      <c r="N1475" s="9" t="str">
        <f>IF('Section 16a Bilan'!F56="","",IF('Section 16a Bilan'!F56="«Choisir»","",'Section 16a Bilan'!F56))</f>
        <v/>
      </c>
      <c r="O1475" s="9" t="str">
        <f>IF('Section 16a Bilan'!G56="","",IF('Section 16a Bilan'!G56="«Choisir»","",'Section 16a Bilan'!G56))</f>
        <v/>
      </c>
      <c r="P1475" s="9" t="str">
        <f>IF('Section 16a Bilan'!H56="","",'Section 16a Bilan'!H56)</f>
        <v/>
      </c>
      <c r="Q1475" s="9" t="str">
        <f>IF('Section 16a Bilan'!I56="","",'Section 16a Bilan'!I56)</f>
        <v/>
      </c>
      <c r="R1475" s="9" t="str">
        <f>IF('Section 16a Bilan'!J56="","",'Section 16a Bilan'!J56)</f>
        <v/>
      </c>
      <c r="S1475" s="9" t="str">
        <f>IF('Section 16a Bilan'!K56="","",'Section 16a Bilan'!K56)</f>
        <v/>
      </c>
      <c r="T1475" s="9" t="str">
        <f>IF('Section 16a Bilan'!L56="","",'Section 16a Bilan'!L56)</f>
        <v/>
      </c>
      <c r="U1475" s="9" t="str">
        <f>IF('Section 16a Bilan'!M56="","",'Section 16a Bilan'!M56)</f>
        <v/>
      </c>
      <c r="V1475" s="81">
        <f>'Section 16a Bilan'!N56</f>
        <v>0</v>
      </c>
      <c r="W1475" s="81">
        <f>'Section 16a Bilan'!O56</f>
        <v>0</v>
      </c>
      <c r="X1475" s="81">
        <f>'Section 16a Bilan'!P56</f>
        <v>0</v>
      </c>
      <c r="Y1475" s="81">
        <f>'Section 16a Bilan'!Q56</f>
        <v>0</v>
      </c>
      <c r="Z1475" s="81">
        <f>'Section 16a Bilan'!R56</f>
        <v>0</v>
      </c>
      <c r="AA1475" s="81">
        <f>'Section 16a Bilan'!S56</f>
        <v>0</v>
      </c>
      <c r="AB1475" s="81">
        <f>'Section 16a Bilan'!T56</f>
        <v>0</v>
      </c>
    </row>
    <row r="1476" spans="1:28">
      <c r="A1476" s="9">
        <f>'Identification '!$F$11</f>
        <v>0</v>
      </c>
      <c r="B1476" s="190" t="str">
        <f>IF(AND('Identification '!$F$11="",'Identification '!$F$15&lt;&gt;""),'Identification '!$F$15,IF('Identification '!$F$11="","",IF('Identification '!$F$13="Inscrire le nom de votre organisme dans la cellule F15",'Identification '!$F$15,'Identification '!$F$13)))</f>
        <v/>
      </c>
      <c r="C1476" s="9" t="str">
        <f>REF!$BM$7</f>
        <v>2025-2026</v>
      </c>
      <c r="D1476" s="9" t="s">
        <v>3004</v>
      </c>
      <c r="E1476" s="190" t="str">
        <f>'Identification '!$F$17</f>
        <v/>
      </c>
      <c r="F1476" s="9" t="str">
        <f>'Identification '!$G$18</f>
        <v/>
      </c>
      <c r="G1476" s="9" t="str">
        <f>IF('Section 16a Bilan'!$C$9="","",'Section 16a Bilan'!$C$9)</f>
        <v/>
      </c>
      <c r="H1476" s="9" t="str">
        <f>IF('Section 16a Bilan'!$H$6="","",'Section 16a Bilan'!$H$6)</f>
        <v/>
      </c>
      <c r="I1476" s="9" t="str">
        <f>IF('Section 16a Bilan'!A57="","",'Section 16a Bilan'!A57)</f>
        <v/>
      </c>
      <c r="J1476" s="9" t="str">
        <f>IF('Section 16a Bilan'!B57="","",'Section 16a Bilan'!B57)</f>
        <v/>
      </c>
      <c r="K1476" s="9" t="str">
        <f>IF('Section 16a Bilan'!C57="","",'Section 16a Bilan'!C57)</f>
        <v/>
      </c>
      <c r="L1476" s="9" t="str">
        <f>IF('Section 16a Bilan'!D57="","",'Section 16a Bilan'!D57)</f>
        <v/>
      </c>
      <c r="M1476" s="9" t="str">
        <f>IF('Section 16a Bilan'!E57="","",'Section 16a Bilan'!E57)</f>
        <v/>
      </c>
      <c r="N1476" s="9" t="str">
        <f>IF('Section 16a Bilan'!F57="","",IF('Section 16a Bilan'!F57="«Choisir»","",'Section 16a Bilan'!F57))</f>
        <v/>
      </c>
      <c r="O1476" s="9" t="str">
        <f>IF('Section 16a Bilan'!G57="","",IF('Section 16a Bilan'!G57="«Choisir»","",'Section 16a Bilan'!G57))</f>
        <v/>
      </c>
      <c r="P1476" s="9" t="str">
        <f>IF('Section 16a Bilan'!H57="","",'Section 16a Bilan'!H57)</f>
        <v/>
      </c>
      <c r="Q1476" s="9" t="str">
        <f>IF('Section 16a Bilan'!I57="","",'Section 16a Bilan'!I57)</f>
        <v/>
      </c>
      <c r="R1476" s="9" t="str">
        <f>IF('Section 16a Bilan'!J57="","",'Section 16a Bilan'!J57)</f>
        <v/>
      </c>
      <c r="S1476" s="9" t="str">
        <f>IF('Section 16a Bilan'!K57="","",'Section 16a Bilan'!K57)</f>
        <v/>
      </c>
      <c r="T1476" s="9" t="str">
        <f>IF('Section 16a Bilan'!L57="","",'Section 16a Bilan'!L57)</f>
        <v/>
      </c>
      <c r="U1476" s="9" t="str">
        <f>IF('Section 16a Bilan'!M57="","",'Section 16a Bilan'!M57)</f>
        <v/>
      </c>
      <c r="V1476" s="81">
        <f>'Section 16a Bilan'!N57</f>
        <v>0</v>
      </c>
      <c r="W1476" s="81">
        <f>'Section 16a Bilan'!O57</f>
        <v>0</v>
      </c>
      <c r="X1476" s="81">
        <f>'Section 16a Bilan'!P57</f>
        <v>0</v>
      </c>
      <c r="Y1476" s="81">
        <f>'Section 16a Bilan'!Q57</f>
        <v>0</v>
      </c>
      <c r="Z1476" s="81">
        <f>'Section 16a Bilan'!R57</f>
        <v>0</v>
      </c>
      <c r="AA1476" s="81">
        <f>'Section 16a Bilan'!S57</f>
        <v>0</v>
      </c>
      <c r="AB1476" s="81">
        <f>'Section 16a Bilan'!T57</f>
        <v>0</v>
      </c>
    </row>
    <row r="1477" spans="1:28">
      <c r="A1477" s="9">
        <f>'Identification '!$F$11</f>
        <v>0</v>
      </c>
      <c r="B1477" s="190" t="str">
        <f>IF(AND('Identification '!$F$11="",'Identification '!$F$15&lt;&gt;""),'Identification '!$F$15,IF('Identification '!$F$11="","",IF('Identification '!$F$13="Inscrire le nom de votre organisme dans la cellule F15",'Identification '!$F$15,'Identification '!$F$13)))</f>
        <v/>
      </c>
      <c r="C1477" s="9" t="str">
        <f>REF!$BM$7</f>
        <v>2025-2026</v>
      </c>
      <c r="D1477" s="9" t="s">
        <v>3004</v>
      </c>
      <c r="E1477" s="190" t="str">
        <f>'Identification '!$F$17</f>
        <v/>
      </c>
      <c r="F1477" s="9" t="str">
        <f>'Identification '!$G$18</f>
        <v/>
      </c>
      <c r="G1477" s="9" t="str">
        <f>IF('Section 16a Bilan'!$C$9="","",'Section 16a Bilan'!$C$9)</f>
        <v/>
      </c>
      <c r="H1477" s="9" t="str">
        <f>IF('Section 16a Bilan'!$H$6="","",'Section 16a Bilan'!$H$6)</f>
        <v/>
      </c>
      <c r="I1477" s="9" t="str">
        <f>IF('Section 16a Bilan'!A58="","",'Section 16a Bilan'!A58)</f>
        <v/>
      </c>
      <c r="J1477" s="9" t="str">
        <f>IF('Section 16a Bilan'!B58="","",'Section 16a Bilan'!B58)</f>
        <v/>
      </c>
      <c r="K1477" s="9" t="str">
        <f>IF('Section 16a Bilan'!C58="","",'Section 16a Bilan'!C58)</f>
        <v/>
      </c>
      <c r="L1477" s="9" t="str">
        <f>IF('Section 16a Bilan'!D58="","",'Section 16a Bilan'!D58)</f>
        <v/>
      </c>
      <c r="M1477" s="9" t="str">
        <f>IF('Section 16a Bilan'!E58="","",'Section 16a Bilan'!E58)</f>
        <v/>
      </c>
      <c r="N1477" s="9" t="str">
        <f>IF('Section 16a Bilan'!F58="","",IF('Section 16a Bilan'!F58="«Choisir»","",'Section 16a Bilan'!F58))</f>
        <v/>
      </c>
      <c r="O1477" s="9" t="str">
        <f>IF('Section 16a Bilan'!G58="","",IF('Section 16a Bilan'!G58="«Choisir»","",'Section 16a Bilan'!G58))</f>
        <v/>
      </c>
      <c r="P1477" s="9" t="str">
        <f>IF('Section 16a Bilan'!H58="","",'Section 16a Bilan'!H58)</f>
        <v/>
      </c>
      <c r="Q1477" s="9" t="str">
        <f>IF('Section 16a Bilan'!I58="","",'Section 16a Bilan'!I58)</f>
        <v/>
      </c>
      <c r="R1477" s="9" t="str">
        <f>IF('Section 16a Bilan'!J58="","",'Section 16a Bilan'!J58)</f>
        <v/>
      </c>
      <c r="S1477" s="9" t="str">
        <f>IF('Section 16a Bilan'!K58="","",'Section 16a Bilan'!K58)</f>
        <v/>
      </c>
      <c r="T1477" s="9" t="str">
        <f>IF('Section 16a Bilan'!L58="","",'Section 16a Bilan'!L58)</f>
        <v/>
      </c>
      <c r="U1477" s="9" t="str">
        <f>IF('Section 16a Bilan'!M58="","",'Section 16a Bilan'!M58)</f>
        <v/>
      </c>
      <c r="V1477" s="81">
        <f>'Section 16a Bilan'!N58</f>
        <v>0</v>
      </c>
      <c r="W1477" s="81">
        <f>'Section 16a Bilan'!O58</f>
        <v>0</v>
      </c>
      <c r="X1477" s="81">
        <f>'Section 16a Bilan'!P58</f>
        <v>0</v>
      </c>
      <c r="Y1477" s="81">
        <f>'Section 16a Bilan'!Q58</f>
        <v>0</v>
      </c>
      <c r="Z1477" s="81">
        <f>'Section 16a Bilan'!R58</f>
        <v>0</v>
      </c>
      <c r="AA1477" s="81">
        <f>'Section 16a Bilan'!S58</f>
        <v>0</v>
      </c>
      <c r="AB1477" s="81">
        <f>'Section 16a Bilan'!T58</f>
        <v>0</v>
      </c>
    </row>
    <row r="1478" spans="1:28">
      <c r="A1478" s="9">
        <f>'Identification '!$F$11</f>
        <v>0</v>
      </c>
      <c r="B1478" s="190" t="str">
        <f>IF(AND('Identification '!$F$11="",'Identification '!$F$15&lt;&gt;""),'Identification '!$F$15,IF('Identification '!$F$11="","",IF('Identification '!$F$13="Inscrire le nom de votre organisme dans la cellule F15",'Identification '!$F$15,'Identification '!$F$13)))</f>
        <v/>
      </c>
      <c r="C1478" s="9" t="str">
        <f>REF!$BM$7</f>
        <v>2025-2026</v>
      </c>
      <c r="D1478" s="9" t="s">
        <v>3004</v>
      </c>
      <c r="E1478" s="190" t="str">
        <f>'Identification '!$F$17</f>
        <v/>
      </c>
      <c r="F1478" s="9" t="str">
        <f>'Identification '!$G$18</f>
        <v/>
      </c>
      <c r="G1478" s="9" t="str">
        <f>IF('Section 16a Bilan'!$C$9="","",'Section 16a Bilan'!$C$9)</f>
        <v/>
      </c>
      <c r="H1478" s="9" t="str">
        <f>IF('Section 16a Bilan'!$H$6="","",'Section 16a Bilan'!$H$6)</f>
        <v/>
      </c>
      <c r="I1478" s="9" t="str">
        <f>IF('Section 16a Bilan'!A59="","",'Section 16a Bilan'!A59)</f>
        <v/>
      </c>
      <c r="J1478" s="9" t="str">
        <f>IF('Section 16a Bilan'!B59="","",'Section 16a Bilan'!B59)</f>
        <v/>
      </c>
      <c r="K1478" s="9" t="str">
        <f>IF('Section 16a Bilan'!C59="","",'Section 16a Bilan'!C59)</f>
        <v/>
      </c>
      <c r="L1478" s="9" t="str">
        <f>IF('Section 16a Bilan'!D59="","",'Section 16a Bilan'!D59)</f>
        <v/>
      </c>
      <c r="M1478" s="9" t="str">
        <f>IF('Section 16a Bilan'!E59="","",'Section 16a Bilan'!E59)</f>
        <v/>
      </c>
      <c r="N1478" s="9" t="str">
        <f>IF('Section 16a Bilan'!F59="","",IF('Section 16a Bilan'!F59="«Choisir»","",'Section 16a Bilan'!F59))</f>
        <v/>
      </c>
      <c r="O1478" s="9" t="str">
        <f>IF('Section 16a Bilan'!G59="","",IF('Section 16a Bilan'!G59="«Choisir»","",'Section 16a Bilan'!G59))</f>
        <v/>
      </c>
      <c r="P1478" s="9" t="str">
        <f>IF('Section 16a Bilan'!H59="","",'Section 16a Bilan'!H59)</f>
        <v/>
      </c>
      <c r="Q1478" s="9" t="str">
        <f>IF('Section 16a Bilan'!I59="","",'Section 16a Bilan'!I59)</f>
        <v/>
      </c>
      <c r="R1478" s="9" t="str">
        <f>IF('Section 16a Bilan'!J59="","",'Section 16a Bilan'!J59)</f>
        <v/>
      </c>
      <c r="S1478" s="9" t="str">
        <f>IF('Section 16a Bilan'!K59="","",'Section 16a Bilan'!K59)</f>
        <v/>
      </c>
      <c r="T1478" s="9" t="str">
        <f>IF('Section 16a Bilan'!L59="","",'Section 16a Bilan'!L59)</f>
        <v/>
      </c>
      <c r="U1478" s="9" t="str">
        <f>IF('Section 16a Bilan'!M59="","",'Section 16a Bilan'!M59)</f>
        <v/>
      </c>
      <c r="V1478" s="81">
        <f>'Section 16a Bilan'!N59</f>
        <v>0</v>
      </c>
      <c r="W1478" s="81">
        <f>'Section 16a Bilan'!O59</f>
        <v>0</v>
      </c>
      <c r="X1478" s="81">
        <f>'Section 16a Bilan'!P59</f>
        <v>0</v>
      </c>
      <c r="Y1478" s="81">
        <f>'Section 16a Bilan'!Q59</f>
        <v>0</v>
      </c>
      <c r="Z1478" s="81">
        <f>'Section 16a Bilan'!R59</f>
        <v>0</v>
      </c>
      <c r="AA1478" s="81">
        <f>'Section 16a Bilan'!S59</f>
        <v>0</v>
      </c>
      <c r="AB1478" s="81">
        <f>'Section 16a Bilan'!T59</f>
        <v>0</v>
      </c>
    </row>
    <row r="1479" spans="1:28">
      <c r="A1479" s="9">
        <f>'Identification '!$F$11</f>
        <v>0</v>
      </c>
      <c r="B1479" s="190" t="str">
        <f>IF(AND('Identification '!$F$11="",'Identification '!$F$15&lt;&gt;""),'Identification '!$F$15,IF('Identification '!$F$11="","",IF('Identification '!$F$13="Inscrire le nom de votre organisme dans la cellule F15",'Identification '!$F$15,'Identification '!$F$13)))</f>
        <v/>
      </c>
      <c r="C1479" s="9" t="str">
        <f>REF!$BM$7</f>
        <v>2025-2026</v>
      </c>
      <c r="D1479" s="9" t="s">
        <v>3004</v>
      </c>
      <c r="E1479" s="190" t="str">
        <f>'Identification '!$F$17</f>
        <v/>
      </c>
      <c r="F1479" s="9" t="str">
        <f>'Identification '!$G$18</f>
        <v/>
      </c>
      <c r="G1479" s="9" t="str">
        <f>IF('Section 16a Bilan'!$C$9="","",'Section 16a Bilan'!$C$9)</f>
        <v/>
      </c>
      <c r="H1479" s="9" t="str">
        <f>IF('Section 16a Bilan'!$H$6="","",'Section 16a Bilan'!$H$6)</f>
        <v/>
      </c>
      <c r="I1479" s="9" t="str">
        <f>IF('Section 16a Bilan'!A60="","",'Section 16a Bilan'!A60)</f>
        <v/>
      </c>
      <c r="J1479" s="9" t="str">
        <f>IF('Section 16a Bilan'!B60="","",'Section 16a Bilan'!B60)</f>
        <v/>
      </c>
      <c r="K1479" s="9" t="str">
        <f>IF('Section 16a Bilan'!C60="","",'Section 16a Bilan'!C60)</f>
        <v/>
      </c>
      <c r="L1479" s="9" t="str">
        <f>IF('Section 16a Bilan'!D60="","",'Section 16a Bilan'!D60)</f>
        <v/>
      </c>
      <c r="M1479" s="9" t="str">
        <f>IF('Section 16a Bilan'!E60="","",'Section 16a Bilan'!E60)</f>
        <v/>
      </c>
      <c r="N1479" s="9" t="str">
        <f>IF('Section 16a Bilan'!F60="","",IF('Section 16a Bilan'!F60="«Choisir»","",'Section 16a Bilan'!F60))</f>
        <v/>
      </c>
      <c r="O1479" s="9" t="str">
        <f>IF('Section 16a Bilan'!G60="","",IF('Section 16a Bilan'!G60="«Choisir»","",'Section 16a Bilan'!G60))</f>
        <v/>
      </c>
      <c r="P1479" s="9" t="str">
        <f>IF('Section 16a Bilan'!H60="","",'Section 16a Bilan'!H60)</f>
        <v/>
      </c>
      <c r="Q1479" s="9" t="str">
        <f>IF('Section 16a Bilan'!I60="","",'Section 16a Bilan'!I60)</f>
        <v/>
      </c>
      <c r="R1479" s="9" t="str">
        <f>IF('Section 16a Bilan'!J60="","",'Section 16a Bilan'!J60)</f>
        <v/>
      </c>
      <c r="S1479" s="9" t="str">
        <f>IF('Section 16a Bilan'!K60="","",'Section 16a Bilan'!K60)</f>
        <v/>
      </c>
      <c r="T1479" s="9" t="str">
        <f>IF('Section 16a Bilan'!L60="","",'Section 16a Bilan'!L60)</f>
        <v/>
      </c>
      <c r="U1479" s="9" t="str">
        <f>IF('Section 16a Bilan'!M60="","",'Section 16a Bilan'!M60)</f>
        <v/>
      </c>
      <c r="V1479" s="81">
        <f>'Section 16a Bilan'!N60</f>
        <v>0</v>
      </c>
      <c r="W1479" s="81">
        <f>'Section 16a Bilan'!O60</f>
        <v>0</v>
      </c>
      <c r="X1479" s="81">
        <f>'Section 16a Bilan'!P60</f>
        <v>0</v>
      </c>
      <c r="Y1479" s="81">
        <f>'Section 16a Bilan'!Q60</f>
        <v>0</v>
      </c>
      <c r="Z1479" s="81">
        <f>'Section 16a Bilan'!R60</f>
        <v>0</v>
      </c>
      <c r="AA1479" s="81">
        <f>'Section 16a Bilan'!S60</f>
        <v>0</v>
      </c>
      <c r="AB1479" s="81">
        <f>'Section 16a Bilan'!T60</f>
        <v>0</v>
      </c>
    </row>
    <row r="1480" spans="1:28">
      <c r="A1480" s="9">
        <f>'Identification '!$F$11</f>
        <v>0</v>
      </c>
      <c r="B1480" s="190" t="str">
        <f>IF(AND('Identification '!$F$11="",'Identification '!$F$15&lt;&gt;""),'Identification '!$F$15,IF('Identification '!$F$11="","",IF('Identification '!$F$13="Inscrire le nom de votre organisme dans la cellule F15",'Identification '!$F$15,'Identification '!$F$13)))</f>
        <v/>
      </c>
      <c r="C1480" s="9" t="str">
        <f>REF!$BM$7</f>
        <v>2025-2026</v>
      </c>
      <c r="D1480" s="9" t="s">
        <v>3004</v>
      </c>
      <c r="E1480" s="190" t="str">
        <f>'Identification '!$F$17</f>
        <v/>
      </c>
      <c r="F1480" s="9" t="str">
        <f>'Identification '!$G$18</f>
        <v/>
      </c>
      <c r="G1480" s="9" t="str">
        <f>IF('Section 16a Bilan'!$C$9="","",'Section 16a Bilan'!$C$9)</f>
        <v/>
      </c>
      <c r="H1480" s="9" t="str">
        <f>IF('Section 16a Bilan'!$H$6="","",'Section 16a Bilan'!$H$6)</f>
        <v/>
      </c>
      <c r="I1480" s="9" t="str">
        <f>IF('Section 16a Bilan'!A61="","",'Section 16a Bilan'!A61)</f>
        <v/>
      </c>
      <c r="J1480" s="9" t="str">
        <f>IF('Section 16a Bilan'!B61="","",'Section 16a Bilan'!B61)</f>
        <v/>
      </c>
      <c r="K1480" s="9" t="str">
        <f>IF('Section 16a Bilan'!C61="","",'Section 16a Bilan'!C61)</f>
        <v/>
      </c>
      <c r="L1480" s="9" t="str">
        <f>IF('Section 16a Bilan'!D61="","",'Section 16a Bilan'!D61)</f>
        <v/>
      </c>
      <c r="M1480" s="9" t="str">
        <f>IF('Section 16a Bilan'!E61="","",'Section 16a Bilan'!E61)</f>
        <v/>
      </c>
      <c r="N1480" s="9" t="str">
        <f>IF('Section 16a Bilan'!F61="","",IF('Section 16a Bilan'!F61="«Choisir»","",'Section 16a Bilan'!F61))</f>
        <v/>
      </c>
      <c r="O1480" s="9" t="str">
        <f>IF('Section 16a Bilan'!G61="","",IF('Section 16a Bilan'!G61="«Choisir»","",'Section 16a Bilan'!G61))</f>
        <v/>
      </c>
      <c r="P1480" s="9" t="str">
        <f>IF('Section 16a Bilan'!H61="","",'Section 16a Bilan'!H61)</f>
        <v/>
      </c>
      <c r="Q1480" s="9" t="str">
        <f>IF('Section 16a Bilan'!I61="","",'Section 16a Bilan'!I61)</f>
        <v/>
      </c>
      <c r="R1480" s="9" t="str">
        <f>IF('Section 16a Bilan'!J61="","",'Section 16a Bilan'!J61)</f>
        <v/>
      </c>
      <c r="S1480" s="9" t="str">
        <f>IF('Section 16a Bilan'!K61="","",'Section 16a Bilan'!K61)</f>
        <v/>
      </c>
      <c r="T1480" s="9" t="str">
        <f>IF('Section 16a Bilan'!L61="","",'Section 16a Bilan'!L61)</f>
        <v/>
      </c>
      <c r="U1480" s="9" t="str">
        <f>IF('Section 16a Bilan'!M61="","",'Section 16a Bilan'!M61)</f>
        <v/>
      </c>
      <c r="V1480" s="81">
        <f>'Section 16a Bilan'!N61</f>
        <v>0</v>
      </c>
      <c r="W1480" s="81">
        <f>'Section 16a Bilan'!O61</f>
        <v>0</v>
      </c>
      <c r="X1480" s="81">
        <f>'Section 16a Bilan'!P61</f>
        <v>0</v>
      </c>
      <c r="Y1480" s="81">
        <f>'Section 16a Bilan'!Q61</f>
        <v>0</v>
      </c>
      <c r="Z1480" s="81">
        <f>'Section 16a Bilan'!R61</f>
        <v>0</v>
      </c>
      <c r="AA1480" s="81">
        <f>'Section 16a Bilan'!S61</f>
        <v>0</v>
      </c>
      <c r="AB1480" s="81">
        <f>'Section 16a Bilan'!T61</f>
        <v>0</v>
      </c>
    </row>
    <row r="1481" spans="1:28">
      <c r="A1481" s="9">
        <f>'Identification '!$F$11</f>
        <v>0</v>
      </c>
      <c r="B1481" s="190" t="str">
        <f>IF(AND('Identification '!$F$11="",'Identification '!$F$15&lt;&gt;""),'Identification '!$F$15,IF('Identification '!$F$11="","",IF('Identification '!$F$13="Inscrire le nom de votre organisme dans la cellule F15",'Identification '!$F$15,'Identification '!$F$13)))</f>
        <v/>
      </c>
      <c r="C1481" s="9" t="str">
        <f>REF!$BM$7</f>
        <v>2025-2026</v>
      </c>
      <c r="D1481" s="9" t="s">
        <v>3004</v>
      </c>
      <c r="E1481" s="190" t="str">
        <f>'Identification '!$F$17</f>
        <v/>
      </c>
      <c r="F1481" s="9" t="str">
        <f>'Identification '!$G$18</f>
        <v/>
      </c>
      <c r="G1481" s="9" t="str">
        <f>IF('Section 16a Bilan'!$C$9="","",'Section 16a Bilan'!$C$9)</f>
        <v/>
      </c>
      <c r="H1481" s="9" t="str">
        <f>IF('Section 16a Bilan'!$H$6="","",'Section 16a Bilan'!$H$6)</f>
        <v/>
      </c>
      <c r="I1481" s="9" t="str">
        <f>IF('Section 16a Bilan'!A62="","",'Section 16a Bilan'!A62)</f>
        <v/>
      </c>
      <c r="J1481" s="9" t="str">
        <f>IF('Section 16a Bilan'!B62="","",'Section 16a Bilan'!B62)</f>
        <v/>
      </c>
      <c r="K1481" s="9" t="str">
        <f>IF('Section 16a Bilan'!C62="","",'Section 16a Bilan'!C62)</f>
        <v/>
      </c>
      <c r="L1481" s="9" t="str">
        <f>IF('Section 16a Bilan'!D62="","",'Section 16a Bilan'!D62)</f>
        <v/>
      </c>
      <c r="M1481" s="9" t="str">
        <f>IF('Section 16a Bilan'!E62="","",'Section 16a Bilan'!E62)</f>
        <v/>
      </c>
      <c r="N1481" s="9" t="str">
        <f>IF('Section 16a Bilan'!F62="","",IF('Section 16a Bilan'!F62="«Choisir»","",'Section 16a Bilan'!F62))</f>
        <v/>
      </c>
      <c r="O1481" s="9" t="str">
        <f>IF('Section 16a Bilan'!G62="","",IF('Section 16a Bilan'!G62="«Choisir»","",'Section 16a Bilan'!G62))</f>
        <v/>
      </c>
      <c r="P1481" s="9" t="str">
        <f>IF('Section 16a Bilan'!H62="","",'Section 16a Bilan'!H62)</f>
        <v/>
      </c>
      <c r="Q1481" s="9" t="str">
        <f>IF('Section 16a Bilan'!I62="","",'Section 16a Bilan'!I62)</f>
        <v/>
      </c>
      <c r="R1481" s="9" t="str">
        <f>IF('Section 16a Bilan'!J62="","",'Section 16a Bilan'!J62)</f>
        <v/>
      </c>
      <c r="S1481" s="9" t="str">
        <f>IF('Section 16a Bilan'!K62="","",'Section 16a Bilan'!K62)</f>
        <v/>
      </c>
      <c r="T1481" s="9" t="str">
        <f>IF('Section 16a Bilan'!L62="","",'Section 16a Bilan'!L62)</f>
        <v/>
      </c>
      <c r="U1481" s="9" t="str">
        <f>IF('Section 16a Bilan'!M62="","",'Section 16a Bilan'!M62)</f>
        <v/>
      </c>
      <c r="V1481" s="81">
        <f>'Section 16a Bilan'!N62</f>
        <v>0</v>
      </c>
      <c r="W1481" s="81">
        <f>'Section 16a Bilan'!O62</f>
        <v>0</v>
      </c>
      <c r="X1481" s="81">
        <f>'Section 16a Bilan'!P62</f>
        <v>0</v>
      </c>
      <c r="Y1481" s="81">
        <f>'Section 16a Bilan'!Q62</f>
        <v>0</v>
      </c>
      <c r="Z1481" s="81">
        <f>'Section 16a Bilan'!R62</f>
        <v>0</v>
      </c>
      <c r="AA1481" s="81">
        <f>'Section 16a Bilan'!S62</f>
        <v>0</v>
      </c>
      <c r="AB1481" s="81">
        <f>'Section 16a Bilan'!T62</f>
        <v>0</v>
      </c>
    </row>
    <row r="1482" spans="1:28">
      <c r="A1482" s="9">
        <f>'Identification '!$F$11</f>
        <v>0</v>
      </c>
      <c r="B1482" s="190" t="str">
        <f>IF(AND('Identification '!$F$11="",'Identification '!$F$15&lt;&gt;""),'Identification '!$F$15,IF('Identification '!$F$11="","",IF('Identification '!$F$13="Inscrire le nom de votre organisme dans la cellule F15",'Identification '!$F$15,'Identification '!$F$13)))</f>
        <v/>
      </c>
      <c r="C1482" s="9" t="str">
        <f>REF!$BM$7</f>
        <v>2025-2026</v>
      </c>
      <c r="D1482" s="9" t="s">
        <v>3004</v>
      </c>
      <c r="E1482" s="190" t="str">
        <f>'Identification '!$F$17</f>
        <v/>
      </c>
      <c r="F1482" s="9" t="str">
        <f>'Identification '!$G$18</f>
        <v/>
      </c>
      <c r="G1482" s="9" t="str">
        <f>IF('Section 16a Bilan'!$C$9="","",'Section 16a Bilan'!$C$9)</f>
        <v/>
      </c>
      <c r="H1482" s="9" t="str">
        <f>IF('Section 16a Bilan'!$H$6="","",'Section 16a Bilan'!$H$6)</f>
        <v/>
      </c>
      <c r="I1482" s="9" t="str">
        <f>IF('Section 16a Bilan'!A63="","",'Section 16a Bilan'!A63)</f>
        <v/>
      </c>
      <c r="J1482" s="9" t="str">
        <f>IF('Section 16a Bilan'!B63="","",'Section 16a Bilan'!B63)</f>
        <v/>
      </c>
      <c r="K1482" s="9" t="str">
        <f>IF('Section 16a Bilan'!C63="","",'Section 16a Bilan'!C63)</f>
        <v/>
      </c>
      <c r="L1482" s="9" t="str">
        <f>IF('Section 16a Bilan'!D63="","",'Section 16a Bilan'!D63)</f>
        <v/>
      </c>
      <c r="M1482" s="9" t="str">
        <f>IF('Section 16a Bilan'!E63="","",'Section 16a Bilan'!E63)</f>
        <v/>
      </c>
      <c r="N1482" s="9" t="str">
        <f>IF('Section 16a Bilan'!F63="","",IF('Section 16a Bilan'!F63="«Choisir»","",'Section 16a Bilan'!F63))</f>
        <v/>
      </c>
      <c r="O1482" s="9" t="str">
        <f>IF('Section 16a Bilan'!G63="","",IF('Section 16a Bilan'!G63="«Choisir»","",'Section 16a Bilan'!G63))</f>
        <v/>
      </c>
      <c r="P1482" s="9" t="str">
        <f>IF('Section 16a Bilan'!H63="","",'Section 16a Bilan'!H63)</f>
        <v/>
      </c>
      <c r="Q1482" s="9" t="str">
        <f>IF('Section 16a Bilan'!I63="","",'Section 16a Bilan'!I63)</f>
        <v/>
      </c>
      <c r="R1482" s="9" t="str">
        <f>IF('Section 16a Bilan'!J63="","",'Section 16a Bilan'!J63)</f>
        <v/>
      </c>
      <c r="S1482" s="9" t="str">
        <f>IF('Section 16a Bilan'!K63="","",'Section 16a Bilan'!K63)</f>
        <v/>
      </c>
      <c r="T1482" s="9" t="str">
        <f>IF('Section 16a Bilan'!L63="","",'Section 16a Bilan'!L63)</f>
        <v/>
      </c>
      <c r="U1482" s="9" t="str">
        <f>IF('Section 16a Bilan'!M63="","",'Section 16a Bilan'!M63)</f>
        <v/>
      </c>
      <c r="V1482" s="81">
        <f>'Section 16a Bilan'!N63</f>
        <v>0</v>
      </c>
      <c r="W1482" s="81">
        <f>'Section 16a Bilan'!O63</f>
        <v>0</v>
      </c>
      <c r="X1482" s="81">
        <f>'Section 16a Bilan'!P63</f>
        <v>0</v>
      </c>
      <c r="Y1482" s="81">
        <f>'Section 16a Bilan'!Q63</f>
        <v>0</v>
      </c>
      <c r="Z1482" s="81">
        <f>'Section 16a Bilan'!R63</f>
        <v>0</v>
      </c>
      <c r="AA1482" s="81">
        <f>'Section 16a Bilan'!S63</f>
        <v>0</v>
      </c>
      <c r="AB1482" s="81">
        <f>'Section 16a Bilan'!T63</f>
        <v>0</v>
      </c>
    </row>
    <row r="1483" spans="1:28">
      <c r="A1483" s="9">
        <f>'Identification '!$F$11</f>
        <v>0</v>
      </c>
      <c r="B1483" s="190" t="str">
        <f>IF(AND('Identification '!$F$11="",'Identification '!$F$15&lt;&gt;""),'Identification '!$F$15,IF('Identification '!$F$11="","",IF('Identification '!$F$13="Inscrire le nom de votre organisme dans la cellule F15",'Identification '!$F$15,'Identification '!$F$13)))</f>
        <v/>
      </c>
      <c r="C1483" s="9" t="str">
        <f>REF!$BM$7</f>
        <v>2025-2026</v>
      </c>
      <c r="D1483" s="9" t="s">
        <v>3004</v>
      </c>
      <c r="E1483" s="190" t="str">
        <f>'Identification '!$F$17</f>
        <v/>
      </c>
      <c r="F1483" s="9" t="str">
        <f>'Identification '!$G$18</f>
        <v/>
      </c>
      <c r="G1483" s="9" t="str">
        <f>IF('Section 16a Bilan'!$C$9="","",'Section 16a Bilan'!$C$9)</f>
        <v/>
      </c>
      <c r="H1483" s="9" t="str">
        <f>IF('Section 16a Bilan'!$H$6="","",'Section 16a Bilan'!$H$6)</f>
        <v/>
      </c>
      <c r="I1483" s="9" t="str">
        <f>IF('Section 16a Bilan'!A64="","",'Section 16a Bilan'!A64)</f>
        <v/>
      </c>
      <c r="J1483" s="9" t="str">
        <f>IF('Section 16a Bilan'!B64="","",'Section 16a Bilan'!B64)</f>
        <v/>
      </c>
      <c r="K1483" s="9" t="str">
        <f>IF('Section 16a Bilan'!C64="","",'Section 16a Bilan'!C64)</f>
        <v/>
      </c>
      <c r="L1483" s="9" t="str">
        <f>IF('Section 16a Bilan'!D64="","",'Section 16a Bilan'!D64)</f>
        <v/>
      </c>
      <c r="M1483" s="9" t="str">
        <f>IF('Section 16a Bilan'!E64="","",'Section 16a Bilan'!E64)</f>
        <v/>
      </c>
      <c r="N1483" s="9" t="str">
        <f>IF('Section 16a Bilan'!F64="","",IF('Section 16a Bilan'!F64="«Choisir»","",'Section 16a Bilan'!F64))</f>
        <v/>
      </c>
      <c r="O1483" s="9" t="str">
        <f>IF('Section 16a Bilan'!G64="","",IF('Section 16a Bilan'!G64="«Choisir»","",'Section 16a Bilan'!G64))</f>
        <v/>
      </c>
      <c r="P1483" s="9" t="str">
        <f>IF('Section 16a Bilan'!H64="","",'Section 16a Bilan'!H64)</f>
        <v/>
      </c>
      <c r="Q1483" s="9" t="str">
        <f>IF('Section 16a Bilan'!I64="","",'Section 16a Bilan'!I64)</f>
        <v/>
      </c>
      <c r="R1483" s="9" t="str">
        <f>IF('Section 16a Bilan'!J64="","",'Section 16a Bilan'!J64)</f>
        <v/>
      </c>
      <c r="S1483" s="9" t="str">
        <f>IF('Section 16a Bilan'!K64="","",'Section 16a Bilan'!K64)</f>
        <v/>
      </c>
      <c r="T1483" s="9" t="str">
        <f>IF('Section 16a Bilan'!L64="","",'Section 16a Bilan'!L64)</f>
        <v/>
      </c>
      <c r="U1483" s="9" t="str">
        <f>IF('Section 16a Bilan'!M64="","",'Section 16a Bilan'!M64)</f>
        <v/>
      </c>
      <c r="V1483" s="81">
        <f>'Section 16a Bilan'!N64</f>
        <v>0</v>
      </c>
      <c r="W1483" s="81">
        <f>'Section 16a Bilan'!O64</f>
        <v>0</v>
      </c>
      <c r="X1483" s="81">
        <f>'Section 16a Bilan'!P64</f>
        <v>0</v>
      </c>
      <c r="Y1483" s="81">
        <f>'Section 16a Bilan'!Q64</f>
        <v>0</v>
      </c>
      <c r="Z1483" s="81">
        <f>'Section 16a Bilan'!R64</f>
        <v>0</v>
      </c>
      <c r="AA1483" s="81">
        <f>'Section 16a Bilan'!S64</f>
        <v>0</v>
      </c>
      <c r="AB1483" s="81">
        <f>'Section 16a Bilan'!T64</f>
        <v>0</v>
      </c>
    </row>
    <row r="1484" spans="1:28">
      <c r="A1484" s="9">
        <f>'Identification '!$F$11</f>
        <v>0</v>
      </c>
      <c r="B1484" s="190" t="str">
        <f>IF(AND('Identification '!$F$11="",'Identification '!$F$15&lt;&gt;""),'Identification '!$F$15,IF('Identification '!$F$11="","",IF('Identification '!$F$13="Inscrire le nom de votre organisme dans la cellule F15",'Identification '!$F$15,'Identification '!$F$13)))</f>
        <v/>
      </c>
      <c r="C1484" s="9" t="str">
        <f>REF!$BM$7</f>
        <v>2025-2026</v>
      </c>
      <c r="D1484" s="9" t="s">
        <v>3004</v>
      </c>
      <c r="E1484" s="190" t="str">
        <f>'Identification '!$F$17</f>
        <v/>
      </c>
      <c r="F1484" s="9" t="str">
        <f>'Identification '!$G$18</f>
        <v/>
      </c>
      <c r="G1484" s="9" t="str">
        <f>IF('Section 16a Bilan'!$C$9="","",'Section 16a Bilan'!$C$9)</f>
        <v/>
      </c>
      <c r="H1484" s="9" t="str">
        <f>IF('Section 16a Bilan'!$H$6="","",'Section 16a Bilan'!$H$6)</f>
        <v/>
      </c>
      <c r="I1484" s="9" t="str">
        <f>IF('Section 16a Bilan'!A65="","",'Section 16a Bilan'!A65)</f>
        <v/>
      </c>
      <c r="J1484" s="9" t="str">
        <f>IF('Section 16a Bilan'!B65="","",'Section 16a Bilan'!B65)</f>
        <v/>
      </c>
      <c r="K1484" s="9" t="str">
        <f>IF('Section 16a Bilan'!C65="","",'Section 16a Bilan'!C65)</f>
        <v/>
      </c>
      <c r="L1484" s="9" t="str">
        <f>IF('Section 16a Bilan'!D65="","",'Section 16a Bilan'!D65)</f>
        <v/>
      </c>
      <c r="M1484" s="9" t="str">
        <f>IF('Section 16a Bilan'!E65="","",'Section 16a Bilan'!E65)</f>
        <v/>
      </c>
      <c r="N1484" s="9" t="str">
        <f>IF('Section 16a Bilan'!F65="","",IF('Section 16a Bilan'!F65="«Choisir»","",'Section 16a Bilan'!F65))</f>
        <v/>
      </c>
      <c r="O1484" s="9" t="str">
        <f>IF('Section 16a Bilan'!G65="","",IF('Section 16a Bilan'!G65="«Choisir»","",'Section 16a Bilan'!G65))</f>
        <v/>
      </c>
      <c r="P1484" s="9" t="str">
        <f>IF('Section 16a Bilan'!H65="","",'Section 16a Bilan'!H65)</f>
        <v/>
      </c>
      <c r="Q1484" s="9" t="str">
        <f>IF('Section 16a Bilan'!I65="","",'Section 16a Bilan'!I65)</f>
        <v/>
      </c>
      <c r="R1484" s="9" t="str">
        <f>IF('Section 16a Bilan'!J65="","",'Section 16a Bilan'!J65)</f>
        <v/>
      </c>
      <c r="S1484" s="9" t="str">
        <f>IF('Section 16a Bilan'!K65="","",'Section 16a Bilan'!K65)</f>
        <v/>
      </c>
      <c r="T1484" s="9" t="str">
        <f>IF('Section 16a Bilan'!L65="","",'Section 16a Bilan'!L65)</f>
        <v/>
      </c>
      <c r="U1484" s="9" t="str">
        <f>IF('Section 16a Bilan'!M65="","",'Section 16a Bilan'!M65)</f>
        <v/>
      </c>
      <c r="V1484" s="81">
        <f>'Section 16a Bilan'!N65</f>
        <v>0</v>
      </c>
      <c r="W1484" s="81">
        <f>'Section 16a Bilan'!O65</f>
        <v>0</v>
      </c>
      <c r="X1484" s="81">
        <f>'Section 16a Bilan'!P65</f>
        <v>0</v>
      </c>
      <c r="Y1484" s="81">
        <f>'Section 16a Bilan'!Q65</f>
        <v>0</v>
      </c>
      <c r="Z1484" s="81">
        <f>'Section 16a Bilan'!R65</f>
        <v>0</v>
      </c>
      <c r="AA1484" s="81">
        <f>'Section 16a Bilan'!S65</f>
        <v>0</v>
      </c>
      <c r="AB1484" s="81">
        <f>'Section 16a Bilan'!T65</f>
        <v>0</v>
      </c>
    </row>
    <row r="1485" spans="1:28">
      <c r="A1485" s="9">
        <f>'Identification '!$F$11</f>
        <v>0</v>
      </c>
      <c r="B1485" s="190" t="str">
        <f>IF(AND('Identification '!$F$11="",'Identification '!$F$15&lt;&gt;""),'Identification '!$F$15,IF('Identification '!$F$11="","",IF('Identification '!$F$13="Inscrire le nom de votre organisme dans la cellule F15",'Identification '!$F$15,'Identification '!$F$13)))</f>
        <v/>
      </c>
      <c r="C1485" s="9" t="str">
        <f>REF!$BM$7</f>
        <v>2025-2026</v>
      </c>
      <c r="D1485" s="9" t="s">
        <v>3004</v>
      </c>
      <c r="E1485" s="190" t="str">
        <f>'Identification '!$F$17</f>
        <v/>
      </c>
      <c r="F1485" s="9" t="str">
        <f>'Identification '!$G$18</f>
        <v/>
      </c>
      <c r="G1485" s="9" t="str">
        <f>IF('Section 16a Bilan'!$C$9="","",'Section 16a Bilan'!$C$9)</f>
        <v/>
      </c>
      <c r="H1485" s="9" t="str">
        <f>IF('Section 16a Bilan'!$H$6="","",'Section 16a Bilan'!$H$6)</f>
        <v/>
      </c>
      <c r="I1485" s="9" t="str">
        <f>IF('Section 16a Bilan'!A66="","",'Section 16a Bilan'!A66)</f>
        <v/>
      </c>
      <c r="J1485" s="9" t="str">
        <f>IF('Section 16a Bilan'!B66="","",'Section 16a Bilan'!B66)</f>
        <v/>
      </c>
      <c r="K1485" s="9" t="str">
        <f>IF('Section 16a Bilan'!C66="","",'Section 16a Bilan'!C66)</f>
        <v/>
      </c>
      <c r="L1485" s="9" t="str">
        <f>IF('Section 16a Bilan'!D66="","",'Section 16a Bilan'!D66)</f>
        <v/>
      </c>
      <c r="M1485" s="9" t="str">
        <f>IF('Section 16a Bilan'!E66="","",'Section 16a Bilan'!E66)</f>
        <v/>
      </c>
      <c r="N1485" s="9" t="str">
        <f>IF('Section 16a Bilan'!F66="","",IF('Section 16a Bilan'!F66="«Choisir»","",'Section 16a Bilan'!F66))</f>
        <v/>
      </c>
      <c r="O1485" s="9" t="str">
        <f>IF('Section 16a Bilan'!G66="","",IF('Section 16a Bilan'!G66="«Choisir»","",'Section 16a Bilan'!G66))</f>
        <v/>
      </c>
      <c r="P1485" s="9" t="str">
        <f>IF('Section 16a Bilan'!H66="","",'Section 16a Bilan'!H66)</f>
        <v/>
      </c>
      <c r="Q1485" s="9" t="str">
        <f>IF('Section 16a Bilan'!I66="","",'Section 16a Bilan'!I66)</f>
        <v/>
      </c>
      <c r="R1485" s="9" t="str">
        <f>IF('Section 16a Bilan'!J66="","",'Section 16a Bilan'!J66)</f>
        <v/>
      </c>
      <c r="S1485" s="9" t="str">
        <f>IF('Section 16a Bilan'!K66="","",'Section 16a Bilan'!K66)</f>
        <v/>
      </c>
      <c r="T1485" s="9" t="str">
        <f>IF('Section 16a Bilan'!L66="","",'Section 16a Bilan'!L66)</f>
        <v/>
      </c>
      <c r="U1485" s="9" t="str">
        <f>IF('Section 16a Bilan'!M66="","",'Section 16a Bilan'!M66)</f>
        <v/>
      </c>
      <c r="V1485" s="81">
        <f>'Section 16a Bilan'!N66</f>
        <v>0</v>
      </c>
      <c r="W1485" s="81">
        <f>'Section 16a Bilan'!O66</f>
        <v>0</v>
      </c>
      <c r="X1485" s="81">
        <f>'Section 16a Bilan'!P66</f>
        <v>0</v>
      </c>
      <c r="Y1485" s="81">
        <f>'Section 16a Bilan'!Q66</f>
        <v>0</v>
      </c>
      <c r="Z1485" s="81">
        <f>'Section 16a Bilan'!R66</f>
        <v>0</v>
      </c>
      <c r="AA1485" s="81">
        <f>'Section 16a Bilan'!S66</f>
        <v>0</v>
      </c>
      <c r="AB1485" s="81">
        <f>'Section 16a Bilan'!T66</f>
        <v>0</v>
      </c>
    </row>
    <row r="1486" spans="1:28">
      <c r="A1486" s="9">
        <f>'Identification '!$F$11</f>
        <v>0</v>
      </c>
      <c r="B1486" s="190" t="str">
        <f>IF(AND('Identification '!$F$11="",'Identification '!$F$15&lt;&gt;""),'Identification '!$F$15,IF('Identification '!$F$11="","",IF('Identification '!$F$13="Inscrire le nom de votre organisme dans la cellule F15",'Identification '!$F$15,'Identification '!$F$13)))</f>
        <v/>
      </c>
      <c r="C1486" s="9" t="str">
        <f>REF!$BM$7</f>
        <v>2025-2026</v>
      </c>
      <c r="D1486" s="9" t="s">
        <v>3004</v>
      </c>
      <c r="E1486" s="190" t="str">
        <f>'Identification '!$F$17</f>
        <v/>
      </c>
      <c r="F1486" s="9" t="str">
        <f>'Identification '!$G$18</f>
        <v/>
      </c>
      <c r="G1486" s="9" t="str">
        <f>IF('Section 16a Bilan'!$C$9="","",'Section 16a Bilan'!$C$9)</f>
        <v/>
      </c>
      <c r="H1486" s="9" t="str">
        <f>IF('Section 16a Bilan'!$H$6="","",'Section 16a Bilan'!$H$6)</f>
        <v/>
      </c>
      <c r="I1486" s="9" t="str">
        <f>IF('Section 16a Bilan'!A67="","",'Section 16a Bilan'!A67)</f>
        <v/>
      </c>
      <c r="J1486" s="9" t="str">
        <f>IF('Section 16a Bilan'!B67="","",'Section 16a Bilan'!B67)</f>
        <v/>
      </c>
      <c r="K1486" s="9" t="str">
        <f>IF('Section 16a Bilan'!C67="","",'Section 16a Bilan'!C67)</f>
        <v/>
      </c>
      <c r="L1486" s="9" t="str">
        <f>IF('Section 16a Bilan'!D67="","",'Section 16a Bilan'!D67)</f>
        <v/>
      </c>
      <c r="M1486" s="9" t="str">
        <f>IF('Section 16a Bilan'!E67="","",'Section 16a Bilan'!E67)</f>
        <v/>
      </c>
      <c r="N1486" s="9" t="str">
        <f>IF('Section 16a Bilan'!F67="","",IF('Section 16a Bilan'!F67="«Choisir»","",'Section 16a Bilan'!F67))</f>
        <v/>
      </c>
      <c r="O1486" s="9" t="str">
        <f>IF('Section 16a Bilan'!G67="","",IF('Section 16a Bilan'!G67="«Choisir»","",'Section 16a Bilan'!G67))</f>
        <v/>
      </c>
      <c r="P1486" s="9" t="str">
        <f>IF('Section 16a Bilan'!H67="","",'Section 16a Bilan'!H67)</f>
        <v/>
      </c>
      <c r="Q1486" s="9" t="str">
        <f>IF('Section 16a Bilan'!I67="","",'Section 16a Bilan'!I67)</f>
        <v/>
      </c>
      <c r="R1486" s="9" t="str">
        <f>IF('Section 16a Bilan'!J67="","",'Section 16a Bilan'!J67)</f>
        <v/>
      </c>
      <c r="S1486" s="9" t="str">
        <f>IF('Section 16a Bilan'!K67="","",'Section 16a Bilan'!K67)</f>
        <v/>
      </c>
      <c r="T1486" s="9" t="str">
        <f>IF('Section 16a Bilan'!L67="","",'Section 16a Bilan'!L67)</f>
        <v/>
      </c>
      <c r="U1486" s="9" t="str">
        <f>IF('Section 16a Bilan'!M67="","",'Section 16a Bilan'!M67)</f>
        <v/>
      </c>
      <c r="V1486" s="81">
        <f>'Section 16a Bilan'!N67</f>
        <v>0</v>
      </c>
      <c r="W1486" s="81">
        <f>'Section 16a Bilan'!O67</f>
        <v>0</v>
      </c>
      <c r="X1486" s="81">
        <f>'Section 16a Bilan'!P67</f>
        <v>0</v>
      </c>
      <c r="Y1486" s="81">
        <f>'Section 16a Bilan'!Q67</f>
        <v>0</v>
      </c>
      <c r="Z1486" s="81">
        <f>'Section 16a Bilan'!R67</f>
        <v>0</v>
      </c>
      <c r="AA1486" s="81">
        <f>'Section 16a Bilan'!S67</f>
        <v>0</v>
      </c>
      <c r="AB1486" s="81">
        <f>'Section 16a Bilan'!T67</f>
        <v>0</v>
      </c>
    </row>
    <row r="1487" spans="1:28">
      <c r="A1487" s="9">
        <f>'Identification '!$F$11</f>
        <v>0</v>
      </c>
      <c r="B1487" s="190" t="str">
        <f>IF(AND('Identification '!$F$11="",'Identification '!$F$15&lt;&gt;""),'Identification '!$F$15,IF('Identification '!$F$11="","",IF('Identification '!$F$13="Inscrire le nom de votre organisme dans la cellule F15",'Identification '!$F$15,'Identification '!$F$13)))</f>
        <v/>
      </c>
      <c r="C1487" s="9" t="str">
        <f>REF!$BM$7</f>
        <v>2025-2026</v>
      </c>
      <c r="D1487" s="9" t="s">
        <v>3004</v>
      </c>
      <c r="E1487" s="190" t="str">
        <f>'Identification '!$F$17</f>
        <v/>
      </c>
      <c r="F1487" s="9" t="str">
        <f>'Identification '!$G$18</f>
        <v/>
      </c>
      <c r="G1487" s="9" t="str">
        <f>IF('Section 16a Bilan'!$C$9="","",'Section 16a Bilan'!$C$9)</f>
        <v/>
      </c>
      <c r="H1487" s="9" t="str">
        <f>IF('Section 16a Bilan'!$H$6="","",'Section 16a Bilan'!$H$6)</f>
        <v/>
      </c>
      <c r="I1487" s="9" t="str">
        <f>IF('Section 16a Bilan'!A68="","",'Section 16a Bilan'!A68)</f>
        <v/>
      </c>
      <c r="J1487" s="9" t="str">
        <f>IF('Section 16a Bilan'!B68="","",'Section 16a Bilan'!B68)</f>
        <v/>
      </c>
      <c r="K1487" s="9" t="str">
        <f>IF('Section 16a Bilan'!C68="","",'Section 16a Bilan'!C68)</f>
        <v/>
      </c>
      <c r="L1487" s="9" t="str">
        <f>IF('Section 16a Bilan'!D68="","",'Section 16a Bilan'!D68)</f>
        <v/>
      </c>
      <c r="M1487" s="9" t="str">
        <f>IF('Section 16a Bilan'!E68="","",'Section 16a Bilan'!E68)</f>
        <v/>
      </c>
      <c r="N1487" s="9" t="str">
        <f>IF('Section 16a Bilan'!F68="","",IF('Section 16a Bilan'!F68="«Choisir»","",'Section 16a Bilan'!F68))</f>
        <v/>
      </c>
      <c r="O1487" s="9" t="str">
        <f>IF('Section 16a Bilan'!G68="","",IF('Section 16a Bilan'!G68="«Choisir»","",'Section 16a Bilan'!G68))</f>
        <v/>
      </c>
      <c r="P1487" s="9" t="str">
        <f>IF('Section 16a Bilan'!H68="","",'Section 16a Bilan'!H68)</f>
        <v/>
      </c>
      <c r="Q1487" s="9" t="str">
        <f>IF('Section 16a Bilan'!I68="","",'Section 16a Bilan'!I68)</f>
        <v/>
      </c>
      <c r="R1487" s="9" t="str">
        <f>IF('Section 16a Bilan'!J68="","",'Section 16a Bilan'!J68)</f>
        <v/>
      </c>
      <c r="S1487" s="9" t="str">
        <f>IF('Section 16a Bilan'!K68="","",'Section 16a Bilan'!K68)</f>
        <v/>
      </c>
      <c r="T1487" s="9" t="str">
        <f>IF('Section 16a Bilan'!L68="","",'Section 16a Bilan'!L68)</f>
        <v/>
      </c>
      <c r="U1487" s="9" t="str">
        <f>IF('Section 16a Bilan'!M68="","",'Section 16a Bilan'!M68)</f>
        <v/>
      </c>
      <c r="V1487" s="81">
        <f>'Section 16a Bilan'!N68</f>
        <v>0</v>
      </c>
      <c r="W1487" s="81">
        <f>'Section 16a Bilan'!O68</f>
        <v>0</v>
      </c>
      <c r="X1487" s="81">
        <f>'Section 16a Bilan'!P68</f>
        <v>0</v>
      </c>
      <c r="Y1487" s="81">
        <f>'Section 16a Bilan'!Q68</f>
        <v>0</v>
      </c>
      <c r="Z1487" s="81">
        <f>'Section 16a Bilan'!R68</f>
        <v>0</v>
      </c>
      <c r="AA1487" s="81">
        <f>'Section 16a Bilan'!S68</f>
        <v>0</v>
      </c>
      <c r="AB1487" s="81">
        <f>'Section 16a Bilan'!T68</f>
        <v>0</v>
      </c>
    </row>
    <row r="1488" spans="1:28">
      <c r="A1488" s="9">
        <f>'Identification '!$F$11</f>
        <v>0</v>
      </c>
      <c r="B1488" s="190" t="str">
        <f>IF(AND('Identification '!$F$11="",'Identification '!$F$15&lt;&gt;""),'Identification '!$F$15,IF('Identification '!$F$11="","",IF('Identification '!$F$13="Inscrire le nom de votre organisme dans la cellule F15",'Identification '!$F$15,'Identification '!$F$13)))</f>
        <v/>
      </c>
      <c r="C1488" s="9" t="str">
        <f>REF!$BM$7</f>
        <v>2025-2026</v>
      </c>
      <c r="D1488" s="9" t="s">
        <v>3004</v>
      </c>
      <c r="E1488" s="190" t="str">
        <f>'Identification '!$F$17</f>
        <v/>
      </c>
      <c r="F1488" s="9" t="str">
        <f>'Identification '!$G$18</f>
        <v/>
      </c>
      <c r="G1488" s="9" t="str">
        <f>IF('Section 16a Bilan'!$C$9="","",'Section 16a Bilan'!$C$9)</f>
        <v/>
      </c>
      <c r="H1488" s="9" t="str">
        <f>IF('Section 16a Bilan'!$H$6="","",'Section 16a Bilan'!$H$6)</f>
        <v/>
      </c>
      <c r="I1488" s="9" t="str">
        <f>IF('Section 16a Bilan'!A69="","",'Section 16a Bilan'!A69)</f>
        <v/>
      </c>
      <c r="J1488" s="9" t="str">
        <f>IF('Section 16a Bilan'!B69="","",'Section 16a Bilan'!B69)</f>
        <v/>
      </c>
      <c r="K1488" s="9" t="str">
        <f>IF('Section 16a Bilan'!C69="","",'Section 16a Bilan'!C69)</f>
        <v/>
      </c>
      <c r="L1488" s="9" t="str">
        <f>IF('Section 16a Bilan'!D69="","",'Section 16a Bilan'!D69)</f>
        <v/>
      </c>
      <c r="M1488" s="9" t="str">
        <f>IF('Section 16a Bilan'!E69="","",'Section 16a Bilan'!E69)</f>
        <v/>
      </c>
      <c r="N1488" s="9" t="str">
        <f>IF('Section 16a Bilan'!F69="","",IF('Section 16a Bilan'!F69="«Choisir»","",'Section 16a Bilan'!F69))</f>
        <v/>
      </c>
      <c r="O1488" s="9" t="str">
        <f>IF('Section 16a Bilan'!G69="","",IF('Section 16a Bilan'!G69="«Choisir»","",'Section 16a Bilan'!G69))</f>
        <v/>
      </c>
      <c r="P1488" s="9" t="str">
        <f>IF('Section 16a Bilan'!H69="","",'Section 16a Bilan'!H69)</f>
        <v/>
      </c>
      <c r="Q1488" s="9" t="str">
        <f>IF('Section 16a Bilan'!I69="","",'Section 16a Bilan'!I69)</f>
        <v/>
      </c>
      <c r="R1488" s="9" t="str">
        <f>IF('Section 16a Bilan'!J69="","",'Section 16a Bilan'!J69)</f>
        <v/>
      </c>
      <c r="S1488" s="9" t="str">
        <f>IF('Section 16a Bilan'!K69="","",'Section 16a Bilan'!K69)</f>
        <v/>
      </c>
      <c r="T1488" s="9" t="str">
        <f>IF('Section 16a Bilan'!L69="","",'Section 16a Bilan'!L69)</f>
        <v/>
      </c>
      <c r="U1488" s="9" t="str">
        <f>IF('Section 16a Bilan'!M69="","",'Section 16a Bilan'!M69)</f>
        <v/>
      </c>
      <c r="V1488" s="81">
        <f>'Section 16a Bilan'!N69</f>
        <v>0</v>
      </c>
      <c r="W1488" s="81">
        <f>'Section 16a Bilan'!O69</f>
        <v>0</v>
      </c>
      <c r="X1488" s="81">
        <f>'Section 16a Bilan'!P69</f>
        <v>0</v>
      </c>
      <c r="Y1488" s="81">
        <f>'Section 16a Bilan'!Q69</f>
        <v>0</v>
      </c>
      <c r="Z1488" s="81">
        <f>'Section 16a Bilan'!R69</f>
        <v>0</v>
      </c>
      <c r="AA1488" s="81">
        <f>'Section 16a Bilan'!S69</f>
        <v>0</v>
      </c>
      <c r="AB1488" s="81">
        <f>'Section 16a Bilan'!T69</f>
        <v>0</v>
      </c>
    </row>
    <row r="1489" spans="1:28">
      <c r="A1489" s="9">
        <f>'Identification '!$F$11</f>
        <v>0</v>
      </c>
      <c r="B1489" s="190" t="str">
        <f>IF(AND('Identification '!$F$11="",'Identification '!$F$15&lt;&gt;""),'Identification '!$F$15,IF('Identification '!$F$11="","",IF('Identification '!$F$13="Inscrire le nom de votre organisme dans la cellule F15",'Identification '!$F$15,'Identification '!$F$13)))</f>
        <v/>
      </c>
      <c r="C1489" s="9" t="str">
        <f>REF!$BM$7</f>
        <v>2025-2026</v>
      </c>
      <c r="D1489" s="9" t="s">
        <v>3004</v>
      </c>
      <c r="E1489" s="190" t="str">
        <f>'Identification '!$F$17</f>
        <v/>
      </c>
      <c r="F1489" s="9" t="str">
        <f>'Identification '!$G$18</f>
        <v/>
      </c>
      <c r="G1489" s="9" t="str">
        <f>IF('Section 16a Bilan'!$C$9="","",'Section 16a Bilan'!$C$9)</f>
        <v/>
      </c>
      <c r="H1489" s="9" t="str">
        <f>IF('Section 16a Bilan'!$H$6="","",'Section 16a Bilan'!$H$6)</f>
        <v/>
      </c>
      <c r="I1489" s="9" t="str">
        <f>IF('Section 16a Bilan'!A70="","",'Section 16a Bilan'!A70)</f>
        <v/>
      </c>
      <c r="J1489" s="9" t="str">
        <f>IF('Section 16a Bilan'!B70="","",'Section 16a Bilan'!B70)</f>
        <v/>
      </c>
      <c r="K1489" s="9" t="str">
        <f>IF('Section 16a Bilan'!C70="","",'Section 16a Bilan'!C70)</f>
        <v/>
      </c>
      <c r="L1489" s="9" t="str">
        <f>IF('Section 16a Bilan'!D70="","",'Section 16a Bilan'!D70)</f>
        <v/>
      </c>
      <c r="M1489" s="9" t="str">
        <f>IF('Section 16a Bilan'!E70="","",'Section 16a Bilan'!E70)</f>
        <v/>
      </c>
      <c r="N1489" s="9" t="str">
        <f>IF('Section 16a Bilan'!F70="","",IF('Section 16a Bilan'!F70="«Choisir»","",'Section 16a Bilan'!F70))</f>
        <v/>
      </c>
      <c r="O1489" s="9" t="str">
        <f>IF('Section 16a Bilan'!G70="","",IF('Section 16a Bilan'!G70="«Choisir»","",'Section 16a Bilan'!G70))</f>
        <v/>
      </c>
      <c r="P1489" s="9" t="str">
        <f>IF('Section 16a Bilan'!H70="","",'Section 16a Bilan'!H70)</f>
        <v/>
      </c>
      <c r="Q1489" s="9" t="str">
        <f>IF('Section 16a Bilan'!I70="","",'Section 16a Bilan'!I70)</f>
        <v/>
      </c>
      <c r="R1489" s="9" t="str">
        <f>IF('Section 16a Bilan'!J70="","",'Section 16a Bilan'!J70)</f>
        <v/>
      </c>
      <c r="S1489" s="9" t="str">
        <f>IF('Section 16a Bilan'!K70="","",'Section 16a Bilan'!K70)</f>
        <v/>
      </c>
      <c r="T1489" s="9" t="str">
        <f>IF('Section 16a Bilan'!L70="","",'Section 16a Bilan'!L70)</f>
        <v/>
      </c>
      <c r="U1489" s="9" t="str">
        <f>IF('Section 16a Bilan'!M70="","",'Section 16a Bilan'!M70)</f>
        <v/>
      </c>
      <c r="V1489" s="81">
        <f>'Section 16a Bilan'!N70</f>
        <v>0</v>
      </c>
      <c r="W1489" s="81">
        <f>'Section 16a Bilan'!O70</f>
        <v>0</v>
      </c>
      <c r="X1489" s="81">
        <f>'Section 16a Bilan'!P70</f>
        <v>0</v>
      </c>
      <c r="Y1489" s="81">
        <f>'Section 16a Bilan'!Q70</f>
        <v>0</v>
      </c>
      <c r="Z1489" s="81">
        <f>'Section 16a Bilan'!R70</f>
        <v>0</v>
      </c>
      <c r="AA1489" s="81">
        <f>'Section 16a Bilan'!S70</f>
        <v>0</v>
      </c>
      <c r="AB1489" s="81">
        <f>'Section 16a Bilan'!T70</f>
        <v>0</v>
      </c>
    </row>
    <row r="1490" spans="1:28">
      <c r="A1490" s="9">
        <f>'Identification '!$F$11</f>
        <v>0</v>
      </c>
      <c r="B1490" s="190" t="str">
        <f>IF(AND('Identification '!$F$11="",'Identification '!$F$15&lt;&gt;""),'Identification '!$F$15,IF('Identification '!$F$11="","",IF('Identification '!$F$13="Inscrire le nom de votre organisme dans la cellule F15",'Identification '!$F$15,'Identification '!$F$13)))</f>
        <v/>
      </c>
      <c r="C1490" s="9" t="str">
        <f>REF!$BM$7</f>
        <v>2025-2026</v>
      </c>
      <c r="D1490" s="9" t="s">
        <v>3004</v>
      </c>
      <c r="E1490" s="190" t="str">
        <f>'Identification '!$F$17</f>
        <v/>
      </c>
      <c r="F1490" s="9" t="str">
        <f>'Identification '!$G$18</f>
        <v/>
      </c>
      <c r="G1490" s="9" t="str">
        <f>IF('Section 16a Bilan'!$C$9="","",'Section 16a Bilan'!$C$9)</f>
        <v/>
      </c>
      <c r="H1490" s="9" t="str">
        <f>IF('Section 16a Bilan'!$H$6="","",'Section 16a Bilan'!$H$6)</f>
        <v/>
      </c>
      <c r="I1490" s="9" t="str">
        <f>IF('Section 16a Bilan'!A71="","",'Section 16a Bilan'!A71)</f>
        <v/>
      </c>
      <c r="J1490" s="9" t="str">
        <f>IF('Section 16a Bilan'!B71="","",'Section 16a Bilan'!B71)</f>
        <v/>
      </c>
      <c r="K1490" s="9" t="str">
        <f>IF('Section 16a Bilan'!C71="","",'Section 16a Bilan'!C71)</f>
        <v/>
      </c>
      <c r="L1490" s="9" t="str">
        <f>IF('Section 16a Bilan'!D71="","",'Section 16a Bilan'!D71)</f>
        <v/>
      </c>
      <c r="M1490" s="9" t="str">
        <f>IF('Section 16a Bilan'!E71="","",'Section 16a Bilan'!E71)</f>
        <v/>
      </c>
      <c r="N1490" s="9" t="str">
        <f>IF('Section 16a Bilan'!F71="","",IF('Section 16a Bilan'!F71="«Choisir»","",'Section 16a Bilan'!F71))</f>
        <v/>
      </c>
      <c r="O1490" s="9" t="str">
        <f>IF('Section 16a Bilan'!G71="","",IF('Section 16a Bilan'!G71="«Choisir»","",'Section 16a Bilan'!G71))</f>
        <v/>
      </c>
      <c r="P1490" s="9" t="str">
        <f>IF('Section 16a Bilan'!H71="","",'Section 16a Bilan'!H71)</f>
        <v/>
      </c>
      <c r="Q1490" s="9" t="str">
        <f>IF('Section 16a Bilan'!I71="","",'Section 16a Bilan'!I71)</f>
        <v/>
      </c>
      <c r="R1490" s="9" t="str">
        <f>IF('Section 16a Bilan'!J71="","",'Section 16a Bilan'!J71)</f>
        <v/>
      </c>
      <c r="S1490" s="9" t="str">
        <f>IF('Section 16a Bilan'!K71="","",'Section 16a Bilan'!K71)</f>
        <v/>
      </c>
      <c r="T1490" s="9" t="str">
        <f>IF('Section 16a Bilan'!L71="","",'Section 16a Bilan'!L71)</f>
        <v/>
      </c>
      <c r="U1490" s="9" t="str">
        <f>IF('Section 16a Bilan'!M71="","",'Section 16a Bilan'!M71)</f>
        <v/>
      </c>
      <c r="V1490" s="81">
        <f>'Section 16a Bilan'!N71</f>
        <v>0</v>
      </c>
      <c r="W1490" s="81">
        <f>'Section 16a Bilan'!O71</f>
        <v>0</v>
      </c>
      <c r="X1490" s="81">
        <f>'Section 16a Bilan'!P71</f>
        <v>0</v>
      </c>
      <c r="Y1490" s="81">
        <f>'Section 16a Bilan'!Q71</f>
        <v>0</v>
      </c>
      <c r="Z1490" s="81">
        <f>'Section 16a Bilan'!R71</f>
        <v>0</v>
      </c>
      <c r="AA1490" s="81">
        <f>'Section 16a Bilan'!S71</f>
        <v>0</v>
      </c>
      <c r="AB1490" s="81">
        <f>'Section 16a Bilan'!T71</f>
        <v>0</v>
      </c>
    </row>
    <row r="1491" spans="1:28">
      <c r="A1491" s="9">
        <f>'Identification '!$F$11</f>
        <v>0</v>
      </c>
      <c r="B1491" s="190" t="str">
        <f>IF(AND('Identification '!$F$11="",'Identification '!$F$15&lt;&gt;""),'Identification '!$F$15,IF('Identification '!$F$11="","",IF('Identification '!$F$13="Inscrire le nom de votre organisme dans la cellule F15",'Identification '!$F$15,'Identification '!$F$13)))</f>
        <v/>
      </c>
      <c r="C1491" s="9" t="str">
        <f>REF!$BM$7</f>
        <v>2025-2026</v>
      </c>
      <c r="D1491" s="9" t="s">
        <v>3004</v>
      </c>
      <c r="E1491" s="190" t="str">
        <f>'Identification '!$F$17</f>
        <v/>
      </c>
      <c r="F1491" s="9" t="str">
        <f>'Identification '!$G$18</f>
        <v/>
      </c>
      <c r="G1491" s="9" t="str">
        <f>IF('Section 16a Bilan'!$C$9="","",'Section 16a Bilan'!$C$9)</f>
        <v/>
      </c>
      <c r="H1491" s="9" t="str">
        <f>IF('Section 16a Bilan'!$H$6="","",'Section 16a Bilan'!$H$6)</f>
        <v/>
      </c>
      <c r="I1491" s="9" t="str">
        <f>IF('Section 16a Bilan'!A72="","",'Section 16a Bilan'!A72)</f>
        <v/>
      </c>
      <c r="J1491" s="9" t="str">
        <f>IF('Section 16a Bilan'!B72="","",'Section 16a Bilan'!B72)</f>
        <v/>
      </c>
      <c r="K1491" s="9" t="str">
        <f>IF('Section 16a Bilan'!C72="","",'Section 16a Bilan'!C72)</f>
        <v/>
      </c>
      <c r="L1491" s="9" t="str">
        <f>IF('Section 16a Bilan'!D72="","",'Section 16a Bilan'!D72)</f>
        <v/>
      </c>
      <c r="M1491" s="9" t="str">
        <f>IF('Section 16a Bilan'!E72="","",'Section 16a Bilan'!E72)</f>
        <v/>
      </c>
      <c r="N1491" s="9" t="str">
        <f>IF('Section 16a Bilan'!F72="","",IF('Section 16a Bilan'!F72="«Choisir»","",'Section 16a Bilan'!F72))</f>
        <v/>
      </c>
      <c r="O1491" s="9" t="str">
        <f>IF('Section 16a Bilan'!G72="","",IF('Section 16a Bilan'!G72="«Choisir»","",'Section 16a Bilan'!G72))</f>
        <v/>
      </c>
      <c r="P1491" s="9" t="str">
        <f>IF('Section 16a Bilan'!H72="","",'Section 16a Bilan'!H72)</f>
        <v/>
      </c>
      <c r="Q1491" s="9" t="str">
        <f>IF('Section 16a Bilan'!I72="","",'Section 16a Bilan'!I72)</f>
        <v/>
      </c>
      <c r="R1491" s="9" t="str">
        <f>IF('Section 16a Bilan'!J72="","",'Section 16a Bilan'!J72)</f>
        <v/>
      </c>
      <c r="S1491" s="9" t="str">
        <f>IF('Section 16a Bilan'!K72="","",'Section 16a Bilan'!K72)</f>
        <v/>
      </c>
      <c r="T1491" s="9" t="str">
        <f>IF('Section 16a Bilan'!L72="","",'Section 16a Bilan'!L72)</f>
        <v/>
      </c>
      <c r="U1491" s="9" t="str">
        <f>IF('Section 16a Bilan'!M72="","",'Section 16a Bilan'!M72)</f>
        <v/>
      </c>
      <c r="V1491" s="81">
        <f>'Section 16a Bilan'!N72</f>
        <v>0</v>
      </c>
      <c r="W1491" s="81">
        <f>'Section 16a Bilan'!O72</f>
        <v>0</v>
      </c>
      <c r="X1491" s="81">
        <f>'Section 16a Bilan'!P72</f>
        <v>0</v>
      </c>
      <c r="Y1491" s="81">
        <f>'Section 16a Bilan'!Q72</f>
        <v>0</v>
      </c>
      <c r="Z1491" s="81">
        <f>'Section 16a Bilan'!R72</f>
        <v>0</v>
      </c>
      <c r="AA1491" s="81">
        <f>'Section 16a Bilan'!S72</f>
        <v>0</v>
      </c>
      <c r="AB1491" s="81">
        <f>'Section 16a Bilan'!T72</f>
        <v>0</v>
      </c>
    </row>
    <row r="1492" spans="1:28">
      <c r="A1492" s="9">
        <f>'Identification '!$F$11</f>
        <v>0</v>
      </c>
      <c r="B1492" s="190" t="str">
        <f>IF(AND('Identification '!$F$11="",'Identification '!$F$15&lt;&gt;""),'Identification '!$F$15,IF('Identification '!$F$11="","",IF('Identification '!$F$13="Inscrire le nom de votre organisme dans la cellule F15",'Identification '!$F$15,'Identification '!$F$13)))</f>
        <v/>
      </c>
      <c r="C1492" s="9" t="str">
        <f>REF!$BM$7</f>
        <v>2025-2026</v>
      </c>
      <c r="D1492" s="9" t="s">
        <v>3004</v>
      </c>
      <c r="E1492" s="190" t="str">
        <f>'Identification '!$F$17</f>
        <v/>
      </c>
      <c r="F1492" s="9" t="str">
        <f>'Identification '!$G$18</f>
        <v/>
      </c>
      <c r="G1492" s="9" t="str">
        <f>IF('Section 16a Bilan'!$C$9="","",'Section 16a Bilan'!$C$9)</f>
        <v/>
      </c>
      <c r="H1492" s="9" t="str">
        <f>IF('Section 16a Bilan'!$H$6="","",'Section 16a Bilan'!$H$6)</f>
        <v/>
      </c>
      <c r="I1492" s="9" t="str">
        <f>IF('Section 16a Bilan'!A73="","",'Section 16a Bilan'!A73)</f>
        <v/>
      </c>
      <c r="J1492" s="9" t="str">
        <f>IF('Section 16a Bilan'!B73="","",'Section 16a Bilan'!B73)</f>
        <v/>
      </c>
      <c r="K1492" s="9" t="str">
        <f>IF('Section 16a Bilan'!C73="","",'Section 16a Bilan'!C73)</f>
        <v/>
      </c>
      <c r="L1492" s="9" t="str">
        <f>IF('Section 16a Bilan'!D73="","",'Section 16a Bilan'!D73)</f>
        <v/>
      </c>
      <c r="M1492" s="9" t="str">
        <f>IF('Section 16a Bilan'!E73="","",'Section 16a Bilan'!E73)</f>
        <v/>
      </c>
      <c r="N1492" s="9" t="str">
        <f>IF('Section 16a Bilan'!F73="","",IF('Section 16a Bilan'!F73="«Choisir»","",'Section 16a Bilan'!F73))</f>
        <v/>
      </c>
      <c r="O1492" s="9" t="str">
        <f>IF('Section 16a Bilan'!G73="","",IF('Section 16a Bilan'!G73="«Choisir»","",'Section 16a Bilan'!G73))</f>
        <v/>
      </c>
      <c r="P1492" s="9" t="str">
        <f>IF('Section 16a Bilan'!H73="","",'Section 16a Bilan'!H73)</f>
        <v/>
      </c>
      <c r="Q1492" s="9" t="str">
        <f>IF('Section 16a Bilan'!I73="","",'Section 16a Bilan'!I73)</f>
        <v/>
      </c>
      <c r="R1492" s="9" t="str">
        <f>IF('Section 16a Bilan'!J73="","",'Section 16a Bilan'!J73)</f>
        <v/>
      </c>
      <c r="S1492" s="9" t="str">
        <f>IF('Section 16a Bilan'!K73="","",'Section 16a Bilan'!K73)</f>
        <v/>
      </c>
      <c r="T1492" s="9" t="str">
        <f>IF('Section 16a Bilan'!L73="","",'Section 16a Bilan'!L73)</f>
        <v/>
      </c>
      <c r="U1492" s="9" t="str">
        <f>IF('Section 16a Bilan'!M73="","",'Section 16a Bilan'!M73)</f>
        <v/>
      </c>
      <c r="V1492" s="81">
        <f>'Section 16a Bilan'!N73</f>
        <v>0</v>
      </c>
      <c r="W1492" s="81">
        <f>'Section 16a Bilan'!O73</f>
        <v>0</v>
      </c>
      <c r="X1492" s="81">
        <f>'Section 16a Bilan'!P73</f>
        <v>0</v>
      </c>
      <c r="Y1492" s="81">
        <f>'Section 16a Bilan'!Q73</f>
        <v>0</v>
      </c>
      <c r="Z1492" s="81">
        <f>'Section 16a Bilan'!R73</f>
        <v>0</v>
      </c>
      <c r="AA1492" s="81">
        <f>'Section 16a Bilan'!S73</f>
        <v>0</v>
      </c>
      <c r="AB1492" s="81">
        <f>'Section 16a Bilan'!T73</f>
        <v>0</v>
      </c>
    </row>
    <row r="1493" spans="1:28">
      <c r="A1493" s="9">
        <f>'Identification '!$F$11</f>
        <v>0</v>
      </c>
      <c r="B1493" s="190" t="str">
        <f>IF(AND('Identification '!$F$11="",'Identification '!$F$15&lt;&gt;""),'Identification '!$F$15,IF('Identification '!$F$11="","",IF('Identification '!$F$13="Inscrire le nom de votre organisme dans la cellule F15",'Identification '!$F$15,'Identification '!$F$13)))</f>
        <v/>
      </c>
      <c r="C1493" s="9" t="str">
        <f>REF!$BM$7</f>
        <v>2025-2026</v>
      </c>
      <c r="D1493" s="9" t="s">
        <v>3004</v>
      </c>
      <c r="E1493" s="190" t="str">
        <f>'Identification '!$F$17</f>
        <v/>
      </c>
      <c r="F1493" s="9" t="str">
        <f>'Identification '!$G$18</f>
        <v/>
      </c>
      <c r="G1493" s="9" t="str">
        <f>IF('Section 16a Bilan'!$C$9="","",'Section 16a Bilan'!$C$9)</f>
        <v/>
      </c>
      <c r="H1493" s="9" t="str">
        <f>IF('Section 16a Bilan'!$H$6="","",'Section 16a Bilan'!$H$6)</f>
        <v/>
      </c>
      <c r="I1493" s="9" t="str">
        <f>IF('Section 16a Bilan'!A74="","",'Section 16a Bilan'!A74)</f>
        <v/>
      </c>
      <c r="J1493" s="9" t="str">
        <f>IF('Section 16a Bilan'!B74="","",'Section 16a Bilan'!B74)</f>
        <v/>
      </c>
      <c r="K1493" s="9" t="str">
        <f>IF('Section 16a Bilan'!C74="","",'Section 16a Bilan'!C74)</f>
        <v/>
      </c>
      <c r="L1493" s="9" t="str">
        <f>IF('Section 16a Bilan'!D74="","",'Section 16a Bilan'!D74)</f>
        <v/>
      </c>
      <c r="M1493" s="9" t="str">
        <f>IF('Section 16a Bilan'!E74="","",'Section 16a Bilan'!E74)</f>
        <v/>
      </c>
      <c r="N1493" s="9" t="str">
        <f>IF('Section 16a Bilan'!F74="","",IF('Section 16a Bilan'!F74="«Choisir»","",'Section 16a Bilan'!F74))</f>
        <v/>
      </c>
      <c r="O1493" s="9" t="str">
        <f>IF('Section 16a Bilan'!G74="","",IF('Section 16a Bilan'!G74="«Choisir»","",'Section 16a Bilan'!G74))</f>
        <v/>
      </c>
      <c r="P1493" s="9" t="str">
        <f>IF('Section 16a Bilan'!H74="","",'Section 16a Bilan'!H74)</f>
        <v/>
      </c>
      <c r="Q1493" s="9" t="str">
        <f>IF('Section 16a Bilan'!I74="","",'Section 16a Bilan'!I74)</f>
        <v/>
      </c>
      <c r="R1493" s="9" t="str">
        <f>IF('Section 16a Bilan'!J74="","",'Section 16a Bilan'!J74)</f>
        <v/>
      </c>
      <c r="S1493" s="9" t="str">
        <f>IF('Section 16a Bilan'!K74="","",'Section 16a Bilan'!K74)</f>
        <v/>
      </c>
      <c r="T1493" s="9" t="str">
        <f>IF('Section 16a Bilan'!L74="","",'Section 16a Bilan'!L74)</f>
        <v/>
      </c>
      <c r="U1493" s="9" t="str">
        <f>IF('Section 16a Bilan'!M74="","",'Section 16a Bilan'!M74)</f>
        <v/>
      </c>
      <c r="V1493" s="81">
        <f>'Section 16a Bilan'!N74</f>
        <v>0</v>
      </c>
      <c r="W1493" s="81">
        <f>'Section 16a Bilan'!O74</f>
        <v>0</v>
      </c>
      <c r="X1493" s="81">
        <f>'Section 16a Bilan'!P74</f>
        <v>0</v>
      </c>
      <c r="Y1493" s="81">
        <f>'Section 16a Bilan'!Q74</f>
        <v>0</v>
      </c>
      <c r="Z1493" s="81">
        <f>'Section 16a Bilan'!R74</f>
        <v>0</v>
      </c>
      <c r="AA1493" s="81">
        <f>'Section 16a Bilan'!S74</f>
        <v>0</v>
      </c>
      <c r="AB1493" s="81">
        <f>'Section 16a Bilan'!T74</f>
        <v>0</v>
      </c>
    </row>
    <row r="1494" spans="1:28">
      <c r="A1494" s="9">
        <f>'Identification '!$F$11</f>
        <v>0</v>
      </c>
      <c r="B1494" s="190" t="str">
        <f>IF(AND('Identification '!$F$11="",'Identification '!$F$15&lt;&gt;""),'Identification '!$F$15,IF('Identification '!$F$11="","",IF('Identification '!$F$13="Inscrire le nom de votre organisme dans la cellule F15",'Identification '!$F$15,'Identification '!$F$13)))</f>
        <v/>
      </c>
      <c r="C1494" s="9" t="str">
        <f>REF!$BM$7</f>
        <v>2025-2026</v>
      </c>
      <c r="D1494" s="9" t="s">
        <v>3004</v>
      </c>
      <c r="E1494" s="190" t="str">
        <f>'Identification '!$F$17</f>
        <v/>
      </c>
      <c r="F1494" s="9" t="str">
        <f>'Identification '!$G$18</f>
        <v/>
      </c>
      <c r="G1494" s="9" t="str">
        <f>IF('Section 16a Bilan'!$C$9="","",'Section 16a Bilan'!$C$9)</f>
        <v/>
      </c>
      <c r="H1494" s="9" t="str">
        <f>IF('Section 16a Bilan'!$H$6="","",'Section 16a Bilan'!$H$6)</f>
        <v/>
      </c>
      <c r="I1494" s="9" t="str">
        <f>IF('Section 16a Bilan'!A75="","",'Section 16a Bilan'!A75)</f>
        <v/>
      </c>
      <c r="J1494" s="9" t="str">
        <f>IF('Section 16a Bilan'!B75="","",'Section 16a Bilan'!B75)</f>
        <v/>
      </c>
      <c r="K1494" s="9" t="str">
        <f>IF('Section 16a Bilan'!C75="","",'Section 16a Bilan'!C75)</f>
        <v/>
      </c>
      <c r="L1494" s="9" t="str">
        <f>IF('Section 16a Bilan'!D75="","",'Section 16a Bilan'!D75)</f>
        <v/>
      </c>
      <c r="M1494" s="9" t="str">
        <f>IF('Section 16a Bilan'!E75="","",'Section 16a Bilan'!E75)</f>
        <v/>
      </c>
      <c r="N1494" s="9" t="str">
        <f>IF('Section 16a Bilan'!F75="","",IF('Section 16a Bilan'!F75="«Choisir»","",'Section 16a Bilan'!F75))</f>
        <v/>
      </c>
      <c r="O1494" s="9" t="str">
        <f>IF('Section 16a Bilan'!G75="","",IF('Section 16a Bilan'!G75="«Choisir»","",'Section 16a Bilan'!G75))</f>
        <v/>
      </c>
      <c r="P1494" s="9" t="str">
        <f>IF('Section 16a Bilan'!H75="","",'Section 16a Bilan'!H75)</f>
        <v/>
      </c>
      <c r="Q1494" s="9" t="str">
        <f>IF('Section 16a Bilan'!I75="","",'Section 16a Bilan'!I75)</f>
        <v/>
      </c>
      <c r="R1494" s="9" t="str">
        <f>IF('Section 16a Bilan'!J75="","",'Section 16a Bilan'!J75)</f>
        <v/>
      </c>
      <c r="S1494" s="9" t="str">
        <f>IF('Section 16a Bilan'!K75="","",'Section 16a Bilan'!K75)</f>
        <v/>
      </c>
      <c r="T1494" s="9" t="str">
        <f>IF('Section 16a Bilan'!L75="","",'Section 16a Bilan'!L75)</f>
        <v/>
      </c>
      <c r="U1494" s="9" t="str">
        <f>IF('Section 16a Bilan'!M75="","",'Section 16a Bilan'!M75)</f>
        <v/>
      </c>
      <c r="V1494" s="81">
        <f>'Section 16a Bilan'!N75</f>
        <v>0</v>
      </c>
      <c r="W1494" s="81">
        <f>'Section 16a Bilan'!O75</f>
        <v>0</v>
      </c>
      <c r="X1494" s="81">
        <f>'Section 16a Bilan'!P75</f>
        <v>0</v>
      </c>
      <c r="Y1494" s="81">
        <f>'Section 16a Bilan'!Q75</f>
        <v>0</v>
      </c>
      <c r="Z1494" s="81">
        <f>'Section 16a Bilan'!R75</f>
        <v>0</v>
      </c>
      <c r="AA1494" s="81">
        <f>'Section 16a Bilan'!S75</f>
        <v>0</v>
      </c>
      <c r="AB1494" s="81">
        <f>'Section 16a Bilan'!T75</f>
        <v>0</v>
      </c>
    </row>
    <row r="1495" spans="1:28">
      <c r="A1495" s="9">
        <f>'Identification '!$F$11</f>
        <v>0</v>
      </c>
      <c r="B1495" s="190" t="str">
        <f>IF(AND('Identification '!$F$11="",'Identification '!$F$15&lt;&gt;""),'Identification '!$F$15,IF('Identification '!$F$11="","",IF('Identification '!$F$13="Inscrire le nom de votre organisme dans la cellule F15",'Identification '!$F$15,'Identification '!$F$13)))</f>
        <v/>
      </c>
      <c r="C1495" s="9" t="str">
        <f>REF!$BM$7</f>
        <v>2025-2026</v>
      </c>
      <c r="D1495" s="9" t="s">
        <v>3004</v>
      </c>
      <c r="E1495" s="190" t="str">
        <f>'Identification '!$F$17</f>
        <v/>
      </c>
      <c r="F1495" s="9" t="str">
        <f>'Identification '!$G$18</f>
        <v/>
      </c>
      <c r="G1495" s="9" t="str">
        <f>IF('Section 16a Bilan'!$C$9="","",'Section 16a Bilan'!$C$9)</f>
        <v/>
      </c>
      <c r="H1495" s="9" t="str">
        <f>IF('Section 16a Bilan'!$H$6="","",'Section 16a Bilan'!$H$6)</f>
        <v/>
      </c>
      <c r="I1495" s="9" t="str">
        <f>IF('Section 16a Bilan'!A76="","",'Section 16a Bilan'!A76)</f>
        <v/>
      </c>
      <c r="J1495" s="9" t="str">
        <f>IF('Section 16a Bilan'!B76="","",'Section 16a Bilan'!B76)</f>
        <v/>
      </c>
      <c r="K1495" s="9" t="str">
        <f>IF('Section 16a Bilan'!C76="","",'Section 16a Bilan'!C76)</f>
        <v/>
      </c>
      <c r="L1495" s="9" t="str">
        <f>IF('Section 16a Bilan'!D76="","",'Section 16a Bilan'!D76)</f>
        <v/>
      </c>
      <c r="M1495" s="9" t="str">
        <f>IF('Section 16a Bilan'!E76="","",'Section 16a Bilan'!E76)</f>
        <v/>
      </c>
      <c r="N1495" s="9" t="str">
        <f>IF('Section 16a Bilan'!F76="","",IF('Section 16a Bilan'!F76="«Choisir»","",'Section 16a Bilan'!F76))</f>
        <v/>
      </c>
      <c r="O1495" s="9" t="str">
        <f>IF('Section 16a Bilan'!G76="","",IF('Section 16a Bilan'!G76="«Choisir»","",'Section 16a Bilan'!G76))</f>
        <v/>
      </c>
      <c r="P1495" s="9" t="str">
        <f>IF('Section 16a Bilan'!H76="","",'Section 16a Bilan'!H76)</f>
        <v/>
      </c>
      <c r="Q1495" s="9" t="str">
        <f>IF('Section 16a Bilan'!I76="","",'Section 16a Bilan'!I76)</f>
        <v/>
      </c>
      <c r="R1495" s="9" t="str">
        <f>IF('Section 16a Bilan'!J76="","",'Section 16a Bilan'!J76)</f>
        <v/>
      </c>
      <c r="S1495" s="9" t="str">
        <f>IF('Section 16a Bilan'!K76="","",'Section 16a Bilan'!K76)</f>
        <v/>
      </c>
      <c r="T1495" s="9" t="str">
        <f>IF('Section 16a Bilan'!L76="","",'Section 16a Bilan'!L76)</f>
        <v/>
      </c>
      <c r="U1495" s="9" t="str">
        <f>IF('Section 16a Bilan'!M76="","",'Section 16a Bilan'!M76)</f>
        <v/>
      </c>
      <c r="V1495" s="81">
        <f>'Section 16a Bilan'!N76</f>
        <v>0</v>
      </c>
      <c r="W1495" s="81">
        <f>'Section 16a Bilan'!O76</f>
        <v>0</v>
      </c>
      <c r="X1495" s="81">
        <f>'Section 16a Bilan'!P76</f>
        <v>0</v>
      </c>
      <c r="Y1495" s="81">
        <f>'Section 16a Bilan'!Q76</f>
        <v>0</v>
      </c>
      <c r="Z1495" s="81">
        <f>'Section 16a Bilan'!R76</f>
        <v>0</v>
      </c>
      <c r="AA1495" s="81">
        <f>'Section 16a Bilan'!S76</f>
        <v>0</v>
      </c>
      <c r="AB1495" s="81">
        <f>'Section 16a Bilan'!T76</f>
        <v>0</v>
      </c>
    </row>
    <row r="1496" spans="1:28">
      <c r="A1496" s="9">
        <f>'Identification '!$F$11</f>
        <v>0</v>
      </c>
      <c r="B1496" s="190" t="str">
        <f>IF(AND('Identification '!$F$11="",'Identification '!$F$15&lt;&gt;""),'Identification '!$F$15,IF('Identification '!$F$11="","",IF('Identification '!$F$13="Inscrire le nom de votre organisme dans la cellule F15",'Identification '!$F$15,'Identification '!$F$13)))</f>
        <v/>
      </c>
      <c r="C1496" s="9" t="str">
        <f>REF!$BM$7</f>
        <v>2025-2026</v>
      </c>
      <c r="D1496" s="9" t="s">
        <v>3004</v>
      </c>
      <c r="E1496" s="190" t="str">
        <f>'Identification '!$F$17</f>
        <v/>
      </c>
      <c r="F1496" s="9" t="str">
        <f>'Identification '!$G$18</f>
        <v/>
      </c>
      <c r="G1496" s="9" t="str">
        <f>IF('Section 16a Bilan'!$C$9="","",'Section 16a Bilan'!$C$9)</f>
        <v/>
      </c>
      <c r="H1496" s="9" t="str">
        <f>IF('Section 16a Bilan'!$H$6="","",'Section 16a Bilan'!$H$6)</f>
        <v/>
      </c>
      <c r="I1496" s="9" t="str">
        <f>IF('Section 16a Bilan'!A77="","",'Section 16a Bilan'!A77)</f>
        <v/>
      </c>
      <c r="J1496" s="9" t="str">
        <f>IF('Section 16a Bilan'!B77="","",'Section 16a Bilan'!B77)</f>
        <v/>
      </c>
      <c r="K1496" s="9" t="str">
        <f>IF('Section 16a Bilan'!C77="","",'Section 16a Bilan'!C77)</f>
        <v/>
      </c>
      <c r="L1496" s="9" t="str">
        <f>IF('Section 16a Bilan'!D77="","",'Section 16a Bilan'!D77)</f>
        <v/>
      </c>
      <c r="M1496" s="9" t="str">
        <f>IF('Section 16a Bilan'!E77="","",'Section 16a Bilan'!E77)</f>
        <v/>
      </c>
      <c r="N1496" s="9" t="str">
        <f>IF('Section 16a Bilan'!F77="","",IF('Section 16a Bilan'!F77="«Choisir»","",'Section 16a Bilan'!F77))</f>
        <v/>
      </c>
      <c r="O1496" s="9" t="str">
        <f>IF('Section 16a Bilan'!G77="","",IF('Section 16a Bilan'!G77="«Choisir»","",'Section 16a Bilan'!G77))</f>
        <v/>
      </c>
      <c r="P1496" s="9" t="str">
        <f>IF('Section 16a Bilan'!H77="","",'Section 16a Bilan'!H77)</f>
        <v/>
      </c>
      <c r="Q1496" s="9" t="str">
        <f>IF('Section 16a Bilan'!I77="","",'Section 16a Bilan'!I77)</f>
        <v/>
      </c>
      <c r="R1496" s="9" t="str">
        <f>IF('Section 16a Bilan'!J77="","",'Section 16a Bilan'!J77)</f>
        <v/>
      </c>
      <c r="S1496" s="9" t="str">
        <f>IF('Section 16a Bilan'!K77="","",'Section 16a Bilan'!K77)</f>
        <v/>
      </c>
      <c r="T1496" s="9" t="str">
        <f>IF('Section 16a Bilan'!L77="","",'Section 16a Bilan'!L77)</f>
        <v/>
      </c>
      <c r="U1496" s="9" t="str">
        <f>IF('Section 16a Bilan'!M77="","",'Section 16a Bilan'!M77)</f>
        <v/>
      </c>
      <c r="V1496" s="81">
        <f>'Section 16a Bilan'!N77</f>
        <v>0</v>
      </c>
      <c r="W1496" s="81">
        <f>'Section 16a Bilan'!O77</f>
        <v>0</v>
      </c>
      <c r="X1496" s="81">
        <f>'Section 16a Bilan'!P77</f>
        <v>0</v>
      </c>
      <c r="Y1496" s="81">
        <f>'Section 16a Bilan'!Q77</f>
        <v>0</v>
      </c>
      <c r="Z1496" s="81">
        <f>'Section 16a Bilan'!R77</f>
        <v>0</v>
      </c>
      <c r="AA1496" s="81">
        <f>'Section 16a Bilan'!S77</f>
        <v>0</v>
      </c>
      <c r="AB1496" s="81">
        <f>'Section 16a Bilan'!T77</f>
        <v>0</v>
      </c>
    </row>
    <row r="1497" spans="1:28">
      <c r="A1497" s="9">
        <f>'Identification '!$F$11</f>
        <v>0</v>
      </c>
      <c r="B1497" s="190" t="str">
        <f>IF(AND('Identification '!$F$11="",'Identification '!$F$15&lt;&gt;""),'Identification '!$F$15,IF('Identification '!$F$11="","",IF('Identification '!$F$13="Inscrire le nom de votre organisme dans la cellule F15",'Identification '!$F$15,'Identification '!$F$13)))</f>
        <v/>
      </c>
      <c r="C1497" s="9" t="str">
        <f>REF!$BM$7</f>
        <v>2025-2026</v>
      </c>
      <c r="D1497" s="9" t="s">
        <v>3004</v>
      </c>
      <c r="E1497" s="190" t="str">
        <f>'Identification '!$F$17</f>
        <v/>
      </c>
      <c r="F1497" s="9" t="str">
        <f>'Identification '!$G$18</f>
        <v/>
      </c>
      <c r="G1497" s="9" t="str">
        <f>IF('Section 16a Bilan'!$C$9="","",'Section 16a Bilan'!$C$9)</f>
        <v/>
      </c>
      <c r="H1497" s="9" t="str">
        <f>IF('Section 16a Bilan'!$H$6="","",'Section 16a Bilan'!$H$6)</f>
        <v/>
      </c>
      <c r="I1497" s="9" t="str">
        <f>IF('Section 16a Bilan'!A78="","",'Section 16a Bilan'!A78)</f>
        <v/>
      </c>
      <c r="J1497" s="9" t="str">
        <f>IF('Section 16a Bilan'!B78="","",'Section 16a Bilan'!B78)</f>
        <v/>
      </c>
      <c r="K1497" s="9" t="str">
        <f>IF('Section 16a Bilan'!C78="","",'Section 16a Bilan'!C78)</f>
        <v/>
      </c>
      <c r="L1497" s="9" t="str">
        <f>IF('Section 16a Bilan'!D78="","",'Section 16a Bilan'!D78)</f>
        <v/>
      </c>
      <c r="M1497" s="9" t="str">
        <f>IF('Section 16a Bilan'!E78="","",'Section 16a Bilan'!E78)</f>
        <v/>
      </c>
      <c r="N1497" s="9" t="str">
        <f>IF('Section 16a Bilan'!F78="","",IF('Section 16a Bilan'!F78="«Choisir»","",'Section 16a Bilan'!F78))</f>
        <v/>
      </c>
      <c r="O1497" s="9" t="str">
        <f>IF('Section 16a Bilan'!G78="","",IF('Section 16a Bilan'!G78="«Choisir»","",'Section 16a Bilan'!G78))</f>
        <v/>
      </c>
      <c r="P1497" s="9" t="str">
        <f>IF('Section 16a Bilan'!H78="","",'Section 16a Bilan'!H78)</f>
        <v/>
      </c>
      <c r="Q1497" s="9" t="str">
        <f>IF('Section 16a Bilan'!I78="","",'Section 16a Bilan'!I78)</f>
        <v/>
      </c>
      <c r="R1497" s="9" t="str">
        <f>IF('Section 16a Bilan'!J78="","",'Section 16a Bilan'!J78)</f>
        <v/>
      </c>
      <c r="S1497" s="9" t="str">
        <f>IF('Section 16a Bilan'!K78="","",'Section 16a Bilan'!K78)</f>
        <v/>
      </c>
      <c r="T1497" s="9" t="str">
        <f>IF('Section 16a Bilan'!L78="","",'Section 16a Bilan'!L78)</f>
        <v/>
      </c>
      <c r="U1497" s="9" t="str">
        <f>IF('Section 16a Bilan'!M78="","",'Section 16a Bilan'!M78)</f>
        <v/>
      </c>
      <c r="V1497" s="81">
        <f>'Section 16a Bilan'!N78</f>
        <v>0</v>
      </c>
      <c r="W1497" s="81">
        <f>'Section 16a Bilan'!O78</f>
        <v>0</v>
      </c>
      <c r="X1497" s="81">
        <f>'Section 16a Bilan'!P78</f>
        <v>0</v>
      </c>
      <c r="Y1497" s="81">
        <f>'Section 16a Bilan'!Q78</f>
        <v>0</v>
      </c>
      <c r="Z1497" s="81">
        <f>'Section 16a Bilan'!R78</f>
        <v>0</v>
      </c>
      <c r="AA1497" s="81">
        <f>'Section 16a Bilan'!S78</f>
        <v>0</v>
      </c>
      <c r="AB1497" s="81">
        <f>'Section 16a Bilan'!T78</f>
        <v>0</v>
      </c>
    </row>
    <row r="1498" spans="1:28">
      <c r="A1498" s="9">
        <f>'Identification '!$F$11</f>
        <v>0</v>
      </c>
      <c r="B1498" s="190" t="str">
        <f>IF(AND('Identification '!$F$11="",'Identification '!$F$15&lt;&gt;""),'Identification '!$F$15,IF('Identification '!$F$11="","",IF('Identification '!$F$13="Inscrire le nom de votre organisme dans la cellule F15",'Identification '!$F$15,'Identification '!$F$13)))</f>
        <v/>
      </c>
      <c r="C1498" s="9" t="str">
        <f>REF!$BM$7</f>
        <v>2025-2026</v>
      </c>
      <c r="D1498" s="9" t="s">
        <v>3004</v>
      </c>
      <c r="E1498" s="190" t="str">
        <f>'Identification '!$F$17</f>
        <v/>
      </c>
      <c r="F1498" s="9" t="str">
        <f>'Identification '!$G$18</f>
        <v/>
      </c>
      <c r="G1498" s="9" t="str">
        <f>IF('Section 16a Bilan'!$C$9="","",'Section 16a Bilan'!$C$9)</f>
        <v/>
      </c>
      <c r="H1498" s="9" t="str">
        <f>IF('Section 16a Bilan'!$H$6="","",'Section 16a Bilan'!$H$6)</f>
        <v/>
      </c>
      <c r="I1498" s="9" t="str">
        <f>IF('Section 16a Bilan'!A79="","",'Section 16a Bilan'!A79)</f>
        <v/>
      </c>
      <c r="J1498" s="9" t="str">
        <f>IF('Section 16a Bilan'!B79="","",'Section 16a Bilan'!B79)</f>
        <v/>
      </c>
      <c r="K1498" s="9" t="str">
        <f>IF('Section 16a Bilan'!C79="","",'Section 16a Bilan'!C79)</f>
        <v/>
      </c>
      <c r="L1498" s="9" t="str">
        <f>IF('Section 16a Bilan'!D79="","",'Section 16a Bilan'!D79)</f>
        <v/>
      </c>
      <c r="M1498" s="9" t="str">
        <f>IF('Section 16a Bilan'!E79="","",'Section 16a Bilan'!E79)</f>
        <v/>
      </c>
      <c r="N1498" s="9" t="str">
        <f>IF('Section 16a Bilan'!F79="","",IF('Section 16a Bilan'!F79="«Choisir»","",'Section 16a Bilan'!F79))</f>
        <v/>
      </c>
      <c r="O1498" s="9" t="str">
        <f>IF('Section 16a Bilan'!G79="","",IF('Section 16a Bilan'!G79="«Choisir»","",'Section 16a Bilan'!G79))</f>
        <v/>
      </c>
      <c r="P1498" s="9" t="str">
        <f>IF('Section 16a Bilan'!H79="","",'Section 16a Bilan'!H79)</f>
        <v/>
      </c>
      <c r="Q1498" s="9" t="str">
        <f>IF('Section 16a Bilan'!I79="","",'Section 16a Bilan'!I79)</f>
        <v/>
      </c>
      <c r="R1498" s="9" t="str">
        <f>IF('Section 16a Bilan'!J79="","",'Section 16a Bilan'!J79)</f>
        <v/>
      </c>
      <c r="S1498" s="9" t="str">
        <f>IF('Section 16a Bilan'!K79="","",'Section 16a Bilan'!K79)</f>
        <v/>
      </c>
      <c r="T1498" s="9" t="str">
        <f>IF('Section 16a Bilan'!L79="","",'Section 16a Bilan'!L79)</f>
        <v/>
      </c>
      <c r="U1498" s="9" t="str">
        <f>IF('Section 16a Bilan'!M79="","",'Section 16a Bilan'!M79)</f>
        <v/>
      </c>
      <c r="V1498" s="81">
        <f>'Section 16a Bilan'!N79</f>
        <v>0</v>
      </c>
      <c r="W1498" s="81">
        <f>'Section 16a Bilan'!O79</f>
        <v>0</v>
      </c>
      <c r="X1498" s="81">
        <f>'Section 16a Bilan'!P79</f>
        <v>0</v>
      </c>
      <c r="Y1498" s="81">
        <f>'Section 16a Bilan'!Q79</f>
        <v>0</v>
      </c>
      <c r="Z1498" s="81">
        <f>'Section 16a Bilan'!R79</f>
        <v>0</v>
      </c>
      <c r="AA1498" s="81">
        <f>'Section 16a Bilan'!S79</f>
        <v>0</v>
      </c>
      <c r="AB1498" s="81">
        <f>'Section 16a Bilan'!T79</f>
        <v>0</v>
      </c>
    </row>
    <row r="1499" spans="1:28">
      <c r="A1499" s="9">
        <f>'Identification '!$F$11</f>
        <v>0</v>
      </c>
      <c r="B1499" s="190" t="str">
        <f>IF(AND('Identification '!$F$11="",'Identification '!$F$15&lt;&gt;""),'Identification '!$F$15,IF('Identification '!$F$11="","",IF('Identification '!$F$13="Inscrire le nom de votre organisme dans la cellule F15",'Identification '!$F$15,'Identification '!$F$13)))</f>
        <v/>
      </c>
      <c r="C1499" s="9" t="str">
        <f>REF!$BM$7</f>
        <v>2025-2026</v>
      </c>
      <c r="D1499" s="9" t="s">
        <v>3004</v>
      </c>
      <c r="E1499" s="190" t="str">
        <f>'Identification '!$F$17</f>
        <v/>
      </c>
      <c r="F1499" s="9" t="str">
        <f>'Identification '!$G$18</f>
        <v/>
      </c>
      <c r="G1499" s="9" t="str">
        <f>IF('Section 16a Bilan'!$C$9="","",'Section 16a Bilan'!$C$9)</f>
        <v/>
      </c>
      <c r="H1499" s="9" t="str">
        <f>IF('Section 16a Bilan'!$H$6="","",'Section 16a Bilan'!$H$6)</f>
        <v/>
      </c>
      <c r="I1499" s="9" t="str">
        <f>IF('Section 16a Bilan'!A80="","",'Section 16a Bilan'!A80)</f>
        <v/>
      </c>
      <c r="J1499" s="9" t="str">
        <f>IF('Section 16a Bilan'!B80="","",'Section 16a Bilan'!B80)</f>
        <v/>
      </c>
      <c r="K1499" s="9" t="str">
        <f>IF('Section 16a Bilan'!C80="","",'Section 16a Bilan'!C80)</f>
        <v/>
      </c>
      <c r="L1499" s="9" t="str">
        <f>IF('Section 16a Bilan'!D80="","",'Section 16a Bilan'!D80)</f>
        <v/>
      </c>
      <c r="M1499" s="9" t="str">
        <f>IF('Section 16a Bilan'!E80="","",'Section 16a Bilan'!E80)</f>
        <v/>
      </c>
      <c r="N1499" s="9" t="str">
        <f>IF('Section 16a Bilan'!F80="","",IF('Section 16a Bilan'!F80="«Choisir»","",'Section 16a Bilan'!F80))</f>
        <v/>
      </c>
      <c r="O1499" s="9" t="str">
        <f>IF('Section 16a Bilan'!G80="","",IF('Section 16a Bilan'!G80="«Choisir»","",'Section 16a Bilan'!G80))</f>
        <v/>
      </c>
      <c r="P1499" s="9" t="str">
        <f>IF('Section 16a Bilan'!H80="","",'Section 16a Bilan'!H80)</f>
        <v/>
      </c>
      <c r="Q1499" s="9" t="str">
        <f>IF('Section 16a Bilan'!I80="","",'Section 16a Bilan'!I80)</f>
        <v/>
      </c>
      <c r="R1499" s="9" t="str">
        <f>IF('Section 16a Bilan'!J80="","",'Section 16a Bilan'!J80)</f>
        <v/>
      </c>
      <c r="S1499" s="9" t="str">
        <f>IF('Section 16a Bilan'!K80="","",'Section 16a Bilan'!K80)</f>
        <v/>
      </c>
      <c r="T1499" s="9" t="str">
        <f>IF('Section 16a Bilan'!L80="","",'Section 16a Bilan'!L80)</f>
        <v/>
      </c>
      <c r="U1499" s="9" t="str">
        <f>IF('Section 16a Bilan'!M80="","",'Section 16a Bilan'!M80)</f>
        <v/>
      </c>
      <c r="V1499" s="81">
        <f>'Section 16a Bilan'!N80</f>
        <v>0</v>
      </c>
      <c r="W1499" s="81">
        <f>'Section 16a Bilan'!O80</f>
        <v>0</v>
      </c>
      <c r="X1499" s="81">
        <f>'Section 16a Bilan'!P80</f>
        <v>0</v>
      </c>
      <c r="Y1499" s="81">
        <f>'Section 16a Bilan'!Q80</f>
        <v>0</v>
      </c>
      <c r="Z1499" s="81">
        <f>'Section 16a Bilan'!R80</f>
        <v>0</v>
      </c>
      <c r="AA1499" s="81">
        <f>'Section 16a Bilan'!S80</f>
        <v>0</v>
      </c>
      <c r="AB1499" s="81">
        <f>'Section 16a Bilan'!T80</f>
        <v>0</v>
      </c>
    </row>
    <row r="1500" spans="1:28">
      <c r="A1500" s="9">
        <f>'Identification '!$F$11</f>
        <v>0</v>
      </c>
      <c r="B1500" s="190" t="str">
        <f>IF(AND('Identification '!$F$11="",'Identification '!$F$15&lt;&gt;""),'Identification '!$F$15,IF('Identification '!$F$11="","",IF('Identification '!$F$13="Inscrire le nom de votre organisme dans la cellule F15",'Identification '!$F$15,'Identification '!$F$13)))</f>
        <v/>
      </c>
      <c r="C1500" s="9" t="str">
        <f>REF!$BM$7</f>
        <v>2025-2026</v>
      </c>
      <c r="D1500" s="9" t="s">
        <v>3004</v>
      </c>
      <c r="E1500" s="190" t="str">
        <f>'Identification '!$F$17</f>
        <v/>
      </c>
      <c r="F1500" s="9" t="str">
        <f>'Identification '!$G$18</f>
        <v/>
      </c>
      <c r="G1500" s="9" t="str">
        <f>IF('Section 16a Bilan'!$C$9="","",'Section 16a Bilan'!$C$9)</f>
        <v/>
      </c>
      <c r="H1500" s="9" t="str">
        <f>IF('Section 16a Bilan'!$H$6="","",'Section 16a Bilan'!$H$6)</f>
        <v/>
      </c>
      <c r="I1500" s="9" t="str">
        <f>IF('Section 16a Bilan'!A81="","",'Section 16a Bilan'!A81)</f>
        <v/>
      </c>
      <c r="J1500" s="9" t="str">
        <f>IF('Section 16a Bilan'!B81="","",'Section 16a Bilan'!B81)</f>
        <v/>
      </c>
      <c r="K1500" s="9" t="str">
        <f>IF('Section 16a Bilan'!C81="","",'Section 16a Bilan'!C81)</f>
        <v/>
      </c>
      <c r="L1500" s="9" t="str">
        <f>IF('Section 16a Bilan'!D81="","",'Section 16a Bilan'!D81)</f>
        <v/>
      </c>
      <c r="M1500" s="9" t="str">
        <f>IF('Section 16a Bilan'!E81="","",'Section 16a Bilan'!E81)</f>
        <v/>
      </c>
      <c r="N1500" s="9" t="str">
        <f>IF('Section 16a Bilan'!F81="","",IF('Section 16a Bilan'!F81="«Choisir»","",'Section 16a Bilan'!F81))</f>
        <v/>
      </c>
      <c r="O1500" s="9" t="str">
        <f>IF('Section 16a Bilan'!G81="","",IF('Section 16a Bilan'!G81="«Choisir»","",'Section 16a Bilan'!G81))</f>
        <v/>
      </c>
      <c r="P1500" s="9" t="str">
        <f>IF('Section 16a Bilan'!H81="","",'Section 16a Bilan'!H81)</f>
        <v/>
      </c>
      <c r="Q1500" s="9" t="str">
        <f>IF('Section 16a Bilan'!I81="","",'Section 16a Bilan'!I81)</f>
        <v/>
      </c>
      <c r="R1500" s="9" t="str">
        <f>IF('Section 16a Bilan'!J81="","",'Section 16a Bilan'!J81)</f>
        <v/>
      </c>
      <c r="S1500" s="9" t="str">
        <f>IF('Section 16a Bilan'!K81="","",'Section 16a Bilan'!K81)</f>
        <v/>
      </c>
      <c r="T1500" s="9" t="str">
        <f>IF('Section 16a Bilan'!L81="","",'Section 16a Bilan'!L81)</f>
        <v/>
      </c>
      <c r="U1500" s="9" t="str">
        <f>IF('Section 16a Bilan'!M81="","",'Section 16a Bilan'!M81)</f>
        <v/>
      </c>
      <c r="V1500" s="81">
        <f>'Section 16a Bilan'!N81</f>
        <v>0</v>
      </c>
      <c r="W1500" s="81">
        <f>'Section 16a Bilan'!O81</f>
        <v>0</v>
      </c>
      <c r="X1500" s="81">
        <f>'Section 16a Bilan'!P81</f>
        <v>0</v>
      </c>
      <c r="Y1500" s="81">
        <f>'Section 16a Bilan'!Q81</f>
        <v>0</v>
      </c>
      <c r="Z1500" s="81">
        <f>'Section 16a Bilan'!R81</f>
        <v>0</v>
      </c>
      <c r="AA1500" s="81">
        <f>'Section 16a Bilan'!S81</f>
        <v>0</v>
      </c>
      <c r="AB1500" s="81">
        <f>'Section 16a Bilan'!T81</f>
        <v>0</v>
      </c>
    </row>
    <row r="1501" spans="1:28">
      <c r="A1501" s="9">
        <f>'Identification '!$F$11</f>
        <v>0</v>
      </c>
      <c r="B1501" s="190" t="str">
        <f>IF(AND('Identification '!$F$11="",'Identification '!$F$15&lt;&gt;""),'Identification '!$F$15,IF('Identification '!$F$11="","",IF('Identification '!$F$13="Inscrire le nom de votre organisme dans la cellule F15",'Identification '!$F$15,'Identification '!$F$13)))</f>
        <v/>
      </c>
      <c r="C1501" s="9" t="str">
        <f>REF!$BM$7</f>
        <v>2025-2026</v>
      </c>
      <c r="D1501" s="9" t="s">
        <v>3004</v>
      </c>
      <c r="E1501" s="190" t="str">
        <f>'Identification '!$F$17</f>
        <v/>
      </c>
      <c r="F1501" s="9" t="str">
        <f>'Identification '!$G$18</f>
        <v/>
      </c>
      <c r="G1501" s="9" t="str">
        <f>IF('Section 16a Bilan'!$C$9="","",'Section 16a Bilan'!$C$9)</f>
        <v/>
      </c>
      <c r="H1501" s="9" t="str">
        <f>IF('Section 16a Bilan'!$H$6="","",'Section 16a Bilan'!$H$6)</f>
        <v/>
      </c>
      <c r="I1501" s="9" t="str">
        <f>IF('Section 16a Bilan'!A82="","",'Section 16a Bilan'!A82)</f>
        <v/>
      </c>
      <c r="J1501" s="9" t="str">
        <f>IF('Section 16a Bilan'!B82="","",'Section 16a Bilan'!B82)</f>
        <v/>
      </c>
      <c r="K1501" s="9" t="str">
        <f>IF('Section 16a Bilan'!C82="","",'Section 16a Bilan'!C82)</f>
        <v/>
      </c>
      <c r="L1501" s="9" t="str">
        <f>IF('Section 16a Bilan'!D82="","",'Section 16a Bilan'!D82)</f>
        <v/>
      </c>
      <c r="M1501" s="9" t="str">
        <f>IF('Section 16a Bilan'!E82="","",'Section 16a Bilan'!E82)</f>
        <v/>
      </c>
      <c r="N1501" s="9" t="str">
        <f>IF('Section 16a Bilan'!F82="","",IF('Section 16a Bilan'!F82="«Choisir»","",'Section 16a Bilan'!F82))</f>
        <v/>
      </c>
      <c r="O1501" s="9" t="str">
        <f>IF('Section 16a Bilan'!G82="","",IF('Section 16a Bilan'!G82="«Choisir»","",'Section 16a Bilan'!G82))</f>
        <v/>
      </c>
      <c r="P1501" s="9" t="str">
        <f>IF('Section 16a Bilan'!H82="","",'Section 16a Bilan'!H82)</f>
        <v/>
      </c>
      <c r="Q1501" s="9" t="str">
        <f>IF('Section 16a Bilan'!I82="","",'Section 16a Bilan'!I82)</f>
        <v/>
      </c>
      <c r="R1501" s="9" t="str">
        <f>IF('Section 16a Bilan'!J82="","",'Section 16a Bilan'!J82)</f>
        <v/>
      </c>
      <c r="S1501" s="9" t="str">
        <f>IF('Section 16a Bilan'!K82="","",'Section 16a Bilan'!K82)</f>
        <v/>
      </c>
      <c r="T1501" s="9" t="str">
        <f>IF('Section 16a Bilan'!L82="","",'Section 16a Bilan'!L82)</f>
        <v/>
      </c>
      <c r="U1501" s="9" t="str">
        <f>IF('Section 16a Bilan'!M82="","",'Section 16a Bilan'!M82)</f>
        <v/>
      </c>
      <c r="V1501" s="81">
        <f>'Section 16a Bilan'!N82</f>
        <v>0</v>
      </c>
      <c r="W1501" s="81">
        <f>'Section 16a Bilan'!O82</f>
        <v>0</v>
      </c>
      <c r="X1501" s="81">
        <f>'Section 16a Bilan'!P82</f>
        <v>0</v>
      </c>
      <c r="Y1501" s="81">
        <f>'Section 16a Bilan'!Q82</f>
        <v>0</v>
      </c>
      <c r="Z1501" s="81">
        <f>'Section 16a Bilan'!R82</f>
        <v>0</v>
      </c>
      <c r="AA1501" s="81">
        <f>'Section 16a Bilan'!S82</f>
        <v>0</v>
      </c>
      <c r="AB1501" s="81">
        <f>'Section 16a Bilan'!T82</f>
        <v>0</v>
      </c>
    </row>
    <row r="1502" spans="1:28">
      <c r="A1502" s="9">
        <f>'Identification '!$F$11</f>
        <v>0</v>
      </c>
      <c r="B1502" s="190" t="str">
        <f>IF(AND('Identification '!$F$11="",'Identification '!$F$15&lt;&gt;""),'Identification '!$F$15,IF('Identification '!$F$11="","",IF('Identification '!$F$13="Inscrire le nom de votre organisme dans la cellule F15",'Identification '!$F$15,'Identification '!$F$13)))</f>
        <v/>
      </c>
      <c r="C1502" s="9" t="str">
        <f>REF!$BM$7</f>
        <v>2025-2026</v>
      </c>
      <c r="D1502" s="9" t="s">
        <v>3004</v>
      </c>
      <c r="E1502" s="190" t="str">
        <f>'Identification '!$F$17</f>
        <v/>
      </c>
      <c r="F1502" s="9" t="str">
        <f>'Identification '!$G$18</f>
        <v/>
      </c>
      <c r="G1502" s="9" t="str">
        <f>IF('Section 16a Bilan'!$C$9="","",'Section 16a Bilan'!$C$9)</f>
        <v/>
      </c>
      <c r="H1502" s="9" t="str">
        <f>IF('Section 16a Bilan'!$H$6="","",'Section 16a Bilan'!$H$6)</f>
        <v/>
      </c>
      <c r="I1502" s="9" t="str">
        <f>IF('Section 16a Bilan'!A83="","",'Section 16a Bilan'!A83)</f>
        <v/>
      </c>
      <c r="J1502" s="9" t="str">
        <f>IF('Section 16a Bilan'!B83="","",'Section 16a Bilan'!B83)</f>
        <v/>
      </c>
      <c r="K1502" s="9" t="str">
        <f>IF('Section 16a Bilan'!C83="","",'Section 16a Bilan'!C83)</f>
        <v/>
      </c>
      <c r="L1502" s="9" t="str">
        <f>IF('Section 16a Bilan'!D83="","",'Section 16a Bilan'!D83)</f>
        <v/>
      </c>
      <c r="M1502" s="9" t="str">
        <f>IF('Section 16a Bilan'!E83="","",'Section 16a Bilan'!E83)</f>
        <v/>
      </c>
      <c r="N1502" s="9" t="str">
        <f>IF('Section 16a Bilan'!F83="","",IF('Section 16a Bilan'!F83="«Choisir»","",'Section 16a Bilan'!F83))</f>
        <v/>
      </c>
      <c r="O1502" s="9" t="str">
        <f>IF('Section 16a Bilan'!G83="","",IF('Section 16a Bilan'!G83="«Choisir»","",'Section 16a Bilan'!G83))</f>
        <v/>
      </c>
      <c r="P1502" s="9" t="str">
        <f>IF('Section 16a Bilan'!H83="","",'Section 16a Bilan'!H83)</f>
        <v/>
      </c>
      <c r="Q1502" s="9" t="str">
        <f>IF('Section 16a Bilan'!I83="","",'Section 16a Bilan'!I83)</f>
        <v/>
      </c>
      <c r="R1502" s="9" t="str">
        <f>IF('Section 16a Bilan'!J83="","",'Section 16a Bilan'!J83)</f>
        <v/>
      </c>
      <c r="S1502" s="9" t="str">
        <f>IF('Section 16a Bilan'!K83="","",'Section 16a Bilan'!K83)</f>
        <v/>
      </c>
      <c r="T1502" s="9" t="str">
        <f>IF('Section 16a Bilan'!L83="","",'Section 16a Bilan'!L83)</f>
        <v/>
      </c>
      <c r="U1502" s="9" t="str">
        <f>IF('Section 16a Bilan'!M83="","",'Section 16a Bilan'!M83)</f>
        <v/>
      </c>
      <c r="V1502" s="81">
        <f>'Section 16a Bilan'!N83</f>
        <v>0</v>
      </c>
      <c r="W1502" s="81">
        <f>'Section 16a Bilan'!O83</f>
        <v>0</v>
      </c>
      <c r="X1502" s="81">
        <f>'Section 16a Bilan'!P83</f>
        <v>0</v>
      </c>
      <c r="Y1502" s="81">
        <f>'Section 16a Bilan'!Q83</f>
        <v>0</v>
      </c>
      <c r="Z1502" s="81">
        <f>'Section 16a Bilan'!R83</f>
        <v>0</v>
      </c>
      <c r="AA1502" s="81">
        <f>'Section 16a Bilan'!S83</f>
        <v>0</v>
      </c>
      <c r="AB1502" s="81">
        <f>'Section 16a Bilan'!T83</f>
        <v>0</v>
      </c>
    </row>
    <row r="1503" spans="1:28">
      <c r="A1503" s="9">
        <f>'Identification '!$F$11</f>
        <v>0</v>
      </c>
      <c r="B1503" s="190" t="str">
        <f>IF(AND('Identification '!$F$11="",'Identification '!$F$15&lt;&gt;""),'Identification '!$F$15,IF('Identification '!$F$11="","",IF('Identification '!$F$13="Inscrire le nom de votre organisme dans la cellule F15",'Identification '!$F$15,'Identification '!$F$13)))</f>
        <v/>
      </c>
      <c r="C1503" s="9" t="str">
        <f>REF!$BM$7</f>
        <v>2025-2026</v>
      </c>
      <c r="D1503" s="9" t="s">
        <v>3004</v>
      </c>
      <c r="E1503" s="190" t="str">
        <f>'Identification '!$F$17</f>
        <v/>
      </c>
      <c r="F1503" s="9" t="str">
        <f>'Identification '!$G$18</f>
        <v/>
      </c>
      <c r="G1503" s="9" t="str">
        <f>IF('Section 16a Bilan'!$C$9="","",'Section 16a Bilan'!$C$9)</f>
        <v/>
      </c>
      <c r="H1503" s="9" t="str">
        <f>IF('Section 16a Bilan'!$H$6="","",'Section 16a Bilan'!$H$6)</f>
        <v/>
      </c>
      <c r="I1503" s="9" t="str">
        <f>IF('Section 16a Bilan'!A84="","",'Section 16a Bilan'!A84)</f>
        <v/>
      </c>
      <c r="J1503" s="9" t="str">
        <f>IF('Section 16a Bilan'!B84="","",'Section 16a Bilan'!B84)</f>
        <v/>
      </c>
      <c r="K1503" s="9" t="str">
        <f>IF('Section 16a Bilan'!C84="","",'Section 16a Bilan'!C84)</f>
        <v/>
      </c>
      <c r="L1503" s="9" t="str">
        <f>IF('Section 16a Bilan'!D84="","",'Section 16a Bilan'!D84)</f>
        <v/>
      </c>
      <c r="M1503" s="9" t="str">
        <f>IF('Section 16a Bilan'!E84="","",'Section 16a Bilan'!E84)</f>
        <v/>
      </c>
      <c r="N1503" s="9" t="str">
        <f>IF('Section 16a Bilan'!F84="","",IF('Section 16a Bilan'!F84="«Choisir»","",'Section 16a Bilan'!F84))</f>
        <v/>
      </c>
      <c r="O1503" s="9" t="str">
        <f>IF('Section 16a Bilan'!G84="","",IF('Section 16a Bilan'!G84="«Choisir»","",'Section 16a Bilan'!G84))</f>
        <v/>
      </c>
      <c r="P1503" s="9" t="str">
        <f>IF('Section 16a Bilan'!H84="","",'Section 16a Bilan'!H84)</f>
        <v/>
      </c>
      <c r="Q1503" s="9" t="str">
        <f>IF('Section 16a Bilan'!I84="","",'Section 16a Bilan'!I84)</f>
        <v/>
      </c>
      <c r="R1503" s="9" t="str">
        <f>IF('Section 16a Bilan'!J84="","",'Section 16a Bilan'!J84)</f>
        <v/>
      </c>
      <c r="S1503" s="9" t="str">
        <f>IF('Section 16a Bilan'!K84="","",'Section 16a Bilan'!K84)</f>
        <v/>
      </c>
      <c r="T1503" s="9" t="str">
        <f>IF('Section 16a Bilan'!L84="","",'Section 16a Bilan'!L84)</f>
        <v/>
      </c>
      <c r="U1503" s="9" t="str">
        <f>IF('Section 16a Bilan'!M84="","",'Section 16a Bilan'!M84)</f>
        <v/>
      </c>
      <c r="V1503" s="81">
        <f>'Section 16a Bilan'!N84</f>
        <v>0</v>
      </c>
      <c r="W1503" s="81">
        <f>'Section 16a Bilan'!O84</f>
        <v>0</v>
      </c>
      <c r="X1503" s="81">
        <f>'Section 16a Bilan'!P84</f>
        <v>0</v>
      </c>
      <c r="Y1503" s="81">
        <f>'Section 16a Bilan'!Q84</f>
        <v>0</v>
      </c>
      <c r="Z1503" s="81">
        <f>'Section 16a Bilan'!R84</f>
        <v>0</v>
      </c>
      <c r="AA1503" s="81">
        <f>'Section 16a Bilan'!S84</f>
        <v>0</v>
      </c>
      <c r="AB1503" s="81">
        <f>'Section 16a Bilan'!T84</f>
        <v>0</v>
      </c>
    </row>
    <row r="1504" spans="1:28">
      <c r="A1504" s="9">
        <f>'Identification '!$F$11</f>
        <v>0</v>
      </c>
      <c r="B1504" s="190" t="str">
        <f>IF(AND('Identification '!$F$11="",'Identification '!$F$15&lt;&gt;""),'Identification '!$F$15,IF('Identification '!$F$11="","",IF('Identification '!$F$13="Inscrire le nom de votre organisme dans la cellule F15",'Identification '!$F$15,'Identification '!$F$13)))</f>
        <v/>
      </c>
      <c r="C1504" s="9" t="str">
        <f>REF!$BM$7</f>
        <v>2025-2026</v>
      </c>
      <c r="D1504" s="9" t="s">
        <v>3004</v>
      </c>
      <c r="E1504" s="190" t="str">
        <f>'Identification '!$F$17</f>
        <v/>
      </c>
      <c r="F1504" s="9" t="str">
        <f>'Identification '!$G$18</f>
        <v/>
      </c>
      <c r="G1504" s="9" t="str">
        <f>IF('Section 16a Bilan'!$C$9="","",'Section 16a Bilan'!$C$9)</f>
        <v/>
      </c>
      <c r="H1504" s="9" t="str">
        <f>IF('Section 16a Bilan'!$H$6="","",'Section 16a Bilan'!$H$6)</f>
        <v/>
      </c>
      <c r="I1504" s="9" t="str">
        <f>IF('Section 16a Bilan'!A85="","",'Section 16a Bilan'!A85)</f>
        <v/>
      </c>
      <c r="J1504" s="9" t="str">
        <f>IF('Section 16a Bilan'!B85="","",'Section 16a Bilan'!B85)</f>
        <v/>
      </c>
      <c r="K1504" s="9" t="str">
        <f>IF('Section 16a Bilan'!C85="","",'Section 16a Bilan'!C85)</f>
        <v/>
      </c>
      <c r="L1504" s="9" t="str">
        <f>IF('Section 16a Bilan'!D85="","",'Section 16a Bilan'!D85)</f>
        <v/>
      </c>
      <c r="M1504" s="9" t="str">
        <f>IF('Section 16a Bilan'!E85="","",'Section 16a Bilan'!E85)</f>
        <v/>
      </c>
      <c r="N1504" s="9" t="str">
        <f>IF('Section 16a Bilan'!F85="","",IF('Section 16a Bilan'!F85="«Choisir»","",'Section 16a Bilan'!F85))</f>
        <v/>
      </c>
      <c r="O1504" s="9" t="str">
        <f>IF('Section 16a Bilan'!G85="","",IF('Section 16a Bilan'!G85="«Choisir»","",'Section 16a Bilan'!G85))</f>
        <v/>
      </c>
      <c r="P1504" s="9" t="str">
        <f>IF('Section 16a Bilan'!H85="","",'Section 16a Bilan'!H85)</f>
        <v/>
      </c>
      <c r="Q1504" s="9" t="str">
        <f>IF('Section 16a Bilan'!I85="","",'Section 16a Bilan'!I85)</f>
        <v/>
      </c>
      <c r="R1504" s="9" t="str">
        <f>IF('Section 16a Bilan'!J85="","",'Section 16a Bilan'!J85)</f>
        <v/>
      </c>
      <c r="S1504" s="9" t="str">
        <f>IF('Section 16a Bilan'!K85="","",'Section 16a Bilan'!K85)</f>
        <v/>
      </c>
      <c r="T1504" s="9" t="str">
        <f>IF('Section 16a Bilan'!L85="","",'Section 16a Bilan'!L85)</f>
        <v/>
      </c>
      <c r="U1504" s="9" t="str">
        <f>IF('Section 16a Bilan'!M85="","",'Section 16a Bilan'!M85)</f>
        <v/>
      </c>
      <c r="V1504" s="81">
        <f>'Section 16a Bilan'!N85</f>
        <v>0</v>
      </c>
      <c r="W1504" s="81">
        <f>'Section 16a Bilan'!O85</f>
        <v>0</v>
      </c>
      <c r="X1504" s="81">
        <f>'Section 16a Bilan'!P85</f>
        <v>0</v>
      </c>
      <c r="Y1504" s="81">
        <f>'Section 16a Bilan'!Q85</f>
        <v>0</v>
      </c>
      <c r="Z1504" s="81">
        <f>'Section 16a Bilan'!R85</f>
        <v>0</v>
      </c>
      <c r="AA1504" s="81">
        <f>'Section 16a Bilan'!S85</f>
        <v>0</v>
      </c>
      <c r="AB1504" s="81">
        <f>'Section 16a Bilan'!T85</f>
        <v>0</v>
      </c>
    </row>
    <row r="1505" spans="1:28">
      <c r="A1505" s="9">
        <f>'Identification '!$F$11</f>
        <v>0</v>
      </c>
      <c r="B1505" s="190" t="str">
        <f>IF(AND('Identification '!$F$11="",'Identification '!$F$15&lt;&gt;""),'Identification '!$F$15,IF('Identification '!$F$11="","",IF('Identification '!$F$13="Inscrire le nom de votre organisme dans la cellule F15",'Identification '!$F$15,'Identification '!$F$13)))</f>
        <v/>
      </c>
      <c r="C1505" s="9" t="str">
        <f>REF!$BM$7</f>
        <v>2025-2026</v>
      </c>
      <c r="D1505" s="9" t="s">
        <v>3004</v>
      </c>
      <c r="E1505" s="190" t="str">
        <f>'Identification '!$F$17</f>
        <v/>
      </c>
      <c r="F1505" s="9" t="str">
        <f>'Identification '!$G$18</f>
        <v/>
      </c>
      <c r="G1505" s="9" t="str">
        <f>IF('Section 16a Bilan'!$C$9="","",'Section 16a Bilan'!$C$9)</f>
        <v/>
      </c>
      <c r="H1505" s="9" t="str">
        <f>IF('Section 16a Bilan'!$H$6="","",'Section 16a Bilan'!$H$6)</f>
        <v/>
      </c>
      <c r="I1505" s="9" t="str">
        <f>IF('Section 16a Bilan'!A86="","",'Section 16a Bilan'!A86)</f>
        <v/>
      </c>
      <c r="J1505" s="9" t="str">
        <f>IF('Section 16a Bilan'!B86="","",'Section 16a Bilan'!B86)</f>
        <v/>
      </c>
      <c r="K1505" s="9" t="str">
        <f>IF('Section 16a Bilan'!C86="","",'Section 16a Bilan'!C86)</f>
        <v/>
      </c>
      <c r="L1505" s="9" t="str">
        <f>IF('Section 16a Bilan'!D86="","",'Section 16a Bilan'!D86)</f>
        <v/>
      </c>
      <c r="M1505" s="9" t="str">
        <f>IF('Section 16a Bilan'!E86="","",'Section 16a Bilan'!E86)</f>
        <v/>
      </c>
      <c r="N1505" s="9" t="str">
        <f>IF('Section 16a Bilan'!F86="","",IF('Section 16a Bilan'!F86="«Choisir»","",'Section 16a Bilan'!F86))</f>
        <v/>
      </c>
      <c r="O1505" s="9" t="str">
        <f>IF('Section 16a Bilan'!G86="","",IF('Section 16a Bilan'!G86="«Choisir»","",'Section 16a Bilan'!G86))</f>
        <v/>
      </c>
      <c r="P1505" s="9" t="str">
        <f>IF('Section 16a Bilan'!H86="","",'Section 16a Bilan'!H86)</f>
        <v/>
      </c>
      <c r="Q1505" s="9" t="str">
        <f>IF('Section 16a Bilan'!I86="","",'Section 16a Bilan'!I86)</f>
        <v/>
      </c>
      <c r="R1505" s="9" t="str">
        <f>IF('Section 16a Bilan'!J86="","",'Section 16a Bilan'!J86)</f>
        <v/>
      </c>
      <c r="S1505" s="9" t="str">
        <f>IF('Section 16a Bilan'!K86="","",'Section 16a Bilan'!K86)</f>
        <v/>
      </c>
      <c r="T1505" s="9" t="str">
        <f>IF('Section 16a Bilan'!L86="","",'Section 16a Bilan'!L86)</f>
        <v/>
      </c>
      <c r="U1505" s="9" t="str">
        <f>IF('Section 16a Bilan'!M86="","",'Section 16a Bilan'!M86)</f>
        <v/>
      </c>
      <c r="V1505" s="81">
        <f>'Section 16a Bilan'!N86</f>
        <v>0</v>
      </c>
      <c r="W1505" s="81">
        <f>'Section 16a Bilan'!O86</f>
        <v>0</v>
      </c>
      <c r="X1505" s="81">
        <f>'Section 16a Bilan'!P86</f>
        <v>0</v>
      </c>
      <c r="Y1505" s="81">
        <f>'Section 16a Bilan'!Q86</f>
        <v>0</v>
      </c>
      <c r="Z1505" s="81">
        <f>'Section 16a Bilan'!R86</f>
        <v>0</v>
      </c>
      <c r="AA1505" s="81">
        <f>'Section 16a Bilan'!S86</f>
        <v>0</v>
      </c>
      <c r="AB1505" s="81">
        <f>'Section 16a Bilan'!T86</f>
        <v>0</v>
      </c>
    </row>
    <row r="1506" spans="1:28">
      <c r="A1506" s="9">
        <f>'Identification '!$F$11</f>
        <v>0</v>
      </c>
      <c r="B1506" s="190" t="str">
        <f>IF(AND('Identification '!$F$11="",'Identification '!$F$15&lt;&gt;""),'Identification '!$F$15,IF('Identification '!$F$11="","",IF('Identification '!$F$13="Inscrire le nom de votre organisme dans la cellule F15",'Identification '!$F$15,'Identification '!$F$13)))</f>
        <v/>
      </c>
      <c r="C1506" s="9" t="str">
        <f>REF!$BM$7</f>
        <v>2025-2026</v>
      </c>
      <c r="D1506" s="9" t="s">
        <v>3004</v>
      </c>
      <c r="E1506" s="190" t="str">
        <f>'Identification '!$F$17</f>
        <v/>
      </c>
      <c r="F1506" s="9" t="str">
        <f>'Identification '!$G$18</f>
        <v/>
      </c>
      <c r="G1506" s="9" t="str">
        <f>IF('Section 16a Bilan'!$C$9="","",'Section 16a Bilan'!$C$9)</f>
        <v/>
      </c>
      <c r="H1506" s="9" t="str">
        <f>IF('Section 16a Bilan'!$H$6="","",'Section 16a Bilan'!$H$6)</f>
        <v/>
      </c>
      <c r="I1506" s="9" t="str">
        <f>IF('Section 16a Bilan'!A87="","",'Section 16a Bilan'!A87)</f>
        <v/>
      </c>
      <c r="J1506" s="9" t="str">
        <f>IF('Section 16a Bilan'!B87="","",'Section 16a Bilan'!B87)</f>
        <v/>
      </c>
      <c r="K1506" s="9" t="str">
        <f>IF('Section 16a Bilan'!C87="","",'Section 16a Bilan'!C87)</f>
        <v/>
      </c>
      <c r="L1506" s="9" t="str">
        <f>IF('Section 16a Bilan'!D87="","",'Section 16a Bilan'!D87)</f>
        <v/>
      </c>
      <c r="M1506" s="9" t="str">
        <f>IF('Section 16a Bilan'!E87="","",'Section 16a Bilan'!E87)</f>
        <v/>
      </c>
      <c r="N1506" s="9" t="str">
        <f>IF('Section 16a Bilan'!F87="","",IF('Section 16a Bilan'!F87="«Choisir»","",'Section 16a Bilan'!F87))</f>
        <v/>
      </c>
      <c r="O1506" s="9" t="str">
        <f>IF('Section 16a Bilan'!G87="","",IF('Section 16a Bilan'!G87="«Choisir»","",'Section 16a Bilan'!G87))</f>
        <v/>
      </c>
      <c r="P1506" s="9" t="str">
        <f>IF('Section 16a Bilan'!H87="","",'Section 16a Bilan'!H87)</f>
        <v/>
      </c>
      <c r="Q1506" s="9" t="str">
        <f>IF('Section 16a Bilan'!I87="","",'Section 16a Bilan'!I87)</f>
        <v/>
      </c>
      <c r="R1506" s="9" t="str">
        <f>IF('Section 16a Bilan'!J87="","",'Section 16a Bilan'!J87)</f>
        <v/>
      </c>
      <c r="S1506" s="9" t="str">
        <f>IF('Section 16a Bilan'!K87="","",'Section 16a Bilan'!K87)</f>
        <v/>
      </c>
      <c r="T1506" s="9" t="str">
        <f>IF('Section 16a Bilan'!L87="","",'Section 16a Bilan'!L87)</f>
        <v/>
      </c>
      <c r="U1506" s="9" t="str">
        <f>IF('Section 16a Bilan'!M87="","",'Section 16a Bilan'!M87)</f>
        <v/>
      </c>
      <c r="V1506" s="81">
        <f>'Section 16a Bilan'!N87</f>
        <v>0</v>
      </c>
      <c r="W1506" s="81">
        <f>'Section 16a Bilan'!O87</f>
        <v>0</v>
      </c>
      <c r="X1506" s="81">
        <f>'Section 16a Bilan'!P87</f>
        <v>0</v>
      </c>
      <c r="Y1506" s="81">
        <f>'Section 16a Bilan'!Q87</f>
        <v>0</v>
      </c>
      <c r="Z1506" s="81">
        <f>'Section 16a Bilan'!R87</f>
        <v>0</v>
      </c>
      <c r="AA1506" s="81">
        <f>'Section 16a Bilan'!S87</f>
        <v>0</v>
      </c>
      <c r="AB1506" s="81">
        <f>'Section 16a Bilan'!T87</f>
        <v>0</v>
      </c>
    </row>
    <row r="1507" spans="1:28">
      <c r="A1507" s="9">
        <f>'Identification '!$F$11</f>
        <v>0</v>
      </c>
      <c r="B1507" s="190" t="str">
        <f>IF(AND('Identification '!$F$11="",'Identification '!$F$15&lt;&gt;""),'Identification '!$F$15,IF('Identification '!$F$11="","",IF('Identification '!$F$13="Inscrire le nom de votre organisme dans la cellule F15",'Identification '!$F$15,'Identification '!$F$13)))</f>
        <v/>
      </c>
      <c r="C1507" s="9" t="str">
        <f>REF!$BM$7</f>
        <v>2025-2026</v>
      </c>
      <c r="D1507" s="9" t="s">
        <v>3004</v>
      </c>
      <c r="E1507" s="190" t="str">
        <f>'Identification '!$F$17</f>
        <v/>
      </c>
      <c r="F1507" s="9" t="str">
        <f>'Identification '!$G$18</f>
        <v/>
      </c>
      <c r="G1507" s="9" t="str">
        <f>IF('Section 16a Bilan'!$C$9="","",'Section 16a Bilan'!$C$9)</f>
        <v/>
      </c>
      <c r="H1507" s="9" t="str">
        <f>IF('Section 16a Bilan'!$H$6="","",'Section 16a Bilan'!$H$6)</f>
        <v/>
      </c>
      <c r="I1507" s="9" t="str">
        <f>IF('Section 16a Bilan'!A88="","",'Section 16a Bilan'!A88)</f>
        <v/>
      </c>
      <c r="J1507" s="9" t="str">
        <f>IF('Section 16a Bilan'!B88="","",'Section 16a Bilan'!B88)</f>
        <v/>
      </c>
      <c r="K1507" s="9" t="str">
        <f>IF('Section 16a Bilan'!C88="","",'Section 16a Bilan'!C88)</f>
        <v/>
      </c>
      <c r="L1507" s="9" t="str">
        <f>IF('Section 16a Bilan'!D88="","",'Section 16a Bilan'!D88)</f>
        <v/>
      </c>
      <c r="M1507" s="9" t="str">
        <f>IF('Section 16a Bilan'!E88="","",'Section 16a Bilan'!E88)</f>
        <v/>
      </c>
      <c r="N1507" s="9" t="str">
        <f>IF('Section 16a Bilan'!F88="","",IF('Section 16a Bilan'!F88="«Choisir»","",'Section 16a Bilan'!F88))</f>
        <v/>
      </c>
      <c r="O1507" s="9" t="str">
        <f>IF('Section 16a Bilan'!G88="","",IF('Section 16a Bilan'!G88="«Choisir»","",'Section 16a Bilan'!G88))</f>
        <v/>
      </c>
      <c r="P1507" s="9" t="str">
        <f>IF('Section 16a Bilan'!H88="","",'Section 16a Bilan'!H88)</f>
        <v/>
      </c>
      <c r="Q1507" s="9" t="str">
        <f>IF('Section 16a Bilan'!I88="","",'Section 16a Bilan'!I88)</f>
        <v/>
      </c>
      <c r="R1507" s="9" t="str">
        <f>IF('Section 16a Bilan'!J88="","",'Section 16a Bilan'!J88)</f>
        <v/>
      </c>
      <c r="S1507" s="9" t="str">
        <f>IF('Section 16a Bilan'!K88="","",'Section 16a Bilan'!K88)</f>
        <v/>
      </c>
      <c r="T1507" s="9" t="str">
        <f>IF('Section 16a Bilan'!L88="","",'Section 16a Bilan'!L88)</f>
        <v/>
      </c>
      <c r="U1507" s="9" t="str">
        <f>IF('Section 16a Bilan'!M88="","",'Section 16a Bilan'!M88)</f>
        <v/>
      </c>
      <c r="V1507" s="81">
        <f>'Section 16a Bilan'!N88</f>
        <v>0</v>
      </c>
      <c r="W1507" s="81">
        <f>'Section 16a Bilan'!O88</f>
        <v>0</v>
      </c>
      <c r="X1507" s="81">
        <f>'Section 16a Bilan'!P88</f>
        <v>0</v>
      </c>
      <c r="Y1507" s="81">
        <f>'Section 16a Bilan'!Q88</f>
        <v>0</v>
      </c>
      <c r="Z1507" s="81">
        <f>'Section 16a Bilan'!R88</f>
        <v>0</v>
      </c>
      <c r="AA1507" s="81">
        <f>'Section 16a Bilan'!S88</f>
        <v>0</v>
      </c>
      <c r="AB1507" s="81">
        <f>'Section 16a Bilan'!T88</f>
        <v>0</v>
      </c>
    </row>
    <row r="1508" spans="1:28">
      <c r="A1508" s="9">
        <f>'Identification '!$F$11</f>
        <v>0</v>
      </c>
      <c r="B1508" s="190" t="str">
        <f>IF(AND('Identification '!$F$11="",'Identification '!$F$15&lt;&gt;""),'Identification '!$F$15,IF('Identification '!$F$11="","",IF('Identification '!$F$13="Inscrire le nom de votre organisme dans la cellule F15",'Identification '!$F$15,'Identification '!$F$13)))</f>
        <v/>
      </c>
      <c r="C1508" s="9" t="str">
        <f>REF!$BM$7</f>
        <v>2025-2026</v>
      </c>
      <c r="D1508" s="9" t="s">
        <v>3004</v>
      </c>
      <c r="E1508" s="190" t="str">
        <f>'Identification '!$F$17</f>
        <v/>
      </c>
      <c r="F1508" s="9" t="str">
        <f>'Identification '!$G$18</f>
        <v/>
      </c>
      <c r="G1508" s="9" t="str">
        <f>IF('Section 16a Bilan'!$C$9="","",'Section 16a Bilan'!$C$9)</f>
        <v/>
      </c>
      <c r="H1508" s="9" t="str">
        <f>IF('Section 16a Bilan'!$H$6="","",'Section 16a Bilan'!$H$6)</f>
        <v/>
      </c>
      <c r="I1508" s="9" t="str">
        <f>IF('Section 16a Bilan'!A89="","",'Section 16a Bilan'!A89)</f>
        <v/>
      </c>
      <c r="J1508" s="9" t="str">
        <f>IF('Section 16a Bilan'!B89="","",'Section 16a Bilan'!B89)</f>
        <v/>
      </c>
      <c r="K1508" s="9" t="str">
        <f>IF('Section 16a Bilan'!C89="","",'Section 16a Bilan'!C89)</f>
        <v/>
      </c>
      <c r="L1508" s="9" t="str">
        <f>IF('Section 16a Bilan'!D89="","",'Section 16a Bilan'!D89)</f>
        <v/>
      </c>
      <c r="M1508" s="9" t="str">
        <f>IF('Section 16a Bilan'!E89="","",'Section 16a Bilan'!E89)</f>
        <v/>
      </c>
      <c r="N1508" s="9" t="str">
        <f>IF('Section 16a Bilan'!F89="","",IF('Section 16a Bilan'!F89="«Choisir»","",'Section 16a Bilan'!F89))</f>
        <v/>
      </c>
      <c r="O1508" s="9" t="str">
        <f>IF('Section 16a Bilan'!G89="","",IF('Section 16a Bilan'!G89="«Choisir»","",'Section 16a Bilan'!G89))</f>
        <v/>
      </c>
      <c r="P1508" s="9" t="str">
        <f>IF('Section 16a Bilan'!H89="","",'Section 16a Bilan'!H89)</f>
        <v/>
      </c>
      <c r="Q1508" s="9" t="str">
        <f>IF('Section 16a Bilan'!I89="","",'Section 16a Bilan'!I89)</f>
        <v/>
      </c>
      <c r="R1508" s="9" t="str">
        <f>IF('Section 16a Bilan'!J89="","",'Section 16a Bilan'!J89)</f>
        <v/>
      </c>
      <c r="S1508" s="9" t="str">
        <f>IF('Section 16a Bilan'!K89="","",'Section 16a Bilan'!K89)</f>
        <v/>
      </c>
      <c r="T1508" s="9" t="str">
        <f>IF('Section 16a Bilan'!L89="","",'Section 16a Bilan'!L89)</f>
        <v/>
      </c>
      <c r="U1508" s="9" t="str">
        <f>IF('Section 16a Bilan'!M89="","",'Section 16a Bilan'!M89)</f>
        <v/>
      </c>
      <c r="V1508" s="81">
        <f>'Section 16a Bilan'!N89</f>
        <v>0</v>
      </c>
      <c r="W1508" s="81">
        <f>'Section 16a Bilan'!O89</f>
        <v>0</v>
      </c>
      <c r="X1508" s="81">
        <f>'Section 16a Bilan'!P89</f>
        <v>0</v>
      </c>
      <c r="Y1508" s="81">
        <f>'Section 16a Bilan'!Q89</f>
        <v>0</v>
      </c>
      <c r="Z1508" s="81">
        <f>'Section 16a Bilan'!R89</f>
        <v>0</v>
      </c>
      <c r="AA1508" s="81">
        <f>'Section 16a Bilan'!S89</f>
        <v>0</v>
      </c>
      <c r="AB1508" s="81">
        <f>'Section 16a Bilan'!T89</f>
        <v>0</v>
      </c>
    </row>
    <row r="1509" spans="1:28">
      <c r="A1509" s="9">
        <f>'Identification '!$F$11</f>
        <v>0</v>
      </c>
      <c r="B1509" s="190" t="str">
        <f>IF(AND('Identification '!$F$11="",'Identification '!$F$15&lt;&gt;""),'Identification '!$F$15,IF('Identification '!$F$11="","",IF('Identification '!$F$13="Inscrire le nom de votre organisme dans la cellule F15",'Identification '!$F$15,'Identification '!$F$13)))</f>
        <v/>
      </c>
      <c r="C1509" s="9" t="str">
        <f>REF!$BM$7</f>
        <v>2025-2026</v>
      </c>
      <c r="D1509" s="9" t="s">
        <v>3004</v>
      </c>
      <c r="E1509" s="190" t="str">
        <f>'Identification '!$F$17</f>
        <v/>
      </c>
      <c r="F1509" s="9" t="str">
        <f>'Identification '!$G$18</f>
        <v/>
      </c>
      <c r="G1509" s="9" t="str">
        <f>IF('Section 16a Bilan'!$C$9="","",'Section 16a Bilan'!$C$9)</f>
        <v/>
      </c>
      <c r="H1509" s="9" t="str">
        <f>IF('Section 16a Bilan'!$H$6="","",'Section 16a Bilan'!$H$6)</f>
        <v/>
      </c>
      <c r="I1509" s="9" t="str">
        <f>IF('Section 16a Bilan'!A90="","",'Section 16a Bilan'!A90)</f>
        <v/>
      </c>
      <c r="J1509" s="9" t="str">
        <f>IF('Section 16a Bilan'!B90="","",'Section 16a Bilan'!B90)</f>
        <v/>
      </c>
      <c r="K1509" s="9" t="str">
        <f>IF('Section 16a Bilan'!C90="","",'Section 16a Bilan'!C90)</f>
        <v/>
      </c>
      <c r="L1509" s="9" t="str">
        <f>IF('Section 16a Bilan'!D90="","",'Section 16a Bilan'!D90)</f>
        <v/>
      </c>
      <c r="M1509" s="9" t="str">
        <f>IF('Section 16a Bilan'!E90="","",'Section 16a Bilan'!E90)</f>
        <v/>
      </c>
      <c r="N1509" s="9" t="str">
        <f>IF('Section 16a Bilan'!F90="","",IF('Section 16a Bilan'!F90="«Choisir»","",'Section 16a Bilan'!F90))</f>
        <v/>
      </c>
      <c r="O1509" s="9" t="str">
        <f>IF('Section 16a Bilan'!G90="","",IF('Section 16a Bilan'!G90="«Choisir»","",'Section 16a Bilan'!G90))</f>
        <v/>
      </c>
      <c r="P1509" s="9" t="str">
        <f>IF('Section 16a Bilan'!H90="","",'Section 16a Bilan'!H90)</f>
        <v/>
      </c>
      <c r="Q1509" s="9" t="str">
        <f>IF('Section 16a Bilan'!I90="","",'Section 16a Bilan'!I90)</f>
        <v/>
      </c>
      <c r="R1509" s="9" t="str">
        <f>IF('Section 16a Bilan'!J90="","",'Section 16a Bilan'!J90)</f>
        <v/>
      </c>
      <c r="S1509" s="9" t="str">
        <f>IF('Section 16a Bilan'!K90="","",'Section 16a Bilan'!K90)</f>
        <v/>
      </c>
      <c r="T1509" s="9" t="str">
        <f>IF('Section 16a Bilan'!L90="","",'Section 16a Bilan'!L90)</f>
        <v/>
      </c>
      <c r="U1509" s="9" t="str">
        <f>IF('Section 16a Bilan'!M90="","",'Section 16a Bilan'!M90)</f>
        <v/>
      </c>
      <c r="V1509" s="81">
        <f>'Section 16a Bilan'!N90</f>
        <v>0</v>
      </c>
      <c r="W1509" s="81">
        <f>'Section 16a Bilan'!O90</f>
        <v>0</v>
      </c>
      <c r="X1509" s="81">
        <f>'Section 16a Bilan'!P90</f>
        <v>0</v>
      </c>
      <c r="Y1509" s="81">
        <f>'Section 16a Bilan'!Q90</f>
        <v>0</v>
      </c>
      <c r="Z1509" s="81">
        <f>'Section 16a Bilan'!R90</f>
        <v>0</v>
      </c>
      <c r="AA1509" s="81">
        <f>'Section 16a Bilan'!S90</f>
        <v>0</v>
      </c>
      <c r="AB1509" s="81">
        <f>'Section 16a Bilan'!T90</f>
        <v>0</v>
      </c>
    </row>
    <row r="1510" spans="1:28">
      <c r="A1510" s="9">
        <f>'Identification '!$F$11</f>
        <v>0</v>
      </c>
      <c r="B1510" s="190" t="str">
        <f>IF(AND('Identification '!$F$11="",'Identification '!$F$15&lt;&gt;""),'Identification '!$F$15,IF('Identification '!$F$11="","",IF('Identification '!$F$13="Inscrire le nom de votre organisme dans la cellule F15",'Identification '!$F$15,'Identification '!$F$13)))</f>
        <v/>
      </c>
      <c r="C1510" s="9" t="str">
        <f>REF!$BM$7</f>
        <v>2025-2026</v>
      </c>
      <c r="D1510" s="9" t="s">
        <v>3004</v>
      </c>
      <c r="E1510" s="190" t="str">
        <f>'Identification '!$F$17</f>
        <v/>
      </c>
      <c r="F1510" s="9" t="str">
        <f>'Identification '!$G$18</f>
        <v/>
      </c>
      <c r="G1510" s="9" t="str">
        <f>IF('Section 16a Bilan'!$C$9="","",'Section 16a Bilan'!$C$9)</f>
        <v/>
      </c>
      <c r="H1510" s="9" t="str">
        <f>IF('Section 16a Bilan'!$H$6="","",'Section 16a Bilan'!$H$6)</f>
        <v/>
      </c>
      <c r="I1510" s="9" t="str">
        <f>IF('Section 16a Bilan'!A91="","",'Section 16a Bilan'!A91)</f>
        <v/>
      </c>
      <c r="J1510" s="9" t="str">
        <f>IF('Section 16a Bilan'!B91="","",'Section 16a Bilan'!B91)</f>
        <v/>
      </c>
      <c r="K1510" s="9" t="str">
        <f>IF('Section 16a Bilan'!C91="","",'Section 16a Bilan'!C91)</f>
        <v/>
      </c>
      <c r="L1510" s="9" t="str">
        <f>IF('Section 16a Bilan'!D91="","",'Section 16a Bilan'!D91)</f>
        <v/>
      </c>
      <c r="M1510" s="9" t="str">
        <f>IF('Section 16a Bilan'!E91="","",'Section 16a Bilan'!E91)</f>
        <v/>
      </c>
      <c r="N1510" s="9" t="str">
        <f>IF('Section 16a Bilan'!F91="","",IF('Section 16a Bilan'!F91="«Choisir»","",'Section 16a Bilan'!F91))</f>
        <v/>
      </c>
      <c r="O1510" s="9" t="str">
        <f>IF('Section 16a Bilan'!G91="","",IF('Section 16a Bilan'!G91="«Choisir»","",'Section 16a Bilan'!G91))</f>
        <v/>
      </c>
      <c r="P1510" s="9" t="str">
        <f>IF('Section 16a Bilan'!H91="","",'Section 16a Bilan'!H91)</f>
        <v/>
      </c>
      <c r="Q1510" s="9" t="str">
        <f>IF('Section 16a Bilan'!I91="","",'Section 16a Bilan'!I91)</f>
        <v/>
      </c>
      <c r="R1510" s="9" t="str">
        <f>IF('Section 16a Bilan'!J91="","",'Section 16a Bilan'!J91)</f>
        <v/>
      </c>
      <c r="S1510" s="9" t="str">
        <f>IF('Section 16a Bilan'!K91="","",'Section 16a Bilan'!K91)</f>
        <v/>
      </c>
      <c r="T1510" s="9" t="str">
        <f>IF('Section 16a Bilan'!L91="","",'Section 16a Bilan'!L91)</f>
        <v/>
      </c>
      <c r="U1510" s="9" t="str">
        <f>IF('Section 16a Bilan'!M91="","",'Section 16a Bilan'!M91)</f>
        <v/>
      </c>
      <c r="V1510" s="81">
        <f>'Section 16a Bilan'!N91</f>
        <v>0</v>
      </c>
      <c r="W1510" s="81">
        <f>'Section 16a Bilan'!O91</f>
        <v>0</v>
      </c>
      <c r="X1510" s="81">
        <f>'Section 16a Bilan'!P91</f>
        <v>0</v>
      </c>
      <c r="Y1510" s="81">
        <f>'Section 16a Bilan'!Q91</f>
        <v>0</v>
      </c>
      <c r="Z1510" s="81">
        <f>'Section 16a Bilan'!R91</f>
        <v>0</v>
      </c>
      <c r="AA1510" s="81">
        <f>'Section 16a Bilan'!S91</f>
        <v>0</v>
      </c>
      <c r="AB1510" s="81">
        <f>'Section 16a Bilan'!T91</f>
        <v>0</v>
      </c>
    </row>
    <row r="1511" spans="1:28">
      <c r="A1511" s="9">
        <f>'Identification '!$F$11</f>
        <v>0</v>
      </c>
      <c r="B1511" s="190" t="str">
        <f>IF(AND('Identification '!$F$11="",'Identification '!$F$15&lt;&gt;""),'Identification '!$F$15,IF('Identification '!$F$11="","",IF('Identification '!$F$13="Inscrire le nom de votre organisme dans la cellule F15",'Identification '!$F$15,'Identification '!$F$13)))</f>
        <v/>
      </c>
      <c r="C1511" s="9" t="str">
        <f>REF!$BM$7</f>
        <v>2025-2026</v>
      </c>
      <c r="D1511" s="9" t="s">
        <v>3004</v>
      </c>
      <c r="E1511" s="190" t="str">
        <f>'Identification '!$F$17</f>
        <v/>
      </c>
      <c r="F1511" s="9" t="str">
        <f>'Identification '!$G$18</f>
        <v/>
      </c>
      <c r="G1511" s="9" t="str">
        <f>IF('Section 16a Bilan'!$C$9="","",'Section 16a Bilan'!$C$9)</f>
        <v/>
      </c>
      <c r="H1511" s="9" t="str">
        <f>IF('Section 16a Bilan'!$H$6="","",'Section 16a Bilan'!$H$6)</f>
        <v/>
      </c>
      <c r="I1511" s="9" t="str">
        <f>IF('Section 16a Bilan'!A92="","",'Section 16a Bilan'!A92)</f>
        <v/>
      </c>
      <c r="J1511" s="9" t="str">
        <f>IF('Section 16a Bilan'!B92="","",'Section 16a Bilan'!B92)</f>
        <v/>
      </c>
      <c r="K1511" s="9" t="str">
        <f>IF('Section 16a Bilan'!C92="","",'Section 16a Bilan'!C92)</f>
        <v/>
      </c>
      <c r="L1511" s="9" t="str">
        <f>IF('Section 16a Bilan'!D92="","",'Section 16a Bilan'!D92)</f>
        <v/>
      </c>
      <c r="M1511" s="9" t="str">
        <f>IF('Section 16a Bilan'!E92="","",'Section 16a Bilan'!E92)</f>
        <v/>
      </c>
      <c r="N1511" s="9" t="str">
        <f>IF('Section 16a Bilan'!F92="","",IF('Section 16a Bilan'!F92="«Choisir»","",'Section 16a Bilan'!F92))</f>
        <v/>
      </c>
      <c r="O1511" s="9" t="str">
        <f>IF('Section 16a Bilan'!G92="","",IF('Section 16a Bilan'!G92="«Choisir»","",'Section 16a Bilan'!G92))</f>
        <v/>
      </c>
      <c r="P1511" s="9" t="str">
        <f>IF('Section 16a Bilan'!H92="","",'Section 16a Bilan'!H92)</f>
        <v/>
      </c>
      <c r="Q1511" s="9" t="str">
        <f>IF('Section 16a Bilan'!I92="","",'Section 16a Bilan'!I92)</f>
        <v/>
      </c>
      <c r="R1511" s="9" t="str">
        <f>IF('Section 16a Bilan'!J92="","",'Section 16a Bilan'!J92)</f>
        <v/>
      </c>
      <c r="S1511" s="9" t="str">
        <f>IF('Section 16a Bilan'!K92="","",'Section 16a Bilan'!K92)</f>
        <v/>
      </c>
      <c r="T1511" s="9" t="str">
        <f>IF('Section 16a Bilan'!L92="","",'Section 16a Bilan'!L92)</f>
        <v/>
      </c>
      <c r="U1511" s="9" t="str">
        <f>IF('Section 16a Bilan'!M92="","",'Section 16a Bilan'!M92)</f>
        <v/>
      </c>
      <c r="V1511" s="81">
        <f>'Section 16a Bilan'!N92</f>
        <v>0</v>
      </c>
      <c r="W1511" s="81">
        <f>'Section 16a Bilan'!O92</f>
        <v>0</v>
      </c>
      <c r="X1511" s="81">
        <f>'Section 16a Bilan'!P92</f>
        <v>0</v>
      </c>
      <c r="Y1511" s="81">
        <f>'Section 16a Bilan'!Q92</f>
        <v>0</v>
      </c>
      <c r="Z1511" s="81">
        <f>'Section 16a Bilan'!R92</f>
        <v>0</v>
      </c>
      <c r="AA1511" s="81">
        <f>'Section 16a Bilan'!S92</f>
        <v>0</v>
      </c>
      <c r="AB1511" s="81">
        <f>'Section 16a Bilan'!T92</f>
        <v>0</v>
      </c>
    </row>
    <row r="1512" spans="1:28">
      <c r="A1512" s="9">
        <f>'Identification '!$F$11</f>
        <v>0</v>
      </c>
      <c r="B1512" s="190" t="str">
        <f>IF(AND('Identification '!$F$11="",'Identification '!$F$15&lt;&gt;""),'Identification '!$F$15,IF('Identification '!$F$11="","",IF('Identification '!$F$13="Inscrire le nom de votre organisme dans la cellule F15",'Identification '!$F$15,'Identification '!$F$13)))</f>
        <v/>
      </c>
      <c r="C1512" s="9" t="str">
        <f>REF!$BM$7</f>
        <v>2025-2026</v>
      </c>
      <c r="D1512" s="9" t="s">
        <v>3004</v>
      </c>
      <c r="E1512" s="190" t="str">
        <f>'Identification '!$F$17</f>
        <v/>
      </c>
      <c r="F1512" s="9" t="str">
        <f>'Identification '!$G$18</f>
        <v/>
      </c>
      <c r="G1512" s="9" t="str">
        <f>IF('Section 16a Bilan'!$C$9="","",'Section 16a Bilan'!$C$9)</f>
        <v/>
      </c>
      <c r="H1512" s="9" t="str">
        <f>IF('Section 16a Bilan'!$H$6="","",'Section 16a Bilan'!$H$6)</f>
        <v/>
      </c>
      <c r="I1512" s="9" t="str">
        <f>IF('Section 16a Bilan'!A93="","",'Section 16a Bilan'!A93)</f>
        <v/>
      </c>
      <c r="J1512" s="9" t="str">
        <f>IF('Section 16a Bilan'!B93="","",'Section 16a Bilan'!B93)</f>
        <v/>
      </c>
      <c r="K1512" s="9" t="str">
        <f>IF('Section 16a Bilan'!C93="","",'Section 16a Bilan'!C93)</f>
        <v/>
      </c>
      <c r="L1512" s="9" t="str">
        <f>IF('Section 16a Bilan'!D93="","",'Section 16a Bilan'!D93)</f>
        <v/>
      </c>
      <c r="M1512" s="9" t="str">
        <f>IF('Section 16a Bilan'!E93="","",'Section 16a Bilan'!E93)</f>
        <v/>
      </c>
      <c r="N1512" s="9" t="str">
        <f>IF('Section 16a Bilan'!F93="","",IF('Section 16a Bilan'!F93="«Choisir»","",'Section 16a Bilan'!F93))</f>
        <v/>
      </c>
      <c r="O1512" s="9" t="str">
        <f>IF('Section 16a Bilan'!G93="","",IF('Section 16a Bilan'!G93="«Choisir»","",'Section 16a Bilan'!G93))</f>
        <v/>
      </c>
      <c r="P1512" s="9" t="str">
        <f>IF('Section 16a Bilan'!H93="","",'Section 16a Bilan'!H93)</f>
        <v/>
      </c>
      <c r="Q1512" s="9" t="str">
        <f>IF('Section 16a Bilan'!I93="","",'Section 16a Bilan'!I93)</f>
        <v/>
      </c>
      <c r="R1512" s="9" t="str">
        <f>IF('Section 16a Bilan'!J93="","",'Section 16a Bilan'!J93)</f>
        <v/>
      </c>
      <c r="S1512" s="9" t="str">
        <f>IF('Section 16a Bilan'!K93="","",'Section 16a Bilan'!K93)</f>
        <v/>
      </c>
      <c r="T1512" s="9" t="str">
        <f>IF('Section 16a Bilan'!L93="","",'Section 16a Bilan'!L93)</f>
        <v/>
      </c>
      <c r="U1512" s="9" t="str">
        <f>IF('Section 16a Bilan'!M93="","",'Section 16a Bilan'!M93)</f>
        <v/>
      </c>
      <c r="V1512" s="81">
        <f>'Section 16a Bilan'!N93</f>
        <v>0</v>
      </c>
      <c r="W1512" s="81">
        <f>'Section 16a Bilan'!O93</f>
        <v>0</v>
      </c>
      <c r="X1512" s="81">
        <f>'Section 16a Bilan'!P93</f>
        <v>0</v>
      </c>
      <c r="Y1512" s="81">
        <f>'Section 16a Bilan'!Q93</f>
        <v>0</v>
      </c>
      <c r="Z1512" s="81">
        <f>'Section 16a Bilan'!R93</f>
        <v>0</v>
      </c>
      <c r="AA1512" s="81">
        <f>'Section 16a Bilan'!S93</f>
        <v>0</v>
      </c>
      <c r="AB1512" s="81">
        <f>'Section 16a Bilan'!T93</f>
        <v>0</v>
      </c>
    </row>
    <row r="1513" spans="1:28">
      <c r="A1513" s="9">
        <f>'Identification '!$F$11</f>
        <v>0</v>
      </c>
      <c r="B1513" s="190" t="str">
        <f>IF(AND('Identification '!$F$11="",'Identification '!$F$15&lt;&gt;""),'Identification '!$F$15,IF('Identification '!$F$11="","",IF('Identification '!$F$13="Inscrire le nom de votre organisme dans la cellule F15",'Identification '!$F$15,'Identification '!$F$13)))</f>
        <v/>
      </c>
      <c r="C1513" s="9" t="str">
        <f>REF!$BM$7</f>
        <v>2025-2026</v>
      </c>
      <c r="D1513" s="9" t="s">
        <v>3004</v>
      </c>
      <c r="E1513" s="190" t="str">
        <f>'Identification '!$F$17</f>
        <v/>
      </c>
      <c r="F1513" s="9" t="str">
        <f>'Identification '!$G$18</f>
        <v/>
      </c>
      <c r="G1513" s="9" t="str">
        <f>IF('Section 16a Bilan'!$C$9="","",'Section 16a Bilan'!$C$9)</f>
        <v/>
      </c>
      <c r="H1513" s="9" t="str">
        <f>IF('Section 16a Bilan'!$H$6="","",'Section 16a Bilan'!$H$6)</f>
        <v/>
      </c>
      <c r="I1513" s="9" t="str">
        <f>IF('Section 16a Bilan'!A94="","",'Section 16a Bilan'!A94)</f>
        <v/>
      </c>
      <c r="J1513" s="9" t="str">
        <f>IF('Section 16a Bilan'!B94="","",'Section 16a Bilan'!B94)</f>
        <v/>
      </c>
      <c r="K1513" s="9" t="str">
        <f>IF('Section 16a Bilan'!C94="","",'Section 16a Bilan'!C94)</f>
        <v/>
      </c>
      <c r="L1513" s="9" t="str">
        <f>IF('Section 16a Bilan'!D94="","",'Section 16a Bilan'!D94)</f>
        <v/>
      </c>
      <c r="M1513" s="9" t="str">
        <f>IF('Section 16a Bilan'!E94="","",'Section 16a Bilan'!E94)</f>
        <v/>
      </c>
      <c r="N1513" s="9" t="str">
        <f>IF('Section 16a Bilan'!F94="","",IF('Section 16a Bilan'!F94="«Choisir»","",'Section 16a Bilan'!F94))</f>
        <v/>
      </c>
      <c r="O1513" s="9" t="str">
        <f>IF('Section 16a Bilan'!G94="","",IF('Section 16a Bilan'!G94="«Choisir»","",'Section 16a Bilan'!G94))</f>
        <v/>
      </c>
      <c r="P1513" s="9" t="str">
        <f>IF('Section 16a Bilan'!H94="","",'Section 16a Bilan'!H94)</f>
        <v/>
      </c>
      <c r="Q1513" s="9" t="str">
        <f>IF('Section 16a Bilan'!I94="","",'Section 16a Bilan'!I94)</f>
        <v/>
      </c>
      <c r="R1513" s="9" t="str">
        <f>IF('Section 16a Bilan'!J94="","",'Section 16a Bilan'!J94)</f>
        <v/>
      </c>
      <c r="S1513" s="9" t="str">
        <f>IF('Section 16a Bilan'!K94="","",'Section 16a Bilan'!K94)</f>
        <v/>
      </c>
      <c r="T1513" s="9" t="str">
        <f>IF('Section 16a Bilan'!L94="","",'Section 16a Bilan'!L94)</f>
        <v/>
      </c>
      <c r="U1513" s="9" t="str">
        <f>IF('Section 16a Bilan'!M94="","",'Section 16a Bilan'!M94)</f>
        <v/>
      </c>
      <c r="V1513" s="81">
        <f>'Section 16a Bilan'!N94</f>
        <v>0</v>
      </c>
      <c r="W1513" s="81">
        <f>'Section 16a Bilan'!O94</f>
        <v>0</v>
      </c>
      <c r="X1513" s="81">
        <f>'Section 16a Bilan'!P94</f>
        <v>0</v>
      </c>
      <c r="Y1513" s="81">
        <f>'Section 16a Bilan'!Q94</f>
        <v>0</v>
      </c>
      <c r="Z1513" s="81">
        <f>'Section 16a Bilan'!R94</f>
        <v>0</v>
      </c>
      <c r="AA1513" s="81">
        <f>'Section 16a Bilan'!S94</f>
        <v>0</v>
      </c>
      <c r="AB1513" s="81">
        <f>'Section 16a Bilan'!T94</f>
        <v>0</v>
      </c>
    </row>
    <row r="1514" spans="1:28">
      <c r="A1514" s="9">
        <f>'Identification '!$F$11</f>
        <v>0</v>
      </c>
      <c r="B1514" s="190" t="str">
        <f>IF(AND('Identification '!$F$11="",'Identification '!$F$15&lt;&gt;""),'Identification '!$F$15,IF('Identification '!$F$11="","",IF('Identification '!$F$13="Inscrire le nom de votre organisme dans la cellule F15",'Identification '!$F$15,'Identification '!$F$13)))</f>
        <v/>
      </c>
      <c r="C1514" s="9" t="str">
        <f>REF!$BM$7</f>
        <v>2025-2026</v>
      </c>
      <c r="D1514" s="9" t="s">
        <v>3004</v>
      </c>
      <c r="E1514" s="190" t="str">
        <f>'Identification '!$F$17</f>
        <v/>
      </c>
      <c r="F1514" s="9" t="str">
        <f>'Identification '!$G$18</f>
        <v/>
      </c>
      <c r="G1514" s="9" t="str">
        <f>IF('Section 16a Bilan'!$C$9="","",'Section 16a Bilan'!$C$9)</f>
        <v/>
      </c>
      <c r="H1514" s="9" t="str">
        <f>IF('Section 16a Bilan'!$H$6="","",'Section 16a Bilan'!$H$6)</f>
        <v/>
      </c>
      <c r="I1514" s="9" t="str">
        <f>IF('Section 16a Bilan'!A95="","",'Section 16a Bilan'!A95)</f>
        <v/>
      </c>
      <c r="J1514" s="9" t="str">
        <f>IF('Section 16a Bilan'!B95="","",'Section 16a Bilan'!B95)</f>
        <v/>
      </c>
      <c r="K1514" s="9" t="str">
        <f>IF('Section 16a Bilan'!C95="","",'Section 16a Bilan'!C95)</f>
        <v/>
      </c>
      <c r="L1514" s="9" t="str">
        <f>IF('Section 16a Bilan'!D95="","",'Section 16a Bilan'!D95)</f>
        <v/>
      </c>
      <c r="M1514" s="9" t="str">
        <f>IF('Section 16a Bilan'!E95="","",'Section 16a Bilan'!E95)</f>
        <v/>
      </c>
      <c r="N1514" s="9" t="str">
        <f>IF('Section 16a Bilan'!F95="","",IF('Section 16a Bilan'!F95="«Choisir»","",'Section 16a Bilan'!F95))</f>
        <v/>
      </c>
      <c r="O1514" s="9" t="str">
        <f>IF('Section 16a Bilan'!G95="","",IF('Section 16a Bilan'!G95="«Choisir»","",'Section 16a Bilan'!G95))</f>
        <v/>
      </c>
      <c r="P1514" s="9" t="str">
        <f>IF('Section 16a Bilan'!H95="","",'Section 16a Bilan'!H95)</f>
        <v/>
      </c>
      <c r="Q1514" s="9" t="str">
        <f>IF('Section 16a Bilan'!I95="","",'Section 16a Bilan'!I95)</f>
        <v/>
      </c>
      <c r="R1514" s="9" t="str">
        <f>IF('Section 16a Bilan'!J95="","",'Section 16a Bilan'!J95)</f>
        <v/>
      </c>
      <c r="S1514" s="9" t="str">
        <f>IF('Section 16a Bilan'!K95="","",'Section 16a Bilan'!K95)</f>
        <v/>
      </c>
      <c r="T1514" s="9" t="str">
        <f>IF('Section 16a Bilan'!L95="","",'Section 16a Bilan'!L95)</f>
        <v/>
      </c>
      <c r="U1514" s="9" t="str">
        <f>IF('Section 16a Bilan'!M95="","",'Section 16a Bilan'!M95)</f>
        <v/>
      </c>
      <c r="V1514" s="81">
        <f>'Section 16a Bilan'!N95</f>
        <v>0</v>
      </c>
      <c r="W1514" s="81">
        <f>'Section 16a Bilan'!O95</f>
        <v>0</v>
      </c>
      <c r="X1514" s="81">
        <f>'Section 16a Bilan'!P95</f>
        <v>0</v>
      </c>
      <c r="Y1514" s="81">
        <f>'Section 16a Bilan'!Q95</f>
        <v>0</v>
      </c>
      <c r="Z1514" s="81">
        <f>'Section 16a Bilan'!R95</f>
        <v>0</v>
      </c>
      <c r="AA1514" s="81">
        <f>'Section 16a Bilan'!S95</f>
        <v>0</v>
      </c>
      <c r="AB1514" s="81">
        <f>'Section 16a Bilan'!T95</f>
        <v>0</v>
      </c>
    </row>
    <row r="1515" spans="1:28">
      <c r="A1515" s="9">
        <f>'Identification '!$F$11</f>
        <v>0</v>
      </c>
      <c r="B1515" s="190" t="str">
        <f>IF(AND('Identification '!$F$11="",'Identification '!$F$15&lt;&gt;""),'Identification '!$F$15,IF('Identification '!$F$11="","",IF('Identification '!$F$13="Inscrire le nom de votre organisme dans la cellule F15",'Identification '!$F$15,'Identification '!$F$13)))</f>
        <v/>
      </c>
      <c r="C1515" s="9" t="str">
        <f>REF!$BM$7</f>
        <v>2025-2026</v>
      </c>
      <c r="D1515" s="9" t="s">
        <v>3004</v>
      </c>
      <c r="E1515" s="190" t="str">
        <f>'Identification '!$F$17</f>
        <v/>
      </c>
      <c r="F1515" s="9" t="str">
        <f>'Identification '!$G$18</f>
        <v/>
      </c>
      <c r="G1515" s="9" t="str">
        <f>IF('Section 16a Bilan'!$C$9="","",'Section 16a Bilan'!$C$9)</f>
        <v/>
      </c>
      <c r="H1515" s="9" t="str">
        <f>IF('Section 16a Bilan'!$H$6="","",'Section 16a Bilan'!$H$6)</f>
        <v/>
      </c>
      <c r="I1515" s="9" t="str">
        <f>IF('Section 16a Bilan'!A96="","",'Section 16a Bilan'!A96)</f>
        <v/>
      </c>
      <c r="J1515" s="9" t="str">
        <f>IF('Section 16a Bilan'!B96="","",'Section 16a Bilan'!B96)</f>
        <v/>
      </c>
      <c r="K1515" s="9" t="str">
        <f>IF('Section 16a Bilan'!C96="","",'Section 16a Bilan'!C96)</f>
        <v/>
      </c>
      <c r="L1515" s="9" t="str">
        <f>IF('Section 16a Bilan'!D96="","",'Section 16a Bilan'!D96)</f>
        <v/>
      </c>
      <c r="M1515" s="9" t="str">
        <f>IF('Section 16a Bilan'!E96="","",'Section 16a Bilan'!E96)</f>
        <v/>
      </c>
      <c r="N1515" s="9" t="str">
        <f>IF('Section 16a Bilan'!F96="","",IF('Section 16a Bilan'!F96="«Choisir»","",'Section 16a Bilan'!F96))</f>
        <v/>
      </c>
      <c r="O1515" s="9" t="str">
        <f>IF('Section 16a Bilan'!G96="","",IF('Section 16a Bilan'!G96="«Choisir»","",'Section 16a Bilan'!G96))</f>
        <v/>
      </c>
      <c r="P1515" s="9" t="str">
        <f>IF('Section 16a Bilan'!H96="","",'Section 16a Bilan'!H96)</f>
        <v/>
      </c>
      <c r="Q1515" s="9" t="str">
        <f>IF('Section 16a Bilan'!I96="","",'Section 16a Bilan'!I96)</f>
        <v/>
      </c>
      <c r="R1515" s="9" t="str">
        <f>IF('Section 16a Bilan'!J96="","",'Section 16a Bilan'!J96)</f>
        <v/>
      </c>
      <c r="S1515" s="9" t="str">
        <f>IF('Section 16a Bilan'!K96="","",'Section 16a Bilan'!K96)</f>
        <v/>
      </c>
      <c r="T1515" s="9" t="str">
        <f>IF('Section 16a Bilan'!L96="","",'Section 16a Bilan'!L96)</f>
        <v/>
      </c>
      <c r="U1515" s="9" t="str">
        <f>IF('Section 16a Bilan'!M96="","",'Section 16a Bilan'!M96)</f>
        <v/>
      </c>
      <c r="V1515" s="81">
        <f>'Section 16a Bilan'!N96</f>
        <v>0</v>
      </c>
      <c r="W1515" s="81">
        <f>'Section 16a Bilan'!O96</f>
        <v>0</v>
      </c>
      <c r="X1515" s="81">
        <f>'Section 16a Bilan'!P96</f>
        <v>0</v>
      </c>
      <c r="Y1515" s="81">
        <f>'Section 16a Bilan'!Q96</f>
        <v>0</v>
      </c>
      <c r="Z1515" s="81">
        <f>'Section 16a Bilan'!R96</f>
        <v>0</v>
      </c>
      <c r="AA1515" s="81">
        <f>'Section 16a Bilan'!S96</f>
        <v>0</v>
      </c>
      <c r="AB1515" s="81">
        <f>'Section 16a Bilan'!T96</f>
        <v>0</v>
      </c>
    </row>
    <row r="1516" spans="1:28">
      <c r="A1516" s="9">
        <f>'Identification '!$F$11</f>
        <v>0</v>
      </c>
      <c r="B1516" s="190" t="str">
        <f>IF(AND('Identification '!$F$11="",'Identification '!$F$15&lt;&gt;""),'Identification '!$F$15,IF('Identification '!$F$11="","",IF('Identification '!$F$13="Inscrire le nom de votre organisme dans la cellule F15",'Identification '!$F$15,'Identification '!$F$13)))</f>
        <v/>
      </c>
      <c r="C1516" s="9" t="str">
        <f>REF!$BM$7</f>
        <v>2025-2026</v>
      </c>
      <c r="D1516" s="9" t="s">
        <v>3004</v>
      </c>
      <c r="E1516" s="190" t="str">
        <f>'Identification '!$F$17</f>
        <v/>
      </c>
      <c r="F1516" s="9" t="str">
        <f>'Identification '!$G$18</f>
        <v/>
      </c>
      <c r="G1516" s="9" t="str">
        <f>IF('Section 16a Bilan'!$C$9="","",'Section 16a Bilan'!$C$9)</f>
        <v/>
      </c>
      <c r="H1516" s="9" t="str">
        <f>IF('Section 16a Bilan'!$H$6="","",'Section 16a Bilan'!$H$6)</f>
        <v/>
      </c>
      <c r="I1516" s="9" t="str">
        <f>IF('Section 16a Bilan'!A97="","",'Section 16a Bilan'!A97)</f>
        <v/>
      </c>
      <c r="J1516" s="9" t="str">
        <f>IF('Section 16a Bilan'!B97="","",'Section 16a Bilan'!B97)</f>
        <v/>
      </c>
      <c r="K1516" s="9" t="str">
        <f>IF('Section 16a Bilan'!C97="","",'Section 16a Bilan'!C97)</f>
        <v/>
      </c>
      <c r="L1516" s="9" t="str">
        <f>IF('Section 16a Bilan'!D97="","",'Section 16a Bilan'!D97)</f>
        <v/>
      </c>
      <c r="M1516" s="9" t="str">
        <f>IF('Section 16a Bilan'!E97="","",'Section 16a Bilan'!E97)</f>
        <v/>
      </c>
      <c r="N1516" s="9" t="str">
        <f>IF('Section 16a Bilan'!F97="","",IF('Section 16a Bilan'!F97="«Choisir»","",'Section 16a Bilan'!F97))</f>
        <v/>
      </c>
      <c r="O1516" s="9" t="str">
        <f>IF('Section 16a Bilan'!G97="","",IF('Section 16a Bilan'!G97="«Choisir»","",'Section 16a Bilan'!G97))</f>
        <v/>
      </c>
      <c r="P1516" s="9" t="str">
        <f>IF('Section 16a Bilan'!H97="","",'Section 16a Bilan'!H97)</f>
        <v/>
      </c>
      <c r="Q1516" s="9" t="str">
        <f>IF('Section 16a Bilan'!I97="","",'Section 16a Bilan'!I97)</f>
        <v/>
      </c>
      <c r="R1516" s="9" t="str">
        <f>IF('Section 16a Bilan'!J97="","",'Section 16a Bilan'!J97)</f>
        <v/>
      </c>
      <c r="S1516" s="9" t="str">
        <f>IF('Section 16a Bilan'!K97="","",'Section 16a Bilan'!K97)</f>
        <v/>
      </c>
      <c r="T1516" s="9" t="str">
        <f>IF('Section 16a Bilan'!L97="","",'Section 16a Bilan'!L97)</f>
        <v/>
      </c>
      <c r="U1516" s="9" t="str">
        <f>IF('Section 16a Bilan'!M97="","",'Section 16a Bilan'!M97)</f>
        <v/>
      </c>
      <c r="V1516" s="81">
        <f>'Section 16a Bilan'!N97</f>
        <v>0</v>
      </c>
      <c r="W1516" s="81">
        <f>'Section 16a Bilan'!O97</f>
        <v>0</v>
      </c>
      <c r="X1516" s="81">
        <f>'Section 16a Bilan'!P97</f>
        <v>0</v>
      </c>
      <c r="Y1516" s="81">
        <f>'Section 16a Bilan'!Q97</f>
        <v>0</v>
      </c>
      <c r="Z1516" s="81">
        <f>'Section 16a Bilan'!R97</f>
        <v>0</v>
      </c>
      <c r="AA1516" s="81">
        <f>'Section 16a Bilan'!S97</f>
        <v>0</v>
      </c>
      <c r="AB1516" s="81">
        <f>'Section 16a Bilan'!T97</f>
        <v>0</v>
      </c>
    </row>
    <row r="1517" spans="1:28">
      <c r="A1517" s="9">
        <f>'Identification '!$F$11</f>
        <v>0</v>
      </c>
      <c r="B1517" s="190" t="str">
        <f>IF(AND('Identification '!$F$11="",'Identification '!$F$15&lt;&gt;""),'Identification '!$F$15,IF('Identification '!$F$11="","",IF('Identification '!$F$13="Inscrire le nom de votre organisme dans la cellule F15",'Identification '!$F$15,'Identification '!$F$13)))</f>
        <v/>
      </c>
      <c r="C1517" s="9" t="str">
        <f>REF!$BM$7</f>
        <v>2025-2026</v>
      </c>
      <c r="D1517" s="9" t="s">
        <v>3004</v>
      </c>
      <c r="E1517" s="190" t="str">
        <f>'Identification '!$F$17</f>
        <v/>
      </c>
      <c r="F1517" s="9" t="str">
        <f>'Identification '!$G$18</f>
        <v/>
      </c>
      <c r="G1517" s="9" t="str">
        <f>IF('Section 16a Bilan'!$C$9="","",'Section 16a Bilan'!$C$9)</f>
        <v/>
      </c>
      <c r="H1517" s="9" t="str">
        <f>IF('Section 16a Bilan'!$H$6="","",'Section 16a Bilan'!$H$6)</f>
        <v/>
      </c>
      <c r="I1517" s="9" t="str">
        <f>IF('Section 16a Bilan'!A98="","",'Section 16a Bilan'!A98)</f>
        <v/>
      </c>
      <c r="J1517" s="9" t="str">
        <f>IF('Section 16a Bilan'!B98="","",'Section 16a Bilan'!B98)</f>
        <v/>
      </c>
      <c r="K1517" s="9" t="str">
        <f>IF('Section 16a Bilan'!C98="","",'Section 16a Bilan'!C98)</f>
        <v/>
      </c>
      <c r="L1517" s="9" t="str">
        <f>IF('Section 16a Bilan'!D98="","",'Section 16a Bilan'!D98)</f>
        <v/>
      </c>
      <c r="M1517" s="9" t="str">
        <f>IF('Section 16a Bilan'!E98="","",'Section 16a Bilan'!E98)</f>
        <v/>
      </c>
      <c r="N1517" s="9" t="str">
        <f>IF('Section 16a Bilan'!F98="","",IF('Section 16a Bilan'!F98="«Choisir»","",'Section 16a Bilan'!F98))</f>
        <v/>
      </c>
      <c r="O1517" s="9" t="str">
        <f>IF('Section 16a Bilan'!G98="","",IF('Section 16a Bilan'!G98="«Choisir»","",'Section 16a Bilan'!G98))</f>
        <v/>
      </c>
      <c r="P1517" s="9" t="str">
        <f>IF('Section 16a Bilan'!H98="","",'Section 16a Bilan'!H98)</f>
        <v/>
      </c>
      <c r="Q1517" s="9" t="str">
        <f>IF('Section 16a Bilan'!I98="","",'Section 16a Bilan'!I98)</f>
        <v/>
      </c>
      <c r="R1517" s="9" t="str">
        <f>IF('Section 16a Bilan'!J98="","",'Section 16a Bilan'!J98)</f>
        <v/>
      </c>
      <c r="S1517" s="9" t="str">
        <f>IF('Section 16a Bilan'!K98="","",'Section 16a Bilan'!K98)</f>
        <v/>
      </c>
      <c r="T1517" s="9" t="str">
        <f>IF('Section 16a Bilan'!L98="","",'Section 16a Bilan'!L98)</f>
        <v/>
      </c>
      <c r="U1517" s="9" t="str">
        <f>IF('Section 16a Bilan'!M98="","",'Section 16a Bilan'!M98)</f>
        <v/>
      </c>
      <c r="V1517" s="81">
        <f>'Section 16a Bilan'!N98</f>
        <v>0</v>
      </c>
      <c r="W1517" s="81">
        <f>'Section 16a Bilan'!O98</f>
        <v>0</v>
      </c>
      <c r="X1517" s="81">
        <f>'Section 16a Bilan'!P98</f>
        <v>0</v>
      </c>
      <c r="Y1517" s="81">
        <f>'Section 16a Bilan'!Q98</f>
        <v>0</v>
      </c>
      <c r="Z1517" s="81">
        <f>'Section 16a Bilan'!R98</f>
        <v>0</v>
      </c>
      <c r="AA1517" s="81">
        <f>'Section 16a Bilan'!S98</f>
        <v>0</v>
      </c>
      <c r="AB1517" s="81">
        <f>'Section 16a Bilan'!T98</f>
        <v>0</v>
      </c>
    </row>
    <row r="1518" spans="1:28">
      <c r="A1518" s="9">
        <f>'Identification '!$F$11</f>
        <v>0</v>
      </c>
      <c r="B1518" s="190" t="str">
        <f>IF(AND('Identification '!$F$11="",'Identification '!$F$15&lt;&gt;""),'Identification '!$F$15,IF('Identification '!$F$11="","",IF('Identification '!$F$13="Inscrire le nom de votre organisme dans la cellule F15",'Identification '!$F$15,'Identification '!$F$13)))</f>
        <v/>
      </c>
      <c r="C1518" s="9" t="str">
        <f>REF!$BM$7</f>
        <v>2025-2026</v>
      </c>
      <c r="D1518" s="9" t="s">
        <v>3004</v>
      </c>
      <c r="E1518" s="190" t="str">
        <f>'Identification '!$F$17</f>
        <v/>
      </c>
      <c r="F1518" s="9" t="str">
        <f>'Identification '!$G$18</f>
        <v/>
      </c>
      <c r="G1518" s="9" t="str">
        <f>IF('Section 16a Bilan'!$C$9="","",'Section 16a Bilan'!$C$9)</f>
        <v/>
      </c>
      <c r="H1518" s="9" t="str">
        <f>IF('Section 16a Bilan'!$H$6="","",'Section 16a Bilan'!$H$6)</f>
        <v/>
      </c>
      <c r="I1518" s="9" t="str">
        <f>IF('Section 16a Bilan'!A99="","",'Section 16a Bilan'!A99)</f>
        <v/>
      </c>
      <c r="J1518" s="9" t="str">
        <f>IF('Section 16a Bilan'!B99="","",'Section 16a Bilan'!B99)</f>
        <v/>
      </c>
      <c r="K1518" s="9" t="str">
        <f>IF('Section 16a Bilan'!C99="","",'Section 16a Bilan'!C99)</f>
        <v/>
      </c>
      <c r="L1518" s="9" t="str">
        <f>IF('Section 16a Bilan'!D99="","",'Section 16a Bilan'!D99)</f>
        <v/>
      </c>
      <c r="M1518" s="9" t="str">
        <f>IF('Section 16a Bilan'!E99="","",'Section 16a Bilan'!E99)</f>
        <v/>
      </c>
      <c r="N1518" s="9" t="str">
        <f>IF('Section 16a Bilan'!F99="","",IF('Section 16a Bilan'!F99="«Choisir»","",'Section 16a Bilan'!F99))</f>
        <v/>
      </c>
      <c r="O1518" s="9" t="str">
        <f>IF('Section 16a Bilan'!G99="","",IF('Section 16a Bilan'!G99="«Choisir»","",'Section 16a Bilan'!G99))</f>
        <v/>
      </c>
      <c r="P1518" s="9" t="str">
        <f>IF('Section 16a Bilan'!H99="","",'Section 16a Bilan'!H99)</f>
        <v/>
      </c>
      <c r="Q1518" s="9" t="str">
        <f>IF('Section 16a Bilan'!I99="","",'Section 16a Bilan'!I99)</f>
        <v/>
      </c>
      <c r="R1518" s="9" t="str">
        <f>IF('Section 16a Bilan'!J99="","",'Section 16a Bilan'!J99)</f>
        <v/>
      </c>
      <c r="S1518" s="9" t="str">
        <f>IF('Section 16a Bilan'!K99="","",'Section 16a Bilan'!K99)</f>
        <v/>
      </c>
      <c r="T1518" s="9" t="str">
        <f>IF('Section 16a Bilan'!L99="","",'Section 16a Bilan'!L99)</f>
        <v/>
      </c>
      <c r="U1518" s="9" t="str">
        <f>IF('Section 16a Bilan'!M99="","",'Section 16a Bilan'!M99)</f>
        <v/>
      </c>
      <c r="V1518" s="81">
        <f>'Section 16a Bilan'!N99</f>
        <v>0</v>
      </c>
      <c r="W1518" s="81">
        <f>'Section 16a Bilan'!O99</f>
        <v>0</v>
      </c>
      <c r="X1518" s="81">
        <f>'Section 16a Bilan'!P99</f>
        <v>0</v>
      </c>
      <c r="Y1518" s="81">
        <f>'Section 16a Bilan'!Q99</f>
        <v>0</v>
      </c>
      <c r="Z1518" s="81">
        <f>'Section 16a Bilan'!R99</f>
        <v>0</v>
      </c>
      <c r="AA1518" s="81">
        <f>'Section 16a Bilan'!S99</f>
        <v>0</v>
      </c>
      <c r="AB1518" s="81">
        <f>'Section 16a Bilan'!T99</f>
        <v>0</v>
      </c>
    </row>
    <row r="1519" spans="1:28">
      <c r="A1519" s="9">
        <f>'Identification '!$F$11</f>
        <v>0</v>
      </c>
      <c r="B1519" s="190" t="str">
        <f>IF(AND('Identification '!$F$11="",'Identification '!$F$15&lt;&gt;""),'Identification '!$F$15,IF('Identification '!$F$11="","",IF('Identification '!$F$13="Inscrire le nom de votre organisme dans la cellule F15",'Identification '!$F$15,'Identification '!$F$13)))</f>
        <v/>
      </c>
      <c r="C1519" s="9" t="str">
        <f>REF!$BM$7</f>
        <v>2025-2026</v>
      </c>
      <c r="D1519" s="9" t="s">
        <v>3004</v>
      </c>
      <c r="E1519" s="190" t="str">
        <f>'Identification '!$F$17</f>
        <v/>
      </c>
      <c r="F1519" s="9" t="str">
        <f>'Identification '!$G$18</f>
        <v/>
      </c>
      <c r="G1519" s="9" t="str">
        <f>IF('Section 16a Bilan'!$C$9="","",'Section 16a Bilan'!$C$9)</f>
        <v/>
      </c>
      <c r="H1519" s="9" t="str">
        <f>IF('Section 16a Bilan'!$H$6="","",'Section 16a Bilan'!$H$6)</f>
        <v/>
      </c>
      <c r="I1519" s="9" t="str">
        <f>IF('Section 16a Bilan'!A100="","",'Section 16a Bilan'!A100)</f>
        <v/>
      </c>
      <c r="J1519" s="9" t="str">
        <f>IF('Section 16a Bilan'!B100="","",'Section 16a Bilan'!B100)</f>
        <v/>
      </c>
      <c r="K1519" s="9" t="str">
        <f>IF('Section 16a Bilan'!C100="","",'Section 16a Bilan'!C100)</f>
        <v/>
      </c>
      <c r="L1519" s="9" t="str">
        <f>IF('Section 16a Bilan'!D100="","",'Section 16a Bilan'!D100)</f>
        <v/>
      </c>
      <c r="M1519" s="9" t="str">
        <f>IF('Section 16a Bilan'!E100="","",'Section 16a Bilan'!E100)</f>
        <v/>
      </c>
      <c r="N1519" s="9" t="str">
        <f>IF('Section 16a Bilan'!F100="","",IF('Section 16a Bilan'!F100="«Choisir»","",'Section 16a Bilan'!F100))</f>
        <v/>
      </c>
      <c r="O1519" s="9" t="str">
        <f>IF('Section 16a Bilan'!G100="","",IF('Section 16a Bilan'!G100="«Choisir»","",'Section 16a Bilan'!G100))</f>
        <v/>
      </c>
      <c r="P1519" s="9" t="str">
        <f>IF('Section 16a Bilan'!H100="","",'Section 16a Bilan'!H100)</f>
        <v/>
      </c>
      <c r="Q1519" s="9" t="str">
        <f>IF('Section 16a Bilan'!I100="","",'Section 16a Bilan'!I100)</f>
        <v/>
      </c>
      <c r="R1519" s="9" t="str">
        <f>IF('Section 16a Bilan'!J100="","",'Section 16a Bilan'!J100)</f>
        <v/>
      </c>
      <c r="S1519" s="9" t="str">
        <f>IF('Section 16a Bilan'!K100="","",'Section 16a Bilan'!K100)</f>
        <v/>
      </c>
      <c r="T1519" s="9" t="str">
        <f>IF('Section 16a Bilan'!L100="","",'Section 16a Bilan'!L100)</f>
        <v/>
      </c>
      <c r="U1519" s="9" t="str">
        <f>IF('Section 16a Bilan'!M100="","",'Section 16a Bilan'!M100)</f>
        <v/>
      </c>
      <c r="V1519" s="81">
        <f>'Section 16a Bilan'!N100</f>
        <v>0</v>
      </c>
      <c r="W1519" s="81">
        <f>'Section 16a Bilan'!O100</f>
        <v>0</v>
      </c>
      <c r="X1519" s="81">
        <f>'Section 16a Bilan'!P100</f>
        <v>0</v>
      </c>
      <c r="Y1519" s="81">
        <f>'Section 16a Bilan'!Q100</f>
        <v>0</v>
      </c>
      <c r="Z1519" s="81">
        <f>'Section 16a Bilan'!R100</f>
        <v>0</v>
      </c>
      <c r="AA1519" s="81">
        <f>'Section 16a Bilan'!S100</f>
        <v>0</v>
      </c>
      <c r="AB1519" s="81">
        <f>'Section 16a Bilan'!T100</f>
        <v>0</v>
      </c>
    </row>
    <row r="1520" spans="1:28">
      <c r="A1520" s="9">
        <f>'Identification '!$F$11</f>
        <v>0</v>
      </c>
      <c r="B1520" s="190" t="str">
        <f>IF(AND('Identification '!$F$11="",'Identification '!$F$15&lt;&gt;""),'Identification '!$F$15,IF('Identification '!$F$11="","",IF('Identification '!$F$13="Inscrire le nom de votre organisme dans la cellule F15",'Identification '!$F$15,'Identification '!$F$13)))</f>
        <v/>
      </c>
      <c r="C1520" s="9" t="str">
        <f>REF!$BM$7</f>
        <v>2025-2026</v>
      </c>
      <c r="D1520" s="9" t="s">
        <v>3004</v>
      </c>
      <c r="E1520" s="190" t="str">
        <f>'Identification '!$F$17</f>
        <v/>
      </c>
      <c r="F1520" s="9" t="str">
        <f>'Identification '!$G$18</f>
        <v/>
      </c>
      <c r="G1520" s="9" t="str">
        <f>IF('Section 16a Bilan'!$C$9="","",'Section 16a Bilan'!$C$9)</f>
        <v/>
      </c>
      <c r="H1520" s="9" t="str">
        <f>IF('Section 16a Bilan'!$H$6="","",'Section 16a Bilan'!$H$6)</f>
        <v/>
      </c>
      <c r="I1520" s="9" t="str">
        <f>IF('Section 16a Bilan'!A101="","",'Section 16a Bilan'!A101)</f>
        <v/>
      </c>
      <c r="J1520" s="9" t="str">
        <f>IF('Section 16a Bilan'!B101="","",'Section 16a Bilan'!B101)</f>
        <v/>
      </c>
      <c r="K1520" s="9" t="str">
        <f>IF('Section 16a Bilan'!C101="","",'Section 16a Bilan'!C101)</f>
        <v/>
      </c>
      <c r="L1520" s="9" t="str">
        <f>IF('Section 16a Bilan'!D101="","",'Section 16a Bilan'!D101)</f>
        <v/>
      </c>
      <c r="M1520" s="9" t="str">
        <f>IF('Section 16a Bilan'!E101="","",'Section 16a Bilan'!E101)</f>
        <v/>
      </c>
      <c r="N1520" s="9" t="str">
        <f>IF('Section 16a Bilan'!F101="","",IF('Section 16a Bilan'!F101="«Choisir»","",'Section 16a Bilan'!F101))</f>
        <v/>
      </c>
      <c r="O1520" s="9" t="str">
        <f>IF('Section 16a Bilan'!G101="","",IF('Section 16a Bilan'!G101="«Choisir»","",'Section 16a Bilan'!G101))</f>
        <v/>
      </c>
      <c r="P1520" s="9" t="str">
        <f>IF('Section 16a Bilan'!H101="","",'Section 16a Bilan'!H101)</f>
        <v/>
      </c>
      <c r="Q1520" s="9" t="str">
        <f>IF('Section 16a Bilan'!I101="","",'Section 16a Bilan'!I101)</f>
        <v/>
      </c>
      <c r="R1520" s="9" t="str">
        <f>IF('Section 16a Bilan'!J101="","",'Section 16a Bilan'!J101)</f>
        <v/>
      </c>
      <c r="S1520" s="9" t="str">
        <f>IF('Section 16a Bilan'!K101="","",'Section 16a Bilan'!K101)</f>
        <v/>
      </c>
      <c r="T1520" s="9" t="str">
        <f>IF('Section 16a Bilan'!L101="","",'Section 16a Bilan'!L101)</f>
        <v/>
      </c>
      <c r="U1520" s="9" t="str">
        <f>IF('Section 16a Bilan'!M101="","",'Section 16a Bilan'!M101)</f>
        <v/>
      </c>
      <c r="V1520" s="81">
        <f>'Section 16a Bilan'!N101</f>
        <v>0</v>
      </c>
      <c r="W1520" s="81">
        <f>'Section 16a Bilan'!O101</f>
        <v>0</v>
      </c>
      <c r="X1520" s="81">
        <f>'Section 16a Bilan'!P101</f>
        <v>0</v>
      </c>
      <c r="Y1520" s="81">
        <f>'Section 16a Bilan'!Q101</f>
        <v>0</v>
      </c>
      <c r="Z1520" s="81">
        <f>'Section 16a Bilan'!R101</f>
        <v>0</v>
      </c>
      <c r="AA1520" s="81">
        <f>'Section 16a Bilan'!S101</f>
        <v>0</v>
      </c>
      <c r="AB1520" s="81">
        <f>'Section 16a Bilan'!T101</f>
        <v>0</v>
      </c>
    </row>
    <row r="1521" spans="1:28">
      <c r="A1521" s="9">
        <f>'Identification '!$F$11</f>
        <v>0</v>
      </c>
      <c r="B1521" s="190" t="str">
        <f>IF(AND('Identification '!$F$11="",'Identification '!$F$15&lt;&gt;""),'Identification '!$F$15,IF('Identification '!$F$11="","",IF('Identification '!$F$13="Inscrire le nom de votre organisme dans la cellule F15",'Identification '!$F$15,'Identification '!$F$13)))</f>
        <v/>
      </c>
      <c r="C1521" s="9" t="str">
        <f>REF!$BM$7</f>
        <v>2025-2026</v>
      </c>
      <c r="D1521" s="9" t="s">
        <v>3004</v>
      </c>
      <c r="E1521" s="190" t="str">
        <f>'Identification '!$F$17</f>
        <v/>
      </c>
      <c r="F1521" s="9" t="str">
        <f>'Identification '!$G$18</f>
        <v/>
      </c>
      <c r="G1521" s="9" t="str">
        <f>IF('Section 16a Bilan'!$C$9="","",'Section 16a Bilan'!$C$9)</f>
        <v/>
      </c>
      <c r="H1521" s="9" t="str">
        <f>IF('Section 16a Bilan'!$H$6="","",'Section 16a Bilan'!$H$6)</f>
        <v/>
      </c>
      <c r="I1521" s="9" t="str">
        <f>IF('Section 16a Bilan'!A102="","",'Section 16a Bilan'!A102)</f>
        <v/>
      </c>
      <c r="J1521" s="9" t="str">
        <f>IF('Section 16a Bilan'!B102="","",'Section 16a Bilan'!B102)</f>
        <v/>
      </c>
      <c r="K1521" s="9" t="str">
        <f>IF('Section 16a Bilan'!C102="","",'Section 16a Bilan'!C102)</f>
        <v/>
      </c>
      <c r="L1521" s="9" t="str">
        <f>IF('Section 16a Bilan'!D102="","",'Section 16a Bilan'!D102)</f>
        <v/>
      </c>
      <c r="M1521" s="9" t="str">
        <f>IF('Section 16a Bilan'!E102="","",'Section 16a Bilan'!E102)</f>
        <v/>
      </c>
      <c r="N1521" s="9" t="str">
        <f>IF('Section 16a Bilan'!F102="","",IF('Section 16a Bilan'!F102="«Choisir»","",'Section 16a Bilan'!F102))</f>
        <v/>
      </c>
      <c r="O1521" s="9" t="str">
        <f>IF('Section 16a Bilan'!G102="","",IF('Section 16a Bilan'!G102="«Choisir»","",'Section 16a Bilan'!G102))</f>
        <v/>
      </c>
      <c r="P1521" s="9" t="str">
        <f>IF('Section 16a Bilan'!H102="","",'Section 16a Bilan'!H102)</f>
        <v/>
      </c>
      <c r="Q1521" s="9" t="str">
        <f>IF('Section 16a Bilan'!I102="","",'Section 16a Bilan'!I102)</f>
        <v/>
      </c>
      <c r="R1521" s="9" t="str">
        <f>IF('Section 16a Bilan'!J102="","",'Section 16a Bilan'!J102)</f>
        <v/>
      </c>
      <c r="S1521" s="9" t="str">
        <f>IF('Section 16a Bilan'!K102="","",'Section 16a Bilan'!K102)</f>
        <v/>
      </c>
      <c r="T1521" s="9" t="str">
        <f>IF('Section 16a Bilan'!L102="","",'Section 16a Bilan'!L102)</f>
        <v/>
      </c>
      <c r="U1521" s="9" t="str">
        <f>IF('Section 16a Bilan'!M102="","",'Section 16a Bilan'!M102)</f>
        <v/>
      </c>
      <c r="V1521" s="81">
        <f>'Section 16a Bilan'!N102</f>
        <v>0</v>
      </c>
      <c r="W1521" s="81">
        <f>'Section 16a Bilan'!O102</f>
        <v>0</v>
      </c>
      <c r="X1521" s="81">
        <f>'Section 16a Bilan'!P102</f>
        <v>0</v>
      </c>
      <c r="Y1521" s="81">
        <f>'Section 16a Bilan'!Q102</f>
        <v>0</v>
      </c>
      <c r="Z1521" s="81">
        <f>'Section 16a Bilan'!R102</f>
        <v>0</v>
      </c>
      <c r="AA1521" s="81">
        <f>'Section 16a Bilan'!S102</f>
        <v>0</v>
      </c>
      <c r="AB1521" s="81">
        <f>'Section 16a Bilan'!T102</f>
        <v>0</v>
      </c>
    </row>
    <row r="1522" spans="1:28">
      <c r="A1522" s="9">
        <f>'Identification '!$F$11</f>
        <v>0</v>
      </c>
      <c r="B1522" s="190" t="str">
        <f>IF(AND('Identification '!$F$11="",'Identification '!$F$15&lt;&gt;""),'Identification '!$F$15,IF('Identification '!$F$11="","",IF('Identification '!$F$13="Inscrire le nom de votre organisme dans la cellule F15",'Identification '!$F$15,'Identification '!$F$13)))</f>
        <v/>
      </c>
      <c r="C1522" s="9" t="str">
        <f>REF!$BM$7</f>
        <v>2025-2026</v>
      </c>
      <c r="D1522" s="9" t="s">
        <v>3004</v>
      </c>
      <c r="E1522" s="190" t="str">
        <f>'Identification '!$F$17</f>
        <v/>
      </c>
      <c r="F1522" s="9" t="str">
        <f>'Identification '!$G$18</f>
        <v/>
      </c>
      <c r="G1522" s="9" t="str">
        <f>IF('Section 16a Bilan'!$C$9="","",'Section 16a Bilan'!$C$9)</f>
        <v/>
      </c>
      <c r="H1522" s="9" t="str">
        <f>IF('Section 16a Bilan'!$H$6="","",'Section 16a Bilan'!$H$6)</f>
        <v/>
      </c>
      <c r="I1522" s="9" t="str">
        <f>IF('Section 16a Bilan'!A103="","",'Section 16a Bilan'!A103)</f>
        <v/>
      </c>
      <c r="J1522" s="9" t="str">
        <f>IF('Section 16a Bilan'!B103="","",'Section 16a Bilan'!B103)</f>
        <v/>
      </c>
      <c r="K1522" s="9" t="str">
        <f>IF('Section 16a Bilan'!C103="","",'Section 16a Bilan'!C103)</f>
        <v/>
      </c>
      <c r="L1522" s="9" t="str">
        <f>IF('Section 16a Bilan'!D103="","",'Section 16a Bilan'!D103)</f>
        <v/>
      </c>
      <c r="M1522" s="9" t="str">
        <f>IF('Section 16a Bilan'!E103="","",'Section 16a Bilan'!E103)</f>
        <v/>
      </c>
      <c r="N1522" s="9" t="str">
        <f>IF('Section 16a Bilan'!F103="","",IF('Section 16a Bilan'!F103="«Choisir»","",'Section 16a Bilan'!F103))</f>
        <v/>
      </c>
      <c r="O1522" s="9" t="str">
        <f>IF('Section 16a Bilan'!G103="","",IF('Section 16a Bilan'!G103="«Choisir»","",'Section 16a Bilan'!G103))</f>
        <v/>
      </c>
      <c r="P1522" s="9" t="str">
        <f>IF('Section 16a Bilan'!H103="","",'Section 16a Bilan'!H103)</f>
        <v/>
      </c>
      <c r="Q1522" s="9" t="str">
        <f>IF('Section 16a Bilan'!I103="","",'Section 16a Bilan'!I103)</f>
        <v/>
      </c>
      <c r="R1522" s="9" t="str">
        <f>IF('Section 16a Bilan'!J103="","",'Section 16a Bilan'!J103)</f>
        <v/>
      </c>
      <c r="S1522" s="9" t="str">
        <f>IF('Section 16a Bilan'!K103="","",'Section 16a Bilan'!K103)</f>
        <v/>
      </c>
      <c r="T1522" s="9" t="str">
        <f>IF('Section 16a Bilan'!L103="","",'Section 16a Bilan'!L103)</f>
        <v/>
      </c>
      <c r="U1522" s="9" t="str">
        <f>IF('Section 16a Bilan'!M103="","",'Section 16a Bilan'!M103)</f>
        <v/>
      </c>
      <c r="V1522" s="81">
        <f>'Section 16a Bilan'!N103</f>
        <v>0</v>
      </c>
      <c r="W1522" s="81">
        <f>'Section 16a Bilan'!O103</f>
        <v>0</v>
      </c>
      <c r="X1522" s="81">
        <f>'Section 16a Bilan'!P103</f>
        <v>0</v>
      </c>
      <c r="Y1522" s="81">
        <f>'Section 16a Bilan'!Q103</f>
        <v>0</v>
      </c>
      <c r="Z1522" s="81">
        <f>'Section 16a Bilan'!R103</f>
        <v>0</v>
      </c>
      <c r="AA1522" s="81">
        <f>'Section 16a Bilan'!S103</f>
        <v>0</v>
      </c>
      <c r="AB1522" s="81">
        <f>'Section 16a Bilan'!T103</f>
        <v>0</v>
      </c>
    </row>
    <row r="1523" spans="1:28">
      <c r="A1523" s="9">
        <f>'Identification '!$F$11</f>
        <v>0</v>
      </c>
      <c r="B1523" s="190" t="str">
        <f>IF(AND('Identification '!$F$11="",'Identification '!$F$15&lt;&gt;""),'Identification '!$F$15,IF('Identification '!$F$11="","",IF('Identification '!$F$13="Inscrire le nom de votre organisme dans la cellule F15",'Identification '!$F$15,'Identification '!$F$13)))</f>
        <v/>
      </c>
      <c r="C1523" s="9" t="str">
        <f>REF!$BM$7</f>
        <v>2025-2026</v>
      </c>
      <c r="D1523" s="9" t="s">
        <v>3004</v>
      </c>
      <c r="E1523" s="190" t="str">
        <f>'Identification '!$F$17</f>
        <v/>
      </c>
      <c r="F1523" s="9" t="str">
        <f>'Identification '!$G$18</f>
        <v/>
      </c>
      <c r="G1523" s="9" t="str">
        <f>IF('Section 16a Bilan'!$C$9="","",'Section 16a Bilan'!$C$9)</f>
        <v/>
      </c>
      <c r="H1523" s="9" t="str">
        <f>IF('Section 16a Bilan'!$H$6="","",'Section 16a Bilan'!$H$6)</f>
        <v/>
      </c>
      <c r="I1523" s="9" t="str">
        <f>IF('Section 16a Bilan'!A104="","",'Section 16a Bilan'!A104)</f>
        <v/>
      </c>
      <c r="J1523" s="9" t="str">
        <f>IF('Section 16a Bilan'!B104="","",'Section 16a Bilan'!B104)</f>
        <v/>
      </c>
      <c r="K1523" s="9" t="str">
        <f>IF('Section 16a Bilan'!C104="","",'Section 16a Bilan'!C104)</f>
        <v/>
      </c>
      <c r="L1523" s="9" t="str">
        <f>IF('Section 16a Bilan'!D104="","",'Section 16a Bilan'!D104)</f>
        <v/>
      </c>
      <c r="M1523" s="9" t="str">
        <f>IF('Section 16a Bilan'!E104="","",'Section 16a Bilan'!E104)</f>
        <v/>
      </c>
      <c r="N1523" s="9" t="str">
        <f>IF('Section 16a Bilan'!F104="","",IF('Section 16a Bilan'!F104="«Choisir»","",'Section 16a Bilan'!F104))</f>
        <v/>
      </c>
      <c r="O1523" s="9" t="str">
        <f>IF('Section 16a Bilan'!G104="","",IF('Section 16a Bilan'!G104="«Choisir»","",'Section 16a Bilan'!G104))</f>
        <v/>
      </c>
      <c r="P1523" s="9" t="str">
        <f>IF('Section 16a Bilan'!H104="","",'Section 16a Bilan'!H104)</f>
        <v/>
      </c>
      <c r="Q1523" s="9" t="str">
        <f>IF('Section 16a Bilan'!I104="","",'Section 16a Bilan'!I104)</f>
        <v/>
      </c>
      <c r="R1523" s="9" t="str">
        <f>IF('Section 16a Bilan'!J104="","",'Section 16a Bilan'!J104)</f>
        <v/>
      </c>
      <c r="S1523" s="9" t="str">
        <f>IF('Section 16a Bilan'!K104="","",'Section 16a Bilan'!K104)</f>
        <v/>
      </c>
      <c r="T1523" s="9" t="str">
        <f>IF('Section 16a Bilan'!L104="","",'Section 16a Bilan'!L104)</f>
        <v/>
      </c>
      <c r="U1523" s="9" t="str">
        <f>IF('Section 16a Bilan'!M104="","",'Section 16a Bilan'!M104)</f>
        <v/>
      </c>
      <c r="V1523" s="81">
        <f>'Section 16a Bilan'!N104</f>
        <v>0</v>
      </c>
      <c r="W1523" s="81">
        <f>'Section 16a Bilan'!O104</f>
        <v>0</v>
      </c>
      <c r="X1523" s="81">
        <f>'Section 16a Bilan'!P104</f>
        <v>0</v>
      </c>
      <c r="Y1523" s="81">
        <f>'Section 16a Bilan'!Q104</f>
        <v>0</v>
      </c>
      <c r="Z1523" s="81">
        <f>'Section 16a Bilan'!R104</f>
        <v>0</v>
      </c>
      <c r="AA1523" s="81">
        <f>'Section 16a Bilan'!S104</f>
        <v>0</v>
      </c>
      <c r="AB1523" s="81">
        <f>'Section 16a Bilan'!T104</f>
        <v>0</v>
      </c>
    </row>
    <row r="1524" spans="1:28">
      <c r="A1524" s="9">
        <f>'Identification '!$F$11</f>
        <v>0</v>
      </c>
      <c r="B1524" s="190" t="str">
        <f>IF(AND('Identification '!$F$11="",'Identification '!$F$15&lt;&gt;""),'Identification '!$F$15,IF('Identification '!$F$11="","",IF('Identification '!$F$13="Inscrire le nom de votre organisme dans la cellule F15",'Identification '!$F$15,'Identification '!$F$13)))</f>
        <v/>
      </c>
      <c r="C1524" s="9" t="str">
        <f>REF!$BM$7</f>
        <v>2025-2026</v>
      </c>
      <c r="D1524" s="9" t="s">
        <v>3004</v>
      </c>
      <c r="E1524" s="190" t="str">
        <f>'Identification '!$F$17</f>
        <v/>
      </c>
      <c r="F1524" s="9" t="str">
        <f>'Identification '!$G$18</f>
        <v/>
      </c>
      <c r="G1524" s="9" t="str">
        <f>IF('Section 16a Bilan'!$C$9="","",'Section 16a Bilan'!$C$9)</f>
        <v/>
      </c>
      <c r="H1524" s="9" t="str">
        <f>IF('Section 16a Bilan'!$H$6="","",'Section 16a Bilan'!$H$6)</f>
        <v/>
      </c>
      <c r="I1524" s="9" t="str">
        <f>IF('Section 16a Bilan'!A105="","",'Section 16a Bilan'!A105)</f>
        <v/>
      </c>
      <c r="J1524" s="9" t="str">
        <f>IF('Section 16a Bilan'!B105="","",'Section 16a Bilan'!B105)</f>
        <v/>
      </c>
      <c r="K1524" s="9" t="str">
        <f>IF('Section 16a Bilan'!C105="","",'Section 16a Bilan'!C105)</f>
        <v/>
      </c>
      <c r="L1524" s="9" t="str">
        <f>IF('Section 16a Bilan'!D105="","",'Section 16a Bilan'!D105)</f>
        <v/>
      </c>
      <c r="M1524" s="9" t="str">
        <f>IF('Section 16a Bilan'!E105="","",'Section 16a Bilan'!E105)</f>
        <v/>
      </c>
      <c r="N1524" s="9" t="str">
        <f>IF('Section 16a Bilan'!F105="","",IF('Section 16a Bilan'!F105="«Choisir»","",'Section 16a Bilan'!F105))</f>
        <v/>
      </c>
      <c r="O1524" s="9" t="str">
        <f>IF('Section 16a Bilan'!G105="","",IF('Section 16a Bilan'!G105="«Choisir»","",'Section 16a Bilan'!G105))</f>
        <v/>
      </c>
      <c r="P1524" s="9" t="str">
        <f>IF('Section 16a Bilan'!H105="","",'Section 16a Bilan'!H105)</f>
        <v/>
      </c>
      <c r="Q1524" s="9" t="str">
        <f>IF('Section 16a Bilan'!I105="","",'Section 16a Bilan'!I105)</f>
        <v/>
      </c>
      <c r="R1524" s="9" t="str">
        <f>IF('Section 16a Bilan'!J105="","",'Section 16a Bilan'!J105)</f>
        <v/>
      </c>
      <c r="S1524" s="9" t="str">
        <f>IF('Section 16a Bilan'!K105="","",'Section 16a Bilan'!K105)</f>
        <v/>
      </c>
      <c r="T1524" s="9" t="str">
        <f>IF('Section 16a Bilan'!L105="","",'Section 16a Bilan'!L105)</f>
        <v/>
      </c>
      <c r="U1524" s="9" t="str">
        <f>IF('Section 16a Bilan'!M105="","",'Section 16a Bilan'!M105)</f>
        <v/>
      </c>
      <c r="V1524" s="81">
        <f>'Section 16a Bilan'!N105</f>
        <v>0</v>
      </c>
      <c r="W1524" s="81">
        <f>'Section 16a Bilan'!O105</f>
        <v>0</v>
      </c>
      <c r="X1524" s="81">
        <f>'Section 16a Bilan'!P105</f>
        <v>0</v>
      </c>
      <c r="Y1524" s="81">
        <f>'Section 16a Bilan'!Q105</f>
        <v>0</v>
      </c>
      <c r="Z1524" s="81">
        <f>'Section 16a Bilan'!R105</f>
        <v>0</v>
      </c>
      <c r="AA1524" s="81">
        <f>'Section 16a Bilan'!S105</f>
        <v>0</v>
      </c>
      <c r="AB1524" s="81">
        <f>'Section 16a Bilan'!T105</f>
        <v>0</v>
      </c>
    </row>
    <row r="1525" spans="1:28">
      <c r="A1525" s="9">
        <f>'Identification '!$F$11</f>
        <v>0</v>
      </c>
      <c r="B1525" s="190" t="str">
        <f>IF(AND('Identification '!$F$11="",'Identification '!$F$15&lt;&gt;""),'Identification '!$F$15,IF('Identification '!$F$11="","",IF('Identification '!$F$13="Inscrire le nom de votre organisme dans la cellule F15",'Identification '!$F$15,'Identification '!$F$13)))</f>
        <v/>
      </c>
      <c r="C1525" s="9" t="str">
        <f>REF!$BM$7</f>
        <v>2025-2026</v>
      </c>
      <c r="D1525" s="9" t="s">
        <v>3004</v>
      </c>
      <c r="E1525" s="190" t="str">
        <f>'Identification '!$F$17</f>
        <v/>
      </c>
      <c r="F1525" s="9" t="str">
        <f>'Identification '!$G$18</f>
        <v/>
      </c>
      <c r="G1525" s="9" t="str">
        <f>IF('Section 16a Bilan'!$C$9="","",'Section 16a Bilan'!$C$9)</f>
        <v/>
      </c>
      <c r="H1525" s="9" t="str">
        <f>IF('Section 16a Bilan'!$H$6="","",'Section 16a Bilan'!$H$6)</f>
        <v/>
      </c>
      <c r="I1525" s="9" t="str">
        <f>IF('Section 16a Bilan'!A106="","",'Section 16a Bilan'!A106)</f>
        <v/>
      </c>
      <c r="J1525" s="9" t="str">
        <f>IF('Section 16a Bilan'!B106="","",'Section 16a Bilan'!B106)</f>
        <v/>
      </c>
      <c r="K1525" s="9" t="str">
        <f>IF('Section 16a Bilan'!C106="","",'Section 16a Bilan'!C106)</f>
        <v/>
      </c>
      <c r="L1525" s="9" t="str">
        <f>IF('Section 16a Bilan'!D106="","",'Section 16a Bilan'!D106)</f>
        <v/>
      </c>
      <c r="M1525" s="9" t="str">
        <f>IF('Section 16a Bilan'!E106="","",'Section 16a Bilan'!E106)</f>
        <v/>
      </c>
      <c r="N1525" s="9" t="str">
        <f>IF('Section 16a Bilan'!F106="","",IF('Section 16a Bilan'!F106="«Choisir»","",'Section 16a Bilan'!F106))</f>
        <v/>
      </c>
      <c r="O1525" s="9" t="str">
        <f>IF('Section 16a Bilan'!G106="","",IF('Section 16a Bilan'!G106="«Choisir»","",'Section 16a Bilan'!G106))</f>
        <v/>
      </c>
      <c r="P1525" s="9" t="str">
        <f>IF('Section 16a Bilan'!H106="","",'Section 16a Bilan'!H106)</f>
        <v/>
      </c>
      <c r="Q1525" s="9" t="str">
        <f>IF('Section 16a Bilan'!I106="","",'Section 16a Bilan'!I106)</f>
        <v/>
      </c>
      <c r="R1525" s="9" t="str">
        <f>IF('Section 16a Bilan'!J106="","",'Section 16a Bilan'!J106)</f>
        <v/>
      </c>
      <c r="S1525" s="9" t="str">
        <f>IF('Section 16a Bilan'!K106="","",'Section 16a Bilan'!K106)</f>
        <v/>
      </c>
      <c r="T1525" s="9" t="str">
        <f>IF('Section 16a Bilan'!L106="","",'Section 16a Bilan'!L106)</f>
        <v/>
      </c>
      <c r="U1525" s="9" t="str">
        <f>IF('Section 16a Bilan'!M106="","",'Section 16a Bilan'!M106)</f>
        <v/>
      </c>
      <c r="V1525" s="81">
        <f>'Section 16a Bilan'!N106</f>
        <v>0</v>
      </c>
      <c r="W1525" s="81">
        <f>'Section 16a Bilan'!O106</f>
        <v>0</v>
      </c>
      <c r="X1525" s="81">
        <f>'Section 16a Bilan'!P106</f>
        <v>0</v>
      </c>
      <c r="Y1525" s="81">
        <f>'Section 16a Bilan'!Q106</f>
        <v>0</v>
      </c>
      <c r="Z1525" s="81">
        <f>'Section 16a Bilan'!R106</f>
        <v>0</v>
      </c>
      <c r="AA1525" s="81">
        <f>'Section 16a Bilan'!S106</f>
        <v>0</v>
      </c>
      <c r="AB1525" s="81">
        <f>'Section 16a Bilan'!T106</f>
        <v>0</v>
      </c>
    </row>
    <row r="1526" spans="1:28">
      <c r="A1526" s="9">
        <f>'Identification '!$F$11</f>
        <v>0</v>
      </c>
      <c r="B1526" s="190" t="str">
        <f>IF(AND('Identification '!$F$11="",'Identification '!$F$15&lt;&gt;""),'Identification '!$F$15,IF('Identification '!$F$11="","",IF('Identification '!$F$13="Inscrire le nom de votre organisme dans la cellule F15",'Identification '!$F$15,'Identification '!$F$13)))</f>
        <v/>
      </c>
      <c r="C1526" s="9" t="str">
        <f>REF!$BM$7</f>
        <v>2025-2026</v>
      </c>
      <c r="D1526" s="9" t="s">
        <v>3004</v>
      </c>
      <c r="E1526" s="190" t="str">
        <f>'Identification '!$F$17</f>
        <v/>
      </c>
      <c r="F1526" s="9" t="str">
        <f>'Identification '!$G$18</f>
        <v/>
      </c>
      <c r="G1526" s="9" t="str">
        <f>IF('Section 16a Bilan'!$C$9="","",'Section 16a Bilan'!$C$9)</f>
        <v/>
      </c>
      <c r="H1526" s="9" t="str">
        <f>IF('Section 16a Bilan'!$H$6="","",'Section 16a Bilan'!$H$6)</f>
        <v/>
      </c>
      <c r="I1526" s="9" t="str">
        <f>IF('Section 16a Bilan'!A107="","",'Section 16a Bilan'!A107)</f>
        <v/>
      </c>
      <c r="J1526" s="9" t="str">
        <f>IF('Section 16a Bilan'!B107="","",'Section 16a Bilan'!B107)</f>
        <v/>
      </c>
      <c r="K1526" s="9" t="str">
        <f>IF('Section 16a Bilan'!C107="","",'Section 16a Bilan'!C107)</f>
        <v/>
      </c>
      <c r="L1526" s="9" t="str">
        <f>IF('Section 16a Bilan'!D107="","",'Section 16a Bilan'!D107)</f>
        <v/>
      </c>
      <c r="M1526" s="9" t="str">
        <f>IF('Section 16a Bilan'!E107="","",'Section 16a Bilan'!E107)</f>
        <v/>
      </c>
      <c r="N1526" s="9" t="str">
        <f>IF('Section 16a Bilan'!F107="","",IF('Section 16a Bilan'!F107="«Choisir»","",'Section 16a Bilan'!F107))</f>
        <v/>
      </c>
      <c r="O1526" s="9" t="str">
        <f>IF('Section 16a Bilan'!G107="","",IF('Section 16a Bilan'!G107="«Choisir»","",'Section 16a Bilan'!G107))</f>
        <v/>
      </c>
      <c r="P1526" s="9" t="str">
        <f>IF('Section 16a Bilan'!H107="","",'Section 16a Bilan'!H107)</f>
        <v/>
      </c>
      <c r="Q1526" s="9" t="str">
        <f>IF('Section 16a Bilan'!I107="","",'Section 16a Bilan'!I107)</f>
        <v/>
      </c>
      <c r="R1526" s="9" t="str">
        <f>IF('Section 16a Bilan'!J107="","",'Section 16a Bilan'!J107)</f>
        <v/>
      </c>
      <c r="S1526" s="9" t="str">
        <f>IF('Section 16a Bilan'!K107="","",'Section 16a Bilan'!K107)</f>
        <v/>
      </c>
      <c r="T1526" s="9" t="str">
        <f>IF('Section 16a Bilan'!L107="","",'Section 16a Bilan'!L107)</f>
        <v/>
      </c>
      <c r="U1526" s="9" t="str">
        <f>IF('Section 16a Bilan'!M107="","",'Section 16a Bilan'!M107)</f>
        <v/>
      </c>
      <c r="V1526" s="81">
        <f>'Section 16a Bilan'!N107</f>
        <v>0</v>
      </c>
      <c r="W1526" s="81">
        <f>'Section 16a Bilan'!O107</f>
        <v>0</v>
      </c>
      <c r="X1526" s="81">
        <f>'Section 16a Bilan'!P107</f>
        <v>0</v>
      </c>
      <c r="Y1526" s="81">
        <f>'Section 16a Bilan'!Q107</f>
        <v>0</v>
      </c>
      <c r="Z1526" s="81">
        <f>'Section 16a Bilan'!R107</f>
        <v>0</v>
      </c>
      <c r="AA1526" s="81">
        <f>'Section 16a Bilan'!S107</f>
        <v>0</v>
      </c>
      <c r="AB1526" s="81">
        <f>'Section 16a Bilan'!T107</f>
        <v>0</v>
      </c>
    </row>
    <row r="1527" spans="1:28">
      <c r="A1527" s="9">
        <f>'Identification '!$F$11</f>
        <v>0</v>
      </c>
      <c r="B1527" s="190" t="str">
        <f>IF(AND('Identification '!$F$11="",'Identification '!$F$15&lt;&gt;""),'Identification '!$F$15,IF('Identification '!$F$11="","",IF('Identification '!$F$13="Inscrire le nom de votre organisme dans la cellule F15",'Identification '!$F$15,'Identification '!$F$13)))</f>
        <v/>
      </c>
      <c r="C1527" s="9" t="str">
        <f>REF!$BM$7</f>
        <v>2025-2026</v>
      </c>
      <c r="D1527" s="9" t="s">
        <v>3004</v>
      </c>
      <c r="E1527" s="190" t="str">
        <f>'Identification '!$F$17</f>
        <v/>
      </c>
      <c r="F1527" s="9" t="str">
        <f>'Identification '!$G$18</f>
        <v/>
      </c>
      <c r="G1527" s="9" t="str">
        <f>IF('Section 16a Bilan'!$C$9="","",'Section 16a Bilan'!$C$9)</f>
        <v/>
      </c>
      <c r="H1527" s="9" t="str">
        <f>IF('Section 16a Bilan'!$H$6="","",'Section 16a Bilan'!$H$6)</f>
        <v/>
      </c>
      <c r="I1527" s="9" t="str">
        <f>IF('Section 16a Bilan'!A108="","",'Section 16a Bilan'!A108)</f>
        <v/>
      </c>
      <c r="J1527" s="9" t="str">
        <f>IF('Section 16a Bilan'!B108="","",'Section 16a Bilan'!B108)</f>
        <v/>
      </c>
      <c r="K1527" s="9" t="str">
        <f>IF('Section 16a Bilan'!C108="","",'Section 16a Bilan'!C108)</f>
        <v/>
      </c>
      <c r="L1527" s="9" t="str">
        <f>IF('Section 16a Bilan'!D108="","",'Section 16a Bilan'!D108)</f>
        <v/>
      </c>
      <c r="M1527" s="9" t="str">
        <f>IF('Section 16a Bilan'!E108="","",'Section 16a Bilan'!E108)</f>
        <v/>
      </c>
      <c r="N1527" s="9" t="str">
        <f>IF('Section 16a Bilan'!F108="","",IF('Section 16a Bilan'!F108="«Choisir»","",'Section 16a Bilan'!F108))</f>
        <v/>
      </c>
      <c r="O1527" s="9" t="str">
        <f>IF('Section 16a Bilan'!G108="","",IF('Section 16a Bilan'!G108="«Choisir»","",'Section 16a Bilan'!G108))</f>
        <v/>
      </c>
      <c r="P1527" s="9" t="str">
        <f>IF('Section 16a Bilan'!H108="","",'Section 16a Bilan'!H108)</f>
        <v/>
      </c>
      <c r="Q1527" s="9" t="str">
        <f>IF('Section 16a Bilan'!I108="","",'Section 16a Bilan'!I108)</f>
        <v/>
      </c>
      <c r="R1527" s="9" t="str">
        <f>IF('Section 16a Bilan'!J108="","",'Section 16a Bilan'!J108)</f>
        <v/>
      </c>
      <c r="S1527" s="9" t="str">
        <f>IF('Section 16a Bilan'!K108="","",'Section 16a Bilan'!K108)</f>
        <v/>
      </c>
      <c r="T1527" s="9" t="str">
        <f>IF('Section 16a Bilan'!L108="","",'Section 16a Bilan'!L108)</f>
        <v/>
      </c>
      <c r="U1527" s="9" t="str">
        <f>IF('Section 16a Bilan'!M108="","",'Section 16a Bilan'!M108)</f>
        <v/>
      </c>
      <c r="V1527" s="81">
        <f>'Section 16a Bilan'!N108</f>
        <v>0</v>
      </c>
      <c r="W1527" s="81">
        <f>'Section 16a Bilan'!O108</f>
        <v>0</v>
      </c>
      <c r="X1527" s="81">
        <f>'Section 16a Bilan'!P108</f>
        <v>0</v>
      </c>
      <c r="Y1527" s="81">
        <f>'Section 16a Bilan'!Q108</f>
        <v>0</v>
      </c>
      <c r="Z1527" s="81">
        <f>'Section 16a Bilan'!R108</f>
        <v>0</v>
      </c>
      <c r="AA1527" s="81">
        <f>'Section 16a Bilan'!S108</f>
        <v>0</v>
      </c>
      <c r="AB1527" s="81">
        <f>'Section 16a Bilan'!T108</f>
        <v>0</v>
      </c>
    </row>
    <row r="1528" spans="1:28">
      <c r="A1528" s="9">
        <f>'Identification '!$F$11</f>
        <v>0</v>
      </c>
      <c r="B1528" s="190" t="str">
        <f>IF(AND('Identification '!$F$11="",'Identification '!$F$15&lt;&gt;""),'Identification '!$F$15,IF('Identification '!$F$11="","",IF('Identification '!$F$13="Inscrire le nom de votre organisme dans la cellule F15",'Identification '!$F$15,'Identification '!$F$13)))</f>
        <v/>
      </c>
      <c r="C1528" s="9" t="str">
        <f>REF!$BM$7</f>
        <v>2025-2026</v>
      </c>
      <c r="D1528" s="9" t="s">
        <v>3004</v>
      </c>
      <c r="E1528" s="190" t="str">
        <f>'Identification '!$F$17</f>
        <v/>
      </c>
      <c r="F1528" s="9" t="str">
        <f>'Identification '!$G$18</f>
        <v/>
      </c>
      <c r="G1528" s="9" t="str">
        <f>IF('Section 16a Bilan'!$C$9="","",'Section 16a Bilan'!$C$9)</f>
        <v/>
      </c>
      <c r="H1528" s="9" t="str">
        <f>IF('Section 16a Bilan'!$H$6="","",'Section 16a Bilan'!$H$6)</f>
        <v/>
      </c>
      <c r="I1528" s="9" t="str">
        <f>IF('Section 16a Bilan'!A109="","",'Section 16a Bilan'!A109)</f>
        <v/>
      </c>
      <c r="J1528" s="9" t="str">
        <f>IF('Section 16a Bilan'!B109="","",'Section 16a Bilan'!B109)</f>
        <v/>
      </c>
      <c r="K1528" s="9" t="str">
        <f>IF('Section 16a Bilan'!C109="","",'Section 16a Bilan'!C109)</f>
        <v/>
      </c>
      <c r="L1528" s="9" t="str">
        <f>IF('Section 16a Bilan'!D109="","",'Section 16a Bilan'!D109)</f>
        <v/>
      </c>
      <c r="M1528" s="9" t="str">
        <f>IF('Section 16a Bilan'!E109="","",'Section 16a Bilan'!E109)</f>
        <v/>
      </c>
      <c r="N1528" s="9" t="str">
        <f>IF('Section 16a Bilan'!F109="","",IF('Section 16a Bilan'!F109="«Choisir»","",'Section 16a Bilan'!F109))</f>
        <v/>
      </c>
      <c r="O1528" s="9" t="str">
        <f>IF('Section 16a Bilan'!G109="","",IF('Section 16a Bilan'!G109="«Choisir»","",'Section 16a Bilan'!G109))</f>
        <v/>
      </c>
      <c r="P1528" s="9" t="str">
        <f>IF('Section 16a Bilan'!H109="","",'Section 16a Bilan'!H109)</f>
        <v/>
      </c>
      <c r="Q1528" s="9" t="str">
        <f>IF('Section 16a Bilan'!I109="","",'Section 16a Bilan'!I109)</f>
        <v/>
      </c>
      <c r="R1528" s="9" t="str">
        <f>IF('Section 16a Bilan'!J109="","",'Section 16a Bilan'!J109)</f>
        <v/>
      </c>
      <c r="S1528" s="9" t="str">
        <f>IF('Section 16a Bilan'!K109="","",'Section 16a Bilan'!K109)</f>
        <v/>
      </c>
      <c r="T1528" s="9" t="str">
        <f>IF('Section 16a Bilan'!L109="","",'Section 16a Bilan'!L109)</f>
        <v/>
      </c>
      <c r="U1528" s="9" t="str">
        <f>IF('Section 16a Bilan'!M109="","",'Section 16a Bilan'!M109)</f>
        <v/>
      </c>
      <c r="V1528" s="81">
        <f>'Section 16a Bilan'!N109</f>
        <v>0</v>
      </c>
      <c r="W1528" s="81">
        <f>'Section 16a Bilan'!O109</f>
        <v>0</v>
      </c>
      <c r="X1528" s="81">
        <f>'Section 16a Bilan'!P109</f>
        <v>0</v>
      </c>
      <c r="Y1528" s="81">
        <f>'Section 16a Bilan'!Q109</f>
        <v>0</v>
      </c>
      <c r="Z1528" s="81">
        <f>'Section 16a Bilan'!R109</f>
        <v>0</v>
      </c>
      <c r="AA1528" s="81">
        <f>'Section 16a Bilan'!S109</f>
        <v>0</v>
      </c>
      <c r="AB1528" s="81">
        <f>'Section 16a Bilan'!T109</f>
        <v>0</v>
      </c>
    </row>
    <row r="1529" spans="1:28">
      <c r="A1529" s="9">
        <f>'Identification '!$F$11</f>
        <v>0</v>
      </c>
      <c r="B1529" s="190" t="str">
        <f>IF(AND('Identification '!$F$11="",'Identification '!$F$15&lt;&gt;""),'Identification '!$F$15,IF('Identification '!$F$11="","",IF('Identification '!$F$13="Inscrire le nom de votre organisme dans la cellule F15",'Identification '!$F$15,'Identification '!$F$13)))</f>
        <v/>
      </c>
      <c r="C1529" s="9" t="str">
        <f>REF!$BM$7</f>
        <v>2025-2026</v>
      </c>
      <c r="D1529" s="9" t="s">
        <v>3004</v>
      </c>
      <c r="E1529" s="190" t="str">
        <f>'Identification '!$F$17</f>
        <v/>
      </c>
      <c r="F1529" s="9" t="str">
        <f>'Identification '!$G$18</f>
        <v/>
      </c>
      <c r="G1529" s="9" t="str">
        <f>IF('Section 16a Bilan'!$C$9="","",'Section 16a Bilan'!$C$9)</f>
        <v/>
      </c>
      <c r="H1529" s="9" t="str">
        <f>IF('Section 16a Bilan'!$H$6="","",'Section 16a Bilan'!$H$6)</f>
        <v/>
      </c>
      <c r="I1529" s="9" t="str">
        <f>IF('Section 16a Bilan'!A110="","",'Section 16a Bilan'!A110)</f>
        <v/>
      </c>
      <c r="J1529" s="9" t="str">
        <f>IF('Section 16a Bilan'!B110="","",'Section 16a Bilan'!B110)</f>
        <v/>
      </c>
      <c r="K1529" s="9" t="str">
        <f>IF('Section 16a Bilan'!C110="","",'Section 16a Bilan'!C110)</f>
        <v/>
      </c>
      <c r="L1529" s="9" t="str">
        <f>IF('Section 16a Bilan'!D110="","",'Section 16a Bilan'!D110)</f>
        <v/>
      </c>
      <c r="M1529" s="9" t="str">
        <f>IF('Section 16a Bilan'!E110="","",'Section 16a Bilan'!E110)</f>
        <v/>
      </c>
      <c r="N1529" s="9" t="str">
        <f>IF('Section 16a Bilan'!F110="","",IF('Section 16a Bilan'!F110="«Choisir»","",'Section 16a Bilan'!F110))</f>
        <v/>
      </c>
      <c r="O1529" s="9" t="str">
        <f>IF('Section 16a Bilan'!G110="","",IF('Section 16a Bilan'!G110="«Choisir»","",'Section 16a Bilan'!G110))</f>
        <v/>
      </c>
      <c r="P1529" s="9" t="str">
        <f>IF('Section 16a Bilan'!H110="","",'Section 16a Bilan'!H110)</f>
        <v/>
      </c>
      <c r="Q1529" s="9" t="str">
        <f>IF('Section 16a Bilan'!I110="","",'Section 16a Bilan'!I110)</f>
        <v/>
      </c>
      <c r="R1529" s="9" t="str">
        <f>IF('Section 16a Bilan'!J110="","",'Section 16a Bilan'!J110)</f>
        <v/>
      </c>
      <c r="S1529" s="9" t="str">
        <f>IF('Section 16a Bilan'!K110="","",'Section 16a Bilan'!K110)</f>
        <v/>
      </c>
      <c r="T1529" s="9" t="str">
        <f>IF('Section 16a Bilan'!L110="","",'Section 16a Bilan'!L110)</f>
        <v/>
      </c>
      <c r="U1529" s="9" t="str">
        <f>IF('Section 16a Bilan'!M110="","",'Section 16a Bilan'!M110)</f>
        <v/>
      </c>
      <c r="V1529" s="81">
        <f>'Section 16a Bilan'!N110</f>
        <v>0</v>
      </c>
      <c r="W1529" s="81">
        <f>'Section 16a Bilan'!O110</f>
        <v>0</v>
      </c>
      <c r="X1529" s="81">
        <f>'Section 16a Bilan'!P110</f>
        <v>0</v>
      </c>
      <c r="Y1529" s="81">
        <f>'Section 16a Bilan'!Q110</f>
        <v>0</v>
      </c>
      <c r="Z1529" s="81">
        <f>'Section 16a Bilan'!R110</f>
        <v>0</v>
      </c>
      <c r="AA1529" s="81">
        <f>'Section 16a Bilan'!S110</f>
        <v>0</v>
      </c>
      <c r="AB1529" s="81">
        <f>'Section 16a Bilan'!T110</f>
        <v>0</v>
      </c>
    </row>
    <row r="1530" spans="1:28">
      <c r="A1530" s="9">
        <f>'Identification '!$F$11</f>
        <v>0</v>
      </c>
      <c r="B1530" s="190" t="str">
        <f>IF(AND('Identification '!$F$11="",'Identification '!$F$15&lt;&gt;""),'Identification '!$F$15,IF('Identification '!$F$11="","",IF('Identification '!$F$13="Inscrire le nom de votre organisme dans la cellule F15",'Identification '!$F$15,'Identification '!$F$13)))</f>
        <v/>
      </c>
      <c r="C1530" s="9" t="str">
        <f>REF!$BM$7</f>
        <v>2025-2026</v>
      </c>
      <c r="D1530" s="9" t="s">
        <v>3004</v>
      </c>
      <c r="E1530" s="190" t="str">
        <f>'Identification '!$F$17</f>
        <v/>
      </c>
      <c r="F1530" s="9" t="str">
        <f>'Identification '!$G$18</f>
        <v/>
      </c>
      <c r="G1530" s="9" t="str">
        <f>IF('Section 16a Bilan'!$C$9="","",'Section 16a Bilan'!$C$9)</f>
        <v/>
      </c>
      <c r="H1530" s="9" t="str">
        <f>IF('Section 16a Bilan'!$H$6="","",'Section 16a Bilan'!$H$6)</f>
        <v/>
      </c>
      <c r="I1530" s="9" t="str">
        <f>IF('Section 16a Bilan'!A111="","",'Section 16a Bilan'!A111)</f>
        <v/>
      </c>
      <c r="J1530" s="9" t="str">
        <f>IF('Section 16a Bilan'!B111="","",'Section 16a Bilan'!B111)</f>
        <v/>
      </c>
      <c r="K1530" s="9" t="str">
        <f>IF('Section 16a Bilan'!C111="","",'Section 16a Bilan'!C111)</f>
        <v/>
      </c>
      <c r="L1530" s="9" t="str">
        <f>IF('Section 16a Bilan'!D111="","",'Section 16a Bilan'!D111)</f>
        <v/>
      </c>
      <c r="M1530" s="9" t="str">
        <f>IF('Section 16a Bilan'!E111="","",'Section 16a Bilan'!E111)</f>
        <v/>
      </c>
      <c r="N1530" s="9" t="str">
        <f>IF('Section 16a Bilan'!F111="","",IF('Section 16a Bilan'!F111="«Choisir»","",'Section 16a Bilan'!F111))</f>
        <v/>
      </c>
      <c r="O1530" s="9" t="str">
        <f>IF('Section 16a Bilan'!G111="","",IF('Section 16a Bilan'!G111="«Choisir»","",'Section 16a Bilan'!G111))</f>
        <v/>
      </c>
      <c r="P1530" s="9" t="str">
        <f>IF('Section 16a Bilan'!H111="","",'Section 16a Bilan'!H111)</f>
        <v/>
      </c>
      <c r="Q1530" s="9" t="str">
        <f>IF('Section 16a Bilan'!I111="","",'Section 16a Bilan'!I111)</f>
        <v/>
      </c>
      <c r="R1530" s="9" t="str">
        <f>IF('Section 16a Bilan'!J111="","",'Section 16a Bilan'!J111)</f>
        <v/>
      </c>
      <c r="S1530" s="9" t="str">
        <f>IF('Section 16a Bilan'!K111="","",'Section 16a Bilan'!K111)</f>
        <v/>
      </c>
      <c r="T1530" s="9" t="str">
        <f>IF('Section 16a Bilan'!L111="","",'Section 16a Bilan'!L111)</f>
        <v/>
      </c>
      <c r="U1530" s="9" t="str">
        <f>IF('Section 16a Bilan'!M111="","",'Section 16a Bilan'!M111)</f>
        <v/>
      </c>
      <c r="V1530" s="81">
        <f>'Section 16a Bilan'!N111</f>
        <v>0</v>
      </c>
      <c r="W1530" s="81">
        <f>'Section 16a Bilan'!O111</f>
        <v>0</v>
      </c>
      <c r="X1530" s="81">
        <f>'Section 16a Bilan'!P111</f>
        <v>0</v>
      </c>
      <c r="Y1530" s="81">
        <f>'Section 16a Bilan'!Q111</f>
        <v>0</v>
      </c>
      <c r="Z1530" s="81">
        <f>'Section 16a Bilan'!R111</f>
        <v>0</v>
      </c>
      <c r="AA1530" s="81">
        <f>'Section 16a Bilan'!S111</f>
        <v>0</v>
      </c>
      <c r="AB1530" s="81">
        <f>'Section 16a Bilan'!T111</f>
        <v>0</v>
      </c>
    </row>
    <row r="1531" spans="1:28">
      <c r="A1531" s="9">
        <f>'Identification '!$F$11</f>
        <v>0</v>
      </c>
      <c r="B1531" s="190" t="str">
        <f>IF(AND('Identification '!$F$11="",'Identification '!$F$15&lt;&gt;""),'Identification '!$F$15,IF('Identification '!$F$11="","",IF('Identification '!$F$13="Inscrire le nom de votre organisme dans la cellule F15",'Identification '!$F$15,'Identification '!$F$13)))</f>
        <v/>
      </c>
      <c r="C1531" s="9" t="str">
        <f>REF!$BM$7</f>
        <v>2025-2026</v>
      </c>
      <c r="D1531" s="9" t="s">
        <v>3004</v>
      </c>
      <c r="E1531" s="190" t="str">
        <f>'Identification '!$F$17</f>
        <v/>
      </c>
      <c r="F1531" s="9" t="str">
        <f>'Identification '!$G$18</f>
        <v/>
      </c>
      <c r="G1531" s="9" t="str">
        <f>IF('Section 16a Bilan'!$C$9="","",'Section 16a Bilan'!$C$9)</f>
        <v/>
      </c>
      <c r="H1531" s="9" t="str">
        <f>IF('Section 16a Bilan'!$H$6="","",'Section 16a Bilan'!$H$6)</f>
        <v/>
      </c>
      <c r="I1531" s="9" t="str">
        <f>IF('Section 16a Bilan'!A112="","",'Section 16a Bilan'!A112)</f>
        <v/>
      </c>
      <c r="J1531" s="9" t="str">
        <f>IF('Section 16a Bilan'!B112="","",'Section 16a Bilan'!B112)</f>
        <v/>
      </c>
      <c r="K1531" s="9" t="str">
        <f>IF('Section 16a Bilan'!C112="","",'Section 16a Bilan'!C112)</f>
        <v/>
      </c>
      <c r="L1531" s="9" t="str">
        <f>IF('Section 16a Bilan'!D112="","",'Section 16a Bilan'!D112)</f>
        <v/>
      </c>
      <c r="M1531" s="9" t="str">
        <f>IF('Section 16a Bilan'!E112="","",'Section 16a Bilan'!E112)</f>
        <v/>
      </c>
      <c r="N1531" s="9" t="str">
        <f>IF('Section 16a Bilan'!F112="","",IF('Section 16a Bilan'!F112="«Choisir»","",'Section 16a Bilan'!F112))</f>
        <v/>
      </c>
      <c r="O1531" s="9" t="str">
        <f>IF('Section 16a Bilan'!G112="","",IF('Section 16a Bilan'!G112="«Choisir»","",'Section 16a Bilan'!G112))</f>
        <v/>
      </c>
      <c r="P1531" s="9" t="str">
        <f>IF('Section 16a Bilan'!H112="","",'Section 16a Bilan'!H112)</f>
        <v/>
      </c>
      <c r="Q1531" s="9" t="str">
        <f>IF('Section 16a Bilan'!I112="","",'Section 16a Bilan'!I112)</f>
        <v/>
      </c>
      <c r="R1531" s="9" t="str">
        <f>IF('Section 16a Bilan'!J112="","",'Section 16a Bilan'!J112)</f>
        <v/>
      </c>
      <c r="S1531" s="9" t="str">
        <f>IF('Section 16a Bilan'!K112="","",'Section 16a Bilan'!K112)</f>
        <v/>
      </c>
      <c r="T1531" s="9" t="str">
        <f>IF('Section 16a Bilan'!L112="","",'Section 16a Bilan'!L112)</f>
        <v/>
      </c>
      <c r="U1531" s="9" t="str">
        <f>IF('Section 16a Bilan'!M112="","",'Section 16a Bilan'!M112)</f>
        <v/>
      </c>
      <c r="V1531" s="81">
        <f>'Section 16a Bilan'!N112</f>
        <v>0</v>
      </c>
      <c r="W1531" s="81">
        <f>'Section 16a Bilan'!O112</f>
        <v>0</v>
      </c>
      <c r="X1531" s="81">
        <f>'Section 16a Bilan'!P112</f>
        <v>0</v>
      </c>
      <c r="Y1531" s="81">
        <f>'Section 16a Bilan'!Q112</f>
        <v>0</v>
      </c>
      <c r="Z1531" s="81">
        <f>'Section 16a Bilan'!R112</f>
        <v>0</v>
      </c>
      <c r="AA1531" s="81">
        <f>'Section 16a Bilan'!S112</f>
        <v>0</v>
      </c>
      <c r="AB1531" s="81">
        <f>'Section 16a Bilan'!T112</f>
        <v>0</v>
      </c>
    </row>
    <row r="1532" spans="1:28">
      <c r="A1532" s="9">
        <f>'Identification '!$F$11</f>
        <v>0</v>
      </c>
      <c r="B1532" s="190" t="str">
        <f>IF(AND('Identification '!$F$11="",'Identification '!$F$15&lt;&gt;""),'Identification '!$F$15,IF('Identification '!$F$11="","",IF('Identification '!$F$13="Inscrire le nom de votre organisme dans la cellule F15",'Identification '!$F$15,'Identification '!$F$13)))</f>
        <v/>
      </c>
      <c r="C1532" s="9" t="str">
        <f>REF!$BM$7</f>
        <v>2025-2026</v>
      </c>
      <c r="D1532" s="9" t="s">
        <v>3004</v>
      </c>
      <c r="E1532" s="190" t="str">
        <f>'Identification '!$F$17</f>
        <v/>
      </c>
      <c r="F1532" s="9" t="str">
        <f>'Identification '!$G$18</f>
        <v/>
      </c>
      <c r="G1532" s="9" t="str">
        <f>IF('Section 16a Bilan'!$C$9="","",'Section 16a Bilan'!$C$9)</f>
        <v/>
      </c>
      <c r="H1532" s="9" t="str">
        <f>IF('Section 16a Bilan'!$H$6="","",'Section 16a Bilan'!$H$6)</f>
        <v/>
      </c>
      <c r="I1532" s="9" t="str">
        <f>IF('Section 16a Bilan'!A113="","",'Section 16a Bilan'!A113)</f>
        <v/>
      </c>
      <c r="J1532" s="9" t="str">
        <f>IF('Section 16a Bilan'!B113="","",'Section 16a Bilan'!B113)</f>
        <v/>
      </c>
      <c r="K1532" s="9" t="str">
        <f>IF('Section 16a Bilan'!C113="","",'Section 16a Bilan'!C113)</f>
        <v/>
      </c>
      <c r="L1532" s="9" t="str">
        <f>IF('Section 16a Bilan'!D113="","",'Section 16a Bilan'!D113)</f>
        <v/>
      </c>
      <c r="M1532" s="9" t="str">
        <f>IF('Section 16a Bilan'!E113="","",'Section 16a Bilan'!E113)</f>
        <v/>
      </c>
      <c r="N1532" s="9" t="str">
        <f>IF('Section 16a Bilan'!F113="","",IF('Section 16a Bilan'!F113="«Choisir»","",'Section 16a Bilan'!F113))</f>
        <v/>
      </c>
      <c r="O1532" s="9" t="str">
        <f>IF('Section 16a Bilan'!G113="","",IF('Section 16a Bilan'!G113="«Choisir»","",'Section 16a Bilan'!G113))</f>
        <v/>
      </c>
      <c r="P1532" s="9" t="str">
        <f>IF('Section 16a Bilan'!H113="","",'Section 16a Bilan'!H113)</f>
        <v/>
      </c>
      <c r="Q1532" s="9" t="str">
        <f>IF('Section 16a Bilan'!I113="","",'Section 16a Bilan'!I113)</f>
        <v/>
      </c>
      <c r="R1532" s="9" t="str">
        <f>IF('Section 16a Bilan'!J113="","",'Section 16a Bilan'!J113)</f>
        <v/>
      </c>
      <c r="S1532" s="9" t="str">
        <f>IF('Section 16a Bilan'!K113="","",'Section 16a Bilan'!K113)</f>
        <v/>
      </c>
      <c r="T1532" s="9" t="str">
        <f>IF('Section 16a Bilan'!L113="","",'Section 16a Bilan'!L113)</f>
        <v/>
      </c>
      <c r="U1532" s="9" t="str">
        <f>IF('Section 16a Bilan'!M113="","",'Section 16a Bilan'!M113)</f>
        <v/>
      </c>
      <c r="V1532" s="81">
        <f>'Section 16a Bilan'!N113</f>
        <v>0</v>
      </c>
      <c r="W1532" s="81">
        <f>'Section 16a Bilan'!O113</f>
        <v>0</v>
      </c>
      <c r="X1532" s="81">
        <f>'Section 16a Bilan'!P113</f>
        <v>0</v>
      </c>
      <c r="Y1532" s="81">
        <f>'Section 16a Bilan'!Q113</f>
        <v>0</v>
      </c>
      <c r="Z1532" s="81">
        <f>'Section 16a Bilan'!R113</f>
        <v>0</v>
      </c>
      <c r="AA1532" s="81">
        <f>'Section 16a Bilan'!S113</f>
        <v>0</v>
      </c>
      <c r="AB1532" s="81">
        <f>'Section 16a Bilan'!T113</f>
        <v>0</v>
      </c>
    </row>
    <row r="1533" spans="1:28">
      <c r="A1533" s="9">
        <f>'Identification '!$F$11</f>
        <v>0</v>
      </c>
      <c r="B1533" s="190" t="str">
        <f>IF(AND('Identification '!$F$11="",'Identification '!$F$15&lt;&gt;""),'Identification '!$F$15,IF('Identification '!$F$11="","",IF('Identification '!$F$13="Inscrire le nom de votre organisme dans la cellule F15",'Identification '!$F$15,'Identification '!$F$13)))</f>
        <v/>
      </c>
      <c r="C1533" s="9" t="str">
        <f>REF!$BM$7</f>
        <v>2025-2026</v>
      </c>
      <c r="D1533" s="9" t="s">
        <v>3004</v>
      </c>
      <c r="E1533" s="190" t="str">
        <f>'Identification '!$F$17</f>
        <v/>
      </c>
      <c r="F1533" s="9" t="str">
        <f>'Identification '!$G$18</f>
        <v/>
      </c>
      <c r="G1533" s="9" t="str">
        <f>IF('Section 16a Bilan'!$C$9="","",'Section 16a Bilan'!$C$9)</f>
        <v/>
      </c>
      <c r="H1533" s="9" t="str">
        <f>IF('Section 16a Bilan'!$H$6="","",'Section 16a Bilan'!$H$6)</f>
        <v/>
      </c>
      <c r="I1533" s="9" t="str">
        <f>IF('Section 16a Bilan'!A114="","",'Section 16a Bilan'!A114)</f>
        <v/>
      </c>
      <c r="J1533" s="9" t="str">
        <f>IF('Section 16a Bilan'!B114="","",'Section 16a Bilan'!B114)</f>
        <v/>
      </c>
      <c r="K1533" s="9" t="str">
        <f>IF('Section 16a Bilan'!C114="","",'Section 16a Bilan'!C114)</f>
        <v/>
      </c>
      <c r="L1533" s="9" t="str">
        <f>IF('Section 16a Bilan'!D114="","",'Section 16a Bilan'!D114)</f>
        <v/>
      </c>
      <c r="M1533" s="9" t="str">
        <f>IF('Section 16a Bilan'!E114="","",'Section 16a Bilan'!E114)</f>
        <v/>
      </c>
      <c r="N1533" s="9" t="str">
        <f>IF('Section 16a Bilan'!F114="","",IF('Section 16a Bilan'!F114="«Choisir»","",'Section 16a Bilan'!F114))</f>
        <v/>
      </c>
      <c r="O1533" s="9" t="str">
        <f>IF('Section 16a Bilan'!G114="","",IF('Section 16a Bilan'!G114="«Choisir»","",'Section 16a Bilan'!G114))</f>
        <v/>
      </c>
      <c r="P1533" s="9" t="str">
        <f>IF('Section 16a Bilan'!H114="","",'Section 16a Bilan'!H114)</f>
        <v/>
      </c>
      <c r="Q1533" s="9" t="str">
        <f>IF('Section 16a Bilan'!I114="","",'Section 16a Bilan'!I114)</f>
        <v/>
      </c>
      <c r="R1533" s="9" t="str">
        <f>IF('Section 16a Bilan'!J114="","",'Section 16a Bilan'!J114)</f>
        <v/>
      </c>
      <c r="S1533" s="9" t="str">
        <f>IF('Section 16a Bilan'!K114="","",'Section 16a Bilan'!K114)</f>
        <v/>
      </c>
      <c r="T1533" s="9" t="str">
        <f>IF('Section 16a Bilan'!L114="","",'Section 16a Bilan'!L114)</f>
        <v/>
      </c>
      <c r="U1533" s="9" t="str">
        <f>IF('Section 16a Bilan'!M114="","",'Section 16a Bilan'!M114)</f>
        <v/>
      </c>
      <c r="V1533" s="81">
        <f>'Section 16a Bilan'!N114</f>
        <v>0</v>
      </c>
      <c r="W1533" s="81">
        <f>'Section 16a Bilan'!O114</f>
        <v>0</v>
      </c>
      <c r="X1533" s="81">
        <f>'Section 16a Bilan'!P114</f>
        <v>0</v>
      </c>
      <c r="Y1533" s="81">
        <f>'Section 16a Bilan'!Q114</f>
        <v>0</v>
      </c>
      <c r="Z1533" s="81">
        <f>'Section 16a Bilan'!R114</f>
        <v>0</v>
      </c>
      <c r="AA1533" s="81">
        <f>'Section 16a Bilan'!S114</f>
        <v>0</v>
      </c>
      <c r="AB1533" s="81">
        <f>'Section 16a Bilan'!T114</f>
        <v>0</v>
      </c>
    </row>
    <row r="1534" spans="1:28">
      <c r="A1534" s="9">
        <f>'Identification '!$F$11</f>
        <v>0</v>
      </c>
      <c r="B1534" s="190" t="str">
        <f>IF(AND('Identification '!$F$11="",'Identification '!$F$15&lt;&gt;""),'Identification '!$F$15,IF('Identification '!$F$11="","",IF('Identification '!$F$13="Inscrire le nom de votre organisme dans la cellule F15",'Identification '!$F$15,'Identification '!$F$13)))</f>
        <v/>
      </c>
      <c r="C1534" s="9" t="str">
        <f>REF!$BM$7</f>
        <v>2025-2026</v>
      </c>
      <c r="D1534" s="9" t="s">
        <v>3004</v>
      </c>
      <c r="E1534" s="190" t="str">
        <f>'Identification '!$F$17</f>
        <v/>
      </c>
      <c r="F1534" s="9" t="str">
        <f>'Identification '!$G$18</f>
        <v/>
      </c>
      <c r="G1534" s="9" t="str">
        <f>IF('Section 16a Bilan'!$C$9="","",'Section 16a Bilan'!$C$9)</f>
        <v/>
      </c>
      <c r="H1534" s="9" t="str">
        <f>IF('Section 16a Bilan'!$H$6="","",'Section 16a Bilan'!$H$6)</f>
        <v/>
      </c>
      <c r="I1534" s="9" t="str">
        <f>IF('Section 16a Bilan'!A115="","",'Section 16a Bilan'!A115)</f>
        <v/>
      </c>
      <c r="J1534" s="9" t="str">
        <f>IF('Section 16a Bilan'!B115="","",'Section 16a Bilan'!B115)</f>
        <v/>
      </c>
      <c r="K1534" s="9" t="str">
        <f>IF('Section 16a Bilan'!C115="","",'Section 16a Bilan'!C115)</f>
        <v/>
      </c>
      <c r="L1534" s="9" t="str">
        <f>IF('Section 16a Bilan'!D115="","",'Section 16a Bilan'!D115)</f>
        <v/>
      </c>
      <c r="M1534" s="9" t="str">
        <f>IF('Section 16a Bilan'!E115="","",'Section 16a Bilan'!E115)</f>
        <v/>
      </c>
      <c r="N1534" s="9" t="str">
        <f>IF('Section 16a Bilan'!F115="","",IF('Section 16a Bilan'!F115="«Choisir»","",'Section 16a Bilan'!F115))</f>
        <v/>
      </c>
      <c r="O1534" s="9" t="str">
        <f>IF('Section 16a Bilan'!G115="","",IF('Section 16a Bilan'!G115="«Choisir»","",'Section 16a Bilan'!G115))</f>
        <v/>
      </c>
      <c r="P1534" s="9" t="str">
        <f>IF('Section 16a Bilan'!H115="","",'Section 16a Bilan'!H115)</f>
        <v/>
      </c>
      <c r="Q1534" s="9" t="str">
        <f>IF('Section 16a Bilan'!I115="","",'Section 16a Bilan'!I115)</f>
        <v/>
      </c>
      <c r="R1534" s="9" t="str">
        <f>IF('Section 16a Bilan'!J115="","",'Section 16a Bilan'!J115)</f>
        <v/>
      </c>
      <c r="S1534" s="9" t="str">
        <f>IF('Section 16a Bilan'!K115="","",'Section 16a Bilan'!K115)</f>
        <v/>
      </c>
      <c r="T1534" s="9" t="str">
        <f>IF('Section 16a Bilan'!L115="","",'Section 16a Bilan'!L115)</f>
        <v/>
      </c>
      <c r="U1534" s="9" t="str">
        <f>IF('Section 16a Bilan'!M115="","",'Section 16a Bilan'!M115)</f>
        <v/>
      </c>
      <c r="V1534" s="81">
        <f>'Section 16a Bilan'!N115</f>
        <v>0</v>
      </c>
      <c r="W1534" s="81">
        <f>'Section 16a Bilan'!O115</f>
        <v>0</v>
      </c>
      <c r="X1534" s="81">
        <f>'Section 16a Bilan'!P115</f>
        <v>0</v>
      </c>
      <c r="Y1534" s="81">
        <f>'Section 16a Bilan'!Q115</f>
        <v>0</v>
      </c>
      <c r="Z1534" s="81">
        <f>'Section 16a Bilan'!R115</f>
        <v>0</v>
      </c>
      <c r="AA1534" s="81">
        <f>'Section 16a Bilan'!S115</f>
        <v>0</v>
      </c>
      <c r="AB1534" s="81">
        <f>'Section 16a Bilan'!T115</f>
        <v>0</v>
      </c>
    </row>
    <row r="1535" spans="1:28">
      <c r="A1535" s="9">
        <f>'Identification '!$F$11</f>
        <v>0</v>
      </c>
      <c r="B1535" s="190" t="str">
        <f>IF(AND('Identification '!$F$11="",'Identification '!$F$15&lt;&gt;""),'Identification '!$F$15,IF('Identification '!$F$11="","",IF('Identification '!$F$13="Inscrire le nom de votre organisme dans la cellule F15",'Identification '!$F$15,'Identification '!$F$13)))</f>
        <v/>
      </c>
      <c r="C1535" s="9" t="str">
        <f>REF!$BM$7</f>
        <v>2025-2026</v>
      </c>
      <c r="D1535" s="9" t="s">
        <v>3004</v>
      </c>
      <c r="E1535" s="190" t="str">
        <f>'Identification '!$F$17</f>
        <v/>
      </c>
      <c r="F1535" s="9" t="str">
        <f>'Identification '!$G$18</f>
        <v/>
      </c>
      <c r="G1535" s="9" t="str">
        <f>IF('Section 16a Bilan'!$C$9="","",'Section 16a Bilan'!$C$9)</f>
        <v/>
      </c>
      <c r="H1535" s="9" t="str">
        <f>IF('Section 16a Bilan'!$H$6="","",'Section 16a Bilan'!$H$6)</f>
        <v/>
      </c>
      <c r="I1535" s="9" t="str">
        <f>IF('Section 16a Bilan'!A116="","",'Section 16a Bilan'!A116)</f>
        <v/>
      </c>
      <c r="J1535" s="9" t="str">
        <f>IF('Section 16a Bilan'!B116="","",'Section 16a Bilan'!B116)</f>
        <v/>
      </c>
      <c r="K1535" s="9" t="str">
        <f>IF('Section 16a Bilan'!C116="","",'Section 16a Bilan'!C116)</f>
        <v/>
      </c>
      <c r="L1535" s="9" t="str">
        <f>IF('Section 16a Bilan'!D116="","",'Section 16a Bilan'!D116)</f>
        <v/>
      </c>
      <c r="M1535" s="9" t="str">
        <f>IF('Section 16a Bilan'!E116="","",'Section 16a Bilan'!E116)</f>
        <v/>
      </c>
      <c r="N1535" s="9" t="str">
        <f>IF('Section 16a Bilan'!F116="","",IF('Section 16a Bilan'!F116="«Choisir»","",'Section 16a Bilan'!F116))</f>
        <v/>
      </c>
      <c r="O1535" s="9" t="str">
        <f>IF('Section 16a Bilan'!G116="","",IF('Section 16a Bilan'!G116="«Choisir»","",'Section 16a Bilan'!G116))</f>
        <v/>
      </c>
      <c r="P1535" s="9" t="str">
        <f>IF('Section 16a Bilan'!H116="","",'Section 16a Bilan'!H116)</f>
        <v/>
      </c>
      <c r="Q1535" s="9" t="str">
        <f>IF('Section 16a Bilan'!I116="","",'Section 16a Bilan'!I116)</f>
        <v/>
      </c>
      <c r="R1535" s="9" t="str">
        <f>IF('Section 16a Bilan'!J116="","",'Section 16a Bilan'!J116)</f>
        <v/>
      </c>
      <c r="S1535" s="9" t="str">
        <f>IF('Section 16a Bilan'!K116="","",'Section 16a Bilan'!K116)</f>
        <v/>
      </c>
      <c r="T1535" s="9" t="str">
        <f>IF('Section 16a Bilan'!L116="","",'Section 16a Bilan'!L116)</f>
        <v/>
      </c>
      <c r="U1535" s="9" t="str">
        <f>IF('Section 16a Bilan'!M116="","",'Section 16a Bilan'!M116)</f>
        <v/>
      </c>
      <c r="V1535" s="81">
        <f>'Section 16a Bilan'!N116</f>
        <v>0</v>
      </c>
      <c r="W1535" s="81">
        <f>'Section 16a Bilan'!O116</f>
        <v>0</v>
      </c>
      <c r="X1535" s="81">
        <f>'Section 16a Bilan'!P116</f>
        <v>0</v>
      </c>
      <c r="Y1535" s="81">
        <f>'Section 16a Bilan'!Q116</f>
        <v>0</v>
      </c>
      <c r="Z1535" s="81">
        <f>'Section 16a Bilan'!R116</f>
        <v>0</v>
      </c>
      <c r="AA1535" s="81">
        <f>'Section 16a Bilan'!S116</f>
        <v>0</v>
      </c>
      <c r="AB1535" s="81">
        <f>'Section 16a Bilan'!T116</f>
        <v>0</v>
      </c>
    </row>
    <row r="1536" spans="1:28">
      <c r="A1536" s="9">
        <f>'Identification '!$F$11</f>
        <v>0</v>
      </c>
      <c r="B1536" s="190" t="str">
        <f>IF(AND('Identification '!$F$11="",'Identification '!$F$15&lt;&gt;""),'Identification '!$F$15,IF('Identification '!$F$11="","",IF('Identification '!$F$13="Inscrire le nom de votre organisme dans la cellule F15",'Identification '!$F$15,'Identification '!$F$13)))</f>
        <v/>
      </c>
      <c r="C1536" s="9" t="str">
        <f>REF!$BM$7</f>
        <v>2025-2026</v>
      </c>
      <c r="D1536" s="9" t="s">
        <v>3004</v>
      </c>
      <c r="E1536" s="190" t="str">
        <f>'Identification '!$F$17</f>
        <v/>
      </c>
      <c r="F1536" s="9" t="str">
        <f>'Identification '!$G$18</f>
        <v/>
      </c>
      <c r="G1536" s="9" t="str">
        <f>IF('Section 16a Bilan'!$C$9="","",'Section 16a Bilan'!$C$9)</f>
        <v/>
      </c>
      <c r="H1536" s="9" t="str">
        <f>IF('Section 16a Bilan'!$H$6="","",'Section 16a Bilan'!$H$6)</f>
        <v/>
      </c>
      <c r="I1536" s="9" t="str">
        <f>IF('Section 16a Bilan'!A117="","",'Section 16a Bilan'!A117)</f>
        <v/>
      </c>
      <c r="J1536" s="9" t="str">
        <f>IF('Section 16a Bilan'!B117="","",'Section 16a Bilan'!B117)</f>
        <v/>
      </c>
      <c r="K1536" s="9" t="str">
        <f>IF('Section 16a Bilan'!C117="","",'Section 16a Bilan'!C117)</f>
        <v/>
      </c>
      <c r="L1536" s="9" t="str">
        <f>IF('Section 16a Bilan'!D117="","",'Section 16a Bilan'!D117)</f>
        <v/>
      </c>
      <c r="M1536" s="9" t="str">
        <f>IF('Section 16a Bilan'!E117="","",'Section 16a Bilan'!E117)</f>
        <v/>
      </c>
      <c r="N1536" s="9" t="str">
        <f>IF('Section 16a Bilan'!F117="","",IF('Section 16a Bilan'!F117="«Choisir»","",'Section 16a Bilan'!F117))</f>
        <v/>
      </c>
      <c r="O1536" s="9" t="str">
        <f>IF('Section 16a Bilan'!G117="","",IF('Section 16a Bilan'!G117="«Choisir»","",'Section 16a Bilan'!G117))</f>
        <v/>
      </c>
      <c r="P1536" s="9" t="str">
        <f>IF('Section 16a Bilan'!H117="","",'Section 16a Bilan'!H117)</f>
        <v/>
      </c>
      <c r="Q1536" s="9" t="str">
        <f>IF('Section 16a Bilan'!I117="","",'Section 16a Bilan'!I117)</f>
        <v/>
      </c>
      <c r="R1536" s="9" t="str">
        <f>IF('Section 16a Bilan'!J117="","",'Section 16a Bilan'!J117)</f>
        <v/>
      </c>
      <c r="S1536" s="9" t="str">
        <f>IF('Section 16a Bilan'!K117="","",'Section 16a Bilan'!K117)</f>
        <v/>
      </c>
      <c r="T1536" s="9" t="str">
        <f>IF('Section 16a Bilan'!L117="","",'Section 16a Bilan'!L117)</f>
        <v/>
      </c>
      <c r="U1536" s="9" t="str">
        <f>IF('Section 16a Bilan'!M117="","",'Section 16a Bilan'!M117)</f>
        <v/>
      </c>
      <c r="V1536" s="81">
        <f>'Section 16a Bilan'!N117</f>
        <v>0</v>
      </c>
      <c r="W1536" s="81">
        <f>'Section 16a Bilan'!O117</f>
        <v>0</v>
      </c>
      <c r="X1536" s="81">
        <f>'Section 16a Bilan'!P117</f>
        <v>0</v>
      </c>
      <c r="Y1536" s="81">
        <f>'Section 16a Bilan'!Q117</f>
        <v>0</v>
      </c>
      <c r="Z1536" s="81">
        <f>'Section 16a Bilan'!R117</f>
        <v>0</v>
      </c>
      <c r="AA1536" s="81">
        <f>'Section 16a Bilan'!S117</f>
        <v>0</v>
      </c>
      <c r="AB1536" s="81">
        <f>'Section 16a Bilan'!T117</f>
        <v>0</v>
      </c>
    </row>
    <row r="1537" spans="1:28">
      <c r="A1537" s="9">
        <f>'Identification '!$F$11</f>
        <v>0</v>
      </c>
      <c r="B1537" s="190" t="str">
        <f>IF(AND('Identification '!$F$11="",'Identification '!$F$15&lt;&gt;""),'Identification '!$F$15,IF('Identification '!$F$11="","",IF('Identification '!$F$13="Inscrire le nom de votre organisme dans la cellule F15",'Identification '!$F$15,'Identification '!$F$13)))</f>
        <v/>
      </c>
      <c r="C1537" s="9" t="str">
        <f>REF!$BM$7</f>
        <v>2025-2026</v>
      </c>
      <c r="D1537" s="9" t="s">
        <v>3004</v>
      </c>
      <c r="E1537" s="190" t="str">
        <f>'Identification '!$F$17</f>
        <v/>
      </c>
      <c r="F1537" s="9" t="str">
        <f>'Identification '!$G$18</f>
        <v/>
      </c>
      <c r="G1537" s="9" t="str">
        <f>IF('Section 16a Bilan'!$C$9="","",'Section 16a Bilan'!$C$9)</f>
        <v/>
      </c>
      <c r="H1537" s="9" t="str">
        <f>IF('Section 16a Bilan'!$H$6="","",'Section 16a Bilan'!$H$6)</f>
        <v/>
      </c>
      <c r="I1537" s="9" t="str">
        <f>IF('Section 16a Bilan'!A118="","",'Section 16a Bilan'!A118)</f>
        <v/>
      </c>
      <c r="J1537" s="9" t="str">
        <f>IF('Section 16a Bilan'!B118="","",'Section 16a Bilan'!B118)</f>
        <v/>
      </c>
      <c r="K1537" s="9" t="str">
        <f>IF('Section 16a Bilan'!C118="","",'Section 16a Bilan'!C118)</f>
        <v/>
      </c>
      <c r="L1537" s="9" t="str">
        <f>IF('Section 16a Bilan'!D118="","",'Section 16a Bilan'!D118)</f>
        <v/>
      </c>
      <c r="M1537" s="9" t="str">
        <f>IF('Section 16a Bilan'!E118="","",'Section 16a Bilan'!E118)</f>
        <v/>
      </c>
      <c r="N1537" s="9" t="str">
        <f>IF('Section 16a Bilan'!F118="","",IF('Section 16a Bilan'!F118="«Choisir»","",'Section 16a Bilan'!F118))</f>
        <v/>
      </c>
      <c r="O1537" s="9" t="str">
        <f>IF('Section 16a Bilan'!G118="","",IF('Section 16a Bilan'!G118="«Choisir»","",'Section 16a Bilan'!G118))</f>
        <v/>
      </c>
      <c r="P1537" s="9" t="str">
        <f>IF('Section 16a Bilan'!H118="","",'Section 16a Bilan'!H118)</f>
        <v/>
      </c>
      <c r="Q1537" s="9" t="str">
        <f>IF('Section 16a Bilan'!I118="","",'Section 16a Bilan'!I118)</f>
        <v/>
      </c>
      <c r="R1537" s="9" t="str">
        <f>IF('Section 16a Bilan'!J118="","",'Section 16a Bilan'!J118)</f>
        <v/>
      </c>
      <c r="S1537" s="9" t="str">
        <f>IF('Section 16a Bilan'!K118="","",'Section 16a Bilan'!K118)</f>
        <v/>
      </c>
      <c r="T1537" s="9" t="str">
        <f>IF('Section 16a Bilan'!L118="","",'Section 16a Bilan'!L118)</f>
        <v/>
      </c>
      <c r="U1537" s="9" t="str">
        <f>IF('Section 16a Bilan'!M118="","",'Section 16a Bilan'!M118)</f>
        <v/>
      </c>
      <c r="V1537" s="81">
        <f>'Section 16a Bilan'!N118</f>
        <v>0</v>
      </c>
      <c r="W1537" s="81">
        <f>'Section 16a Bilan'!O118</f>
        <v>0</v>
      </c>
      <c r="X1537" s="81">
        <f>'Section 16a Bilan'!P118</f>
        <v>0</v>
      </c>
      <c r="Y1537" s="81">
        <f>'Section 16a Bilan'!Q118</f>
        <v>0</v>
      </c>
      <c r="Z1537" s="81">
        <f>'Section 16a Bilan'!R118</f>
        <v>0</v>
      </c>
      <c r="AA1537" s="81">
        <f>'Section 16a Bilan'!S118</f>
        <v>0</v>
      </c>
      <c r="AB1537" s="81">
        <f>'Section 16a Bilan'!T118</f>
        <v>0</v>
      </c>
    </row>
    <row r="1538" spans="1:28">
      <c r="A1538" s="9">
        <f>'Identification '!$F$11</f>
        <v>0</v>
      </c>
      <c r="B1538" s="190" t="str">
        <f>IF(AND('Identification '!$F$11="",'Identification '!$F$15&lt;&gt;""),'Identification '!$F$15,IF('Identification '!$F$11="","",IF('Identification '!$F$13="Inscrire le nom de votre organisme dans la cellule F15",'Identification '!$F$15,'Identification '!$F$13)))</f>
        <v/>
      </c>
      <c r="C1538" s="9" t="str">
        <f>REF!$BM$7</f>
        <v>2025-2026</v>
      </c>
      <c r="D1538" s="9" t="s">
        <v>3004</v>
      </c>
      <c r="E1538" s="190" t="str">
        <f>'Identification '!$F$17</f>
        <v/>
      </c>
      <c r="F1538" s="9" t="str">
        <f>'Identification '!$G$18</f>
        <v/>
      </c>
      <c r="G1538" s="9" t="str">
        <f>IF('Section 16a Bilan'!$C$9="","",'Section 16a Bilan'!$C$9)</f>
        <v/>
      </c>
      <c r="H1538" s="9" t="str">
        <f>IF('Section 16a Bilan'!$H$6="","",'Section 16a Bilan'!$H$6)</f>
        <v/>
      </c>
      <c r="I1538" s="9" t="str">
        <f>IF('Section 16a Bilan'!A119="","",'Section 16a Bilan'!A119)</f>
        <v/>
      </c>
      <c r="J1538" s="9" t="str">
        <f>IF('Section 16a Bilan'!B119="","",'Section 16a Bilan'!B119)</f>
        <v/>
      </c>
      <c r="K1538" s="9" t="str">
        <f>IF('Section 16a Bilan'!C119="","",'Section 16a Bilan'!C119)</f>
        <v/>
      </c>
      <c r="L1538" s="9" t="str">
        <f>IF('Section 16a Bilan'!D119="","",'Section 16a Bilan'!D119)</f>
        <v/>
      </c>
      <c r="M1538" s="9" t="str">
        <f>IF('Section 16a Bilan'!E119="","",'Section 16a Bilan'!E119)</f>
        <v/>
      </c>
      <c r="N1538" s="9" t="str">
        <f>IF('Section 16a Bilan'!F119="","",IF('Section 16a Bilan'!F119="«Choisir»","",'Section 16a Bilan'!F119))</f>
        <v/>
      </c>
      <c r="O1538" s="9" t="str">
        <f>IF('Section 16a Bilan'!G119="","",IF('Section 16a Bilan'!G119="«Choisir»","",'Section 16a Bilan'!G119))</f>
        <v/>
      </c>
      <c r="P1538" s="9" t="str">
        <f>IF('Section 16a Bilan'!H119="","",'Section 16a Bilan'!H119)</f>
        <v/>
      </c>
      <c r="Q1538" s="9" t="str">
        <f>IF('Section 16a Bilan'!I119="","",'Section 16a Bilan'!I119)</f>
        <v/>
      </c>
      <c r="R1538" s="9" t="str">
        <f>IF('Section 16a Bilan'!J119="","",'Section 16a Bilan'!J119)</f>
        <v/>
      </c>
      <c r="S1538" s="9" t="str">
        <f>IF('Section 16a Bilan'!K119="","",'Section 16a Bilan'!K119)</f>
        <v/>
      </c>
      <c r="T1538" s="9" t="str">
        <f>IF('Section 16a Bilan'!L119="","",'Section 16a Bilan'!L119)</f>
        <v/>
      </c>
      <c r="U1538" s="9" t="str">
        <f>IF('Section 16a Bilan'!M119="","",'Section 16a Bilan'!M119)</f>
        <v/>
      </c>
      <c r="V1538" s="81">
        <f>'Section 16a Bilan'!N119</f>
        <v>0</v>
      </c>
      <c r="W1538" s="81">
        <f>'Section 16a Bilan'!O119</f>
        <v>0</v>
      </c>
      <c r="X1538" s="81">
        <f>'Section 16a Bilan'!P119</f>
        <v>0</v>
      </c>
      <c r="Y1538" s="81">
        <f>'Section 16a Bilan'!Q119</f>
        <v>0</v>
      </c>
      <c r="Z1538" s="81">
        <f>'Section 16a Bilan'!R119</f>
        <v>0</v>
      </c>
      <c r="AA1538" s="81">
        <f>'Section 16a Bilan'!S119</f>
        <v>0</v>
      </c>
      <c r="AB1538" s="81">
        <f>'Section 16a Bilan'!T119</f>
        <v>0</v>
      </c>
    </row>
    <row r="1539" spans="1:28">
      <c r="A1539" s="9">
        <f>'Identification '!$F$11</f>
        <v>0</v>
      </c>
      <c r="B1539" s="190" t="str">
        <f>IF(AND('Identification '!$F$11="",'Identification '!$F$15&lt;&gt;""),'Identification '!$F$15,IF('Identification '!$F$11="","",IF('Identification '!$F$13="Inscrire le nom de votre organisme dans la cellule F15",'Identification '!$F$15,'Identification '!$F$13)))</f>
        <v/>
      </c>
      <c r="C1539" s="9" t="str">
        <f>REF!$BM$7</f>
        <v>2025-2026</v>
      </c>
      <c r="D1539" s="9" t="s">
        <v>3004</v>
      </c>
      <c r="E1539" s="190" t="str">
        <f>'Identification '!$F$17</f>
        <v/>
      </c>
      <c r="F1539" s="9" t="str">
        <f>'Identification '!$G$18</f>
        <v/>
      </c>
      <c r="G1539" s="9" t="str">
        <f>IF('Section 16a Bilan'!$C$9="","",'Section 16a Bilan'!$C$9)</f>
        <v/>
      </c>
      <c r="H1539" s="9" t="str">
        <f>IF('Section 16a Bilan'!$H$6="","",'Section 16a Bilan'!$H$6)</f>
        <v/>
      </c>
      <c r="I1539" s="9" t="str">
        <f>IF('Section 16a Bilan'!A120="","",'Section 16a Bilan'!A120)</f>
        <v/>
      </c>
      <c r="J1539" s="9" t="str">
        <f>IF('Section 16a Bilan'!B120="","",'Section 16a Bilan'!B120)</f>
        <v/>
      </c>
      <c r="K1539" s="9" t="str">
        <f>IF('Section 16a Bilan'!C120="","",'Section 16a Bilan'!C120)</f>
        <v/>
      </c>
      <c r="L1539" s="9" t="str">
        <f>IF('Section 16a Bilan'!D120="","",'Section 16a Bilan'!D120)</f>
        <v/>
      </c>
      <c r="M1539" s="9" t="str">
        <f>IF('Section 16a Bilan'!E120="","",'Section 16a Bilan'!E120)</f>
        <v/>
      </c>
      <c r="N1539" s="9" t="str">
        <f>IF('Section 16a Bilan'!F120="","",IF('Section 16a Bilan'!F120="«Choisir»","",'Section 16a Bilan'!F120))</f>
        <v/>
      </c>
      <c r="O1539" s="9" t="str">
        <f>IF('Section 16a Bilan'!G120="","",IF('Section 16a Bilan'!G120="«Choisir»","",'Section 16a Bilan'!G120))</f>
        <v/>
      </c>
      <c r="P1539" s="9" t="str">
        <f>IF('Section 16a Bilan'!H120="","",'Section 16a Bilan'!H120)</f>
        <v/>
      </c>
      <c r="Q1539" s="9" t="str">
        <f>IF('Section 16a Bilan'!I120="","",'Section 16a Bilan'!I120)</f>
        <v/>
      </c>
      <c r="R1539" s="9" t="str">
        <f>IF('Section 16a Bilan'!J120="","",'Section 16a Bilan'!J120)</f>
        <v/>
      </c>
      <c r="S1539" s="9" t="str">
        <f>IF('Section 16a Bilan'!K120="","",'Section 16a Bilan'!K120)</f>
        <v/>
      </c>
      <c r="T1539" s="9" t="str">
        <f>IF('Section 16a Bilan'!L120="","",'Section 16a Bilan'!L120)</f>
        <v/>
      </c>
      <c r="U1539" s="9" t="str">
        <f>IF('Section 16a Bilan'!M120="","",'Section 16a Bilan'!M120)</f>
        <v/>
      </c>
      <c r="V1539" s="81">
        <f>'Section 16a Bilan'!N120</f>
        <v>0</v>
      </c>
      <c r="W1539" s="81">
        <f>'Section 16a Bilan'!O120</f>
        <v>0</v>
      </c>
      <c r="X1539" s="81">
        <f>'Section 16a Bilan'!P120</f>
        <v>0</v>
      </c>
      <c r="Y1539" s="81">
        <f>'Section 16a Bilan'!Q120</f>
        <v>0</v>
      </c>
      <c r="Z1539" s="81">
        <f>'Section 16a Bilan'!R120</f>
        <v>0</v>
      </c>
      <c r="AA1539" s="81">
        <f>'Section 16a Bilan'!S120</f>
        <v>0</v>
      </c>
      <c r="AB1539" s="81">
        <f>'Section 16a Bilan'!T120</f>
        <v>0</v>
      </c>
    </row>
    <row r="1540" spans="1:28">
      <c r="A1540" s="9">
        <f>'Identification '!$F$11</f>
        <v>0</v>
      </c>
      <c r="B1540" s="190" t="str">
        <f>IF(AND('Identification '!$F$11="",'Identification '!$F$15&lt;&gt;""),'Identification '!$F$15,IF('Identification '!$F$11="","",IF('Identification '!$F$13="Inscrire le nom de votre organisme dans la cellule F15",'Identification '!$F$15,'Identification '!$F$13)))</f>
        <v/>
      </c>
      <c r="C1540" s="9" t="str">
        <f>REF!$BM$7</f>
        <v>2025-2026</v>
      </c>
      <c r="D1540" s="9" t="s">
        <v>3004</v>
      </c>
      <c r="E1540" s="190" t="str">
        <f>'Identification '!$F$17</f>
        <v/>
      </c>
      <c r="F1540" s="9" t="str">
        <f>'Identification '!$G$18</f>
        <v/>
      </c>
      <c r="G1540" s="9" t="str">
        <f>IF('Section 16a Bilan'!$C$9="","",'Section 16a Bilan'!$C$9)</f>
        <v/>
      </c>
      <c r="H1540" s="9" t="str">
        <f>IF('Section 16a Bilan'!$H$6="","",'Section 16a Bilan'!$H$6)</f>
        <v/>
      </c>
      <c r="I1540" s="9" t="str">
        <f>IF('Section 16a Bilan'!A121="","",'Section 16a Bilan'!A121)</f>
        <v/>
      </c>
      <c r="J1540" s="9" t="str">
        <f>IF('Section 16a Bilan'!B121="","",'Section 16a Bilan'!B121)</f>
        <v/>
      </c>
      <c r="K1540" s="9" t="str">
        <f>IF('Section 16a Bilan'!C121="","",'Section 16a Bilan'!C121)</f>
        <v/>
      </c>
      <c r="L1540" s="9" t="str">
        <f>IF('Section 16a Bilan'!D121="","",'Section 16a Bilan'!D121)</f>
        <v/>
      </c>
      <c r="M1540" s="9" t="str">
        <f>IF('Section 16a Bilan'!E121="","",'Section 16a Bilan'!E121)</f>
        <v/>
      </c>
      <c r="N1540" s="9" t="str">
        <f>IF('Section 16a Bilan'!F121="","",IF('Section 16a Bilan'!F121="«Choisir»","",'Section 16a Bilan'!F121))</f>
        <v/>
      </c>
      <c r="O1540" s="9" t="str">
        <f>IF('Section 16a Bilan'!G121="","",IF('Section 16a Bilan'!G121="«Choisir»","",'Section 16a Bilan'!G121))</f>
        <v/>
      </c>
      <c r="P1540" s="9" t="str">
        <f>IF('Section 16a Bilan'!H121="","",'Section 16a Bilan'!H121)</f>
        <v/>
      </c>
      <c r="Q1540" s="9" t="str">
        <f>IF('Section 16a Bilan'!I121="","",'Section 16a Bilan'!I121)</f>
        <v/>
      </c>
      <c r="R1540" s="9" t="str">
        <f>IF('Section 16a Bilan'!J121="","",'Section 16a Bilan'!J121)</f>
        <v/>
      </c>
      <c r="S1540" s="9" t="str">
        <f>IF('Section 16a Bilan'!K121="","",'Section 16a Bilan'!K121)</f>
        <v/>
      </c>
      <c r="T1540" s="9" t="str">
        <f>IF('Section 16a Bilan'!L121="","",'Section 16a Bilan'!L121)</f>
        <v/>
      </c>
      <c r="U1540" s="9" t="str">
        <f>IF('Section 16a Bilan'!M121="","",'Section 16a Bilan'!M121)</f>
        <v/>
      </c>
      <c r="V1540" s="81">
        <f>'Section 16a Bilan'!N121</f>
        <v>0</v>
      </c>
      <c r="W1540" s="81">
        <f>'Section 16a Bilan'!O121</f>
        <v>0</v>
      </c>
      <c r="X1540" s="81">
        <f>'Section 16a Bilan'!P121</f>
        <v>0</v>
      </c>
      <c r="Y1540" s="81">
        <f>'Section 16a Bilan'!Q121</f>
        <v>0</v>
      </c>
      <c r="Z1540" s="81">
        <f>'Section 16a Bilan'!R121</f>
        <v>0</v>
      </c>
      <c r="AA1540" s="81">
        <f>'Section 16a Bilan'!S121</f>
        <v>0</v>
      </c>
      <c r="AB1540" s="81">
        <f>'Section 16a Bilan'!T121</f>
        <v>0</v>
      </c>
    </row>
    <row r="1541" spans="1:28">
      <c r="A1541" s="9">
        <f>'Identification '!$F$11</f>
        <v>0</v>
      </c>
      <c r="B1541" s="190" t="str">
        <f>IF(AND('Identification '!$F$11="",'Identification '!$F$15&lt;&gt;""),'Identification '!$F$15,IF('Identification '!$F$11="","",IF('Identification '!$F$13="Inscrire le nom de votre organisme dans la cellule F15",'Identification '!$F$15,'Identification '!$F$13)))</f>
        <v/>
      </c>
      <c r="C1541" s="9" t="str">
        <f>REF!$BM$7</f>
        <v>2025-2026</v>
      </c>
      <c r="D1541" s="9" t="s">
        <v>3004</v>
      </c>
      <c r="E1541" s="190" t="str">
        <f>'Identification '!$F$17</f>
        <v/>
      </c>
      <c r="F1541" s="9" t="str">
        <f>'Identification '!$G$18</f>
        <v/>
      </c>
      <c r="G1541" s="9" t="str">
        <f>IF('Section 16a Bilan'!$C$9="","",'Section 16a Bilan'!$C$9)</f>
        <v/>
      </c>
      <c r="H1541" s="9" t="str">
        <f>IF('Section 16a Bilan'!$H$6="","",'Section 16a Bilan'!$H$6)</f>
        <v/>
      </c>
      <c r="I1541" s="9" t="str">
        <f>IF('Section 16a Bilan'!A122="","",'Section 16a Bilan'!A122)</f>
        <v/>
      </c>
      <c r="J1541" s="9" t="str">
        <f>IF('Section 16a Bilan'!B122="","",'Section 16a Bilan'!B122)</f>
        <v/>
      </c>
      <c r="K1541" s="9" t="str">
        <f>IF('Section 16a Bilan'!C122="","",'Section 16a Bilan'!C122)</f>
        <v/>
      </c>
      <c r="L1541" s="9" t="str">
        <f>IF('Section 16a Bilan'!D122="","",'Section 16a Bilan'!D122)</f>
        <v/>
      </c>
      <c r="M1541" s="9" t="str">
        <f>IF('Section 16a Bilan'!E122="","",'Section 16a Bilan'!E122)</f>
        <v/>
      </c>
      <c r="N1541" s="9" t="str">
        <f>IF('Section 16a Bilan'!F122="","",IF('Section 16a Bilan'!F122="«Choisir»","",'Section 16a Bilan'!F122))</f>
        <v/>
      </c>
      <c r="O1541" s="9" t="str">
        <f>IF('Section 16a Bilan'!G122="","",IF('Section 16a Bilan'!G122="«Choisir»","",'Section 16a Bilan'!G122))</f>
        <v/>
      </c>
      <c r="P1541" s="9" t="str">
        <f>IF('Section 16a Bilan'!H122="","",'Section 16a Bilan'!H122)</f>
        <v/>
      </c>
      <c r="Q1541" s="9" t="str">
        <f>IF('Section 16a Bilan'!I122="","",'Section 16a Bilan'!I122)</f>
        <v/>
      </c>
      <c r="R1541" s="9" t="str">
        <f>IF('Section 16a Bilan'!J122="","",'Section 16a Bilan'!J122)</f>
        <v/>
      </c>
      <c r="S1541" s="9" t="str">
        <f>IF('Section 16a Bilan'!K122="","",'Section 16a Bilan'!K122)</f>
        <v/>
      </c>
      <c r="T1541" s="9" t="str">
        <f>IF('Section 16a Bilan'!L122="","",'Section 16a Bilan'!L122)</f>
        <v/>
      </c>
      <c r="U1541" s="9" t="str">
        <f>IF('Section 16a Bilan'!M122="","",'Section 16a Bilan'!M122)</f>
        <v/>
      </c>
      <c r="V1541" s="81">
        <f>'Section 16a Bilan'!N122</f>
        <v>0</v>
      </c>
      <c r="W1541" s="81">
        <f>'Section 16a Bilan'!O122</f>
        <v>0</v>
      </c>
      <c r="X1541" s="81">
        <f>'Section 16a Bilan'!P122</f>
        <v>0</v>
      </c>
      <c r="Y1541" s="81">
        <f>'Section 16a Bilan'!Q122</f>
        <v>0</v>
      </c>
      <c r="Z1541" s="81">
        <f>'Section 16a Bilan'!R122</f>
        <v>0</v>
      </c>
      <c r="AA1541" s="81">
        <f>'Section 16a Bilan'!S122</f>
        <v>0</v>
      </c>
      <c r="AB1541" s="81">
        <f>'Section 16a Bilan'!T122</f>
        <v>0</v>
      </c>
    </row>
    <row r="1542" spans="1:28">
      <c r="A1542" s="9">
        <f>'Identification '!$F$11</f>
        <v>0</v>
      </c>
      <c r="B1542" s="190" t="str">
        <f>IF(AND('Identification '!$F$11="",'Identification '!$F$15&lt;&gt;""),'Identification '!$F$15,IF('Identification '!$F$11="","",IF('Identification '!$F$13="Inscrire le nom de votre organisme dans la cellule F15",'Identification '!$F$15,'Identification '!$F$13)))</f>
        <v/>
      </c>
      <c r="C1542" s="9" t="str">
        <f>REF!$BM$7</f>
        <v>2025-2026</v>
      </c>
      <c r="D1542" s="9" t="s">
        <v>3004</v>
      </c>
      <c r="E1542" s="190" t="str">
        <f>'Identification '!$F$17</f>
        <v/>
      </c>
      <c r="F1542" s="9" t="str">
        <f>'Identification '!$G$18</f>
        <v/>
      </c>
      <c r="G1542" s="9" t="str">
        <f>IF('Section 16a Bilan'!$C$9="","",'Section 16a Bilan'!$C$9)</f>
        <v/>
      </c>
      <c r="H1542" s="9" t="str">
        <f>IF('Section 16a Bilan'!$H$6="","",'Section 16a Bilan'!$H$6)</f>
        <v/>
      </c>
      <c r="I1542" s="9" t="str">
        <f>IF('Section 16a Bilan'!A123="","",'Section 16a Bilan'!A123)</f>
        <v/>
      </c>
      <c r="J1542" s="9" t="str">
        <f>IF('Section 16a Bilan'!B123="","",'Section 16a Bilan'!B123)</f>
        <v/>
      </c>
      <c r="K1542" s="9" t="str">
        <f>IF('Section 16a Bilan'!C123="","",'Section 16a Bilan'!C123)</f>
        <v/>
      </c>
      <c r="L1542" s="9" t="str">
        <f>IF('Section 16a Bilan'!D123="","",'Section 16a Bilan'!D123)</f>
        <v/>
      </c>
      <c r="M1542" s="9" t="str">
        <f>IF('Section 16a Bilan'!E123="","",'Section 16a Bilan'!E123)</f>
        <v/>
      </c>
      <c r="N1542" s="9" t="str">
        <f>IF('Section 16a Bilan'!F123="","",IF('Section 16a Bilan'!F123="«Choisir»","",'Section 16a Bilan'!F123))</f>
        <v/>
      </c>
      <c r="O1542" s="9" t="str">
        <f>IF('Section 16a Bilan'!G123="","",IF('Section 16a Bilan'!G123="«Choisir»","",'Section 16a Bilan'!G123))</f>
        <v/>
      </c>
      <c r="P1542" s="9" t="str">
        <f>IF('Section 16a Bilan'!H123="","",'Section 16a Bilan'!H123)</f>
        <v/>
      </c>
      <c r="Q1542" s="9" t="str">
        <f>IF('Section 16a Bilan'!I123="","",'Section 16a Bilan'!I123)</f>
        <v/>
      </c>
      <c r="R1542" s="9" t="str">
        <f>IF('Section 16a Bilan'!J123="","",'Section 16a Bilan'!J123)</f>
        <v/>
      </c>
      <c r="S1542" s="9" t="str">
        <f>IF('Section 16a Bilan'!K123="","",'Section 16a Bilan'!K123)</f>
        <v/>
      </c>
      <c r="T1542" s="9" t="str">
        <f>IF('Section 16a Bilan'!L123="","",'Section 16a Bilan'!L123)</f>
        <v/>
      </c>
      <c r="U1542" s="9" t="str">
        <f>IF('Section 16a Bilan'!M123="","",'Section 16a Bilan'!M123)</f>
        <v/>
      </c>
      <c r="V1542" s="81">
        <f>'Section 16a Bilan'!N123</f>
        <v>0</v>
      </c>
      <c r="W1542" s="81">
        <f>'Section 16a Bilan'!O123</f>
        <v>0</v>
      </c>
      <c r="X1542" s="81">
        <f>'Section 16a Bilan'!P123</f>
        <v>0</v>
      </c>
      <c r="Y1542" s="81">
        <f>'Section 16a Bilan'!Q123</f>
        <v>0</v>
      </c>
      <c r="Z1542" s="81">
        <f>'Section 16a Bilan'!R123</f>
        <v>0</v>
      </c>
      <c r="AA1542" s="81">
        <f>'Section 16a Bilan'!S123</f>
        <v>0</v>
      </c>
      <c r="AB1542" s="81">
        <f>'Section 16a Bilan'!T123</f>
        <v>0</v>
      </c>
    </row>
    <row r="1543" spans="1:28">
      <c r="A1543" s="9">
        <f>'Identification '!$F$11</f>
        <v>0</v>
      </c>
      <c r="B1543" s="190" t="str">
        <f>IF(AND('Identification '!$F$11="",'Identification '!$F$15&lt;&gt;""),'Identification '!$F$15,IF('Identification '!$F$11="","",IF('Identification '!$F$13="Inscrire le nom de votre organisme dans la cellule F15",'Identification '!$F$15,'Identification '!$F$13)))</f>
        <v/>
      </c>
      <c r="C1543" s="9" t="str">
        <f>REF!$BM$7</f>
        <v>2025-2026</v>
      </c>
      <c r="D1543" s="9" t="s">
        <v>3004</v>
      </c>
      <c r="E1543" s="190" t="str">
        <f>'Identification '!$F$17</f>
        <v/>
      </c>
      <c r="F1543" s="9" t="str">
        <f>'Identification '!$G$18</f>
        <v/>
      </c>
      <c r="G1543" s="9" t="str">
        <f>IF('Section 16a Bilan'!$C$9="","",'Section 16a Bilan'!$C$9)</f>
        <v/>
      </c>
      <c r="H1543" s="9" t="str">
        <f>IF('Section 16a Bilan'!$H$6="","",'Section 16a Bilan'!$H$6)</f>
        <v/>
      </c>
      <c r="I1543" s="9" t="str">
        <f>IF('Section 16a Bilan'!A124="","",'Section 16a Bilan'!A124)</f>
        <v/>
      </c>
      <c r="J1543" s="9" t="str">
        <f>IF('Section 16a Bilan'!B124="","",'Section 16a Bilan'!B124)</f>
        <v/>
      </c>
      <c r="K1543" s="9" t="str">
        <f>IF('Section 16a Bilan'!C124="","",'Section 16a Bilan'!C124)</f>
        <v/>
      </c>
      <c r="L1543" s="9" t="str">
        <f>IF('Section 16a Bilan'!D124="","",'Section 16a Bilan'!D124)</f>
        <v/>
      </c>
      <c r="M1543" s="9" t="str">
        <f>IF('Section 16a Bilan'!E124="","",'Section 16a Bilan'!E124)</f>
        <v/>
      </c>
      <c r="N1543" s="9" t="str">
        <f>IF('Section 16a Bilan'!F124="","",IF('Section 16a Bilan'!F124="«Choisir»","",'Section 16a Bilan'!F124))</f>
        <v/>
      </c>
      <c r="O1543" s="9" t="str">
        <f>IF('Section 16a Bilan'!G124="","",IF('Section 16a Bilan'!G124="«Choisir»","",'Section 16a Bilan'!G124))</f>
        <v/>
      </c>
      <c r="P1543" s="9" t="str">
        <f>IF('Section 16a Bilan'!H124="","",'Section 16a Bilan'!H124)</f>
        <v/>
      </c>
      <c r="Q1543" s="9" t="str">
        <f>IF('Section 16a Bilan'!I124="","",'Section 16a Bilan'!I124)</f>
        <v/>
      </c>
      <c r="R1543" s="9" t="str">
        <f>IF('Section 16a Bilan'!J124="","",'Section 16a Bilan'!J124)</f>
        <v/>
      </c>
      <c r="S1543" s="9" t="str">
        <f>IF('Section 16a Bilan'!K124="","",'Section 16a Bilan'!K124)</f>
        <v/>
      </c>
      <c r="T1543" s="9" t="str">
        <f>IF('Section 16a Bilan'!L124="","",'Section 16a Bilan'!L124)</f>
        <v/>
      </c>
      <c r="U1543" s="9" t="str">
        <f>IF('Section 16a Bilan'!M124="","",'Section 16a Bilan'!M124)</f>
        <v/>
      </c>
      <c r="V1543" s="81">
        <f>'Section 16a Bilan'!N124</f>
        <v>0</v>
      </c>
      <c r="W1543" s="81">
        <f>'Section 16a Bilan'!O124</f>
        <v>0</v>
      </c>
      <c r="X1543" s="81">
        <f>'Section 16a Bilan'!P124</f>
        <v>0</v>
      </c>
      <c r="Y1543" s="81">
        <f>'Section 16a Bilan'!Q124</f>
        <v>0</v>
      </c>
      <c r="Z1543" s="81">
        <f>'Section 16a Bilan'!R124</f>
        <v>0</v>
      </c>
      <c r="AA1543" s="81">
        <f>'Section 16a Bilan'!S124</f>
        <v>0</v>
      </c>
      <c r="AB1543" s="81">
        <f>'Section 16a Bilan'!T124</f>
        <v>0</v>
      </c>
    </row>
    <row r="1544" spans="1:28">
      <c r="A1544" s="9">
        <f>'Identification '!$F$11</f>
        <v>0</v>
      </c>
      <c r="B1544" s="190" t="str">
        <f>IF(AND('Identification '!$F$11="",'Identification '!$F$15&lt;&gt;""),'Identification '!$F$15,IF('Identification '!$F$11="","",IF('Identification '!$F$13="Inscrire le nom de votre organisme dans la cellule F15",'Identification '!$F$15,'Identification '!$F$13)))</f>
        <v/>
      </c>
      <c r="C1544" s="9" t="str">
        <f>REF!$BM$7</f>
        <v>2025-2026</v>
      </c>
      <c r="D1544" s="9" t="s">
        <v>3004</v>
      </c>
      <c r="E1544" s="190" t="str">
        <f>'Identification '!$F$17</f>
        <v/>
      </c>
      <c r="F1544" s="9" t="str">
        <f>'Identification '!$G$18</f>
        <v/>
      </c>
      <c r="G1544" s="9" t="str">
        <f>IF('Section 16a Bilan'!$C$9="","",'Section 16a Bilan'!$C$9)</f>
        <v/>
      </c>
      <c r="H1544" s="9" t="str">
        <f>IF('Section 16a Bilan'!$H$6="","",'Section 16a Bilan'!$H$6)</f>
        <v/>
      </c>
      <c r="I1544" s="9" t="str">
        <f>IF('Section 16a Bilan'!A125="","",'Section 16a Bilan'!A125)</f>
        <v/>
      </c>
      <c r="J1544" s="9" t="str">
        <f>IF('Section 16a Bilan'!B125="","",'Section 16a Bilan'!B125)</f>
        <v/>
      </c>
      <c r="K1544" s="9" t="str">
        <f>IF('Section 16a Bilan'!C125="","",'Section 16a Bilan'!C125)</f>
        <v/>
      </c>
      <c r="L1544" s="9" t="str">
        <f>IF('Section 16a Bilan'!D125="","",'Section 16a Bilan'!D125)</f>
        <v/>
      </c>
      <c r="M1544" s="9" t="str">
        <f>IF('Section 16a Bilan'!E125="","",'Section 16a Bilan'!E125)</f>
        <v/>
      </c>
      <c r="N1544" s="9" t="str">
        <f>IF('Section 16a Bilan'!F125="","",IF('Section 16a Bilan'!F125="«Choisir»","",'Section 16a Bilan'!F125))</f>
        <v/>
      </c>
      <c r="O1544" s="9" t="str">
        <f>IF('Section 16a Bilan'!G125="","",IF('Section 16a Bilan'!G125="«Choisir»","",'Section 16a Bilan'!G125))</f>
        <v/>
      </c>
      <c r="P1544" s="9" t="str">
        <f>IF('Section 16a Bilan'!H125="","",'Section 16a Bilan'!H125)</f>
        <v/>
      </c>
      <c r="Q1544" s="9" t="str">
        <f>IF('Section 16a Bilan'!I125="","",'Section 16a Bilan'!I125)</f>
        <v/>
      </c>
      <c r="R1544" s="9" t="str">
        <f>IF('Section 16a Bilan'!J125="","",'Section 16a Bilan'!J125)</f>
        <v/>
      </c>
      <c r="S1544" s="9" t="str">
        <f>IF('Section 16a Bilan'!K125="","",'Section 16a Bilan'!K125)</f>
        <v/>
      </c>
      <c r="T1544" s="9" t="str">
        <f>IF('Section 16a Bilan'!L125="","",'Section 16a Bilan'!L125)</f>
        <v/>
      </c>
      <c r="U1544" s="9" t="str">
        <f>IF('Section 16a Bilan'!M125="","",'Section 16a Bilan'!M125)</f>
        <v/>
      </c>
      <c r="V1544" s="81">
        <f>'Section 16a Bilan'!N125</f>
        <v>0</v>
      </c>
      <c r="W1544" s="81">
        <f>'Section 16a Bilan'!O125</f>
        <v>0</v>
      </c>
      <c r="X1544" s="81">
        <f>'Section 16a Bilan'!P125</f>
        <v>0</v>
      </c>
      <c r="Y1544" s="81">
        <f>'Section 16a Bilan'!Q125</f>
        <v>0</v>
      </c>
      <c r="Z1544" s="81">
        <f>'Section 16a Bilan'!R125</f>
        <v>0</v>
      </c>
      <c r="AA1544" s="81">
        <f>'Section 16a Bilan'!S125</f>
        <v>0</v>
      </c>
      <c r="AB1544" s="81">
        <f>'Section 16a Bilan'!T125</f>
        <v>0</v>
      </c>
    </row>
    <row r="1545" spans="1:28">
      <c r="A1545" s="9">
        <f>'Identification '!$F$11</f>
        <v>0</v>
      </c>
      <c r="B1545" s="190" t="str">
        <f>IF(AND('Identification '!$F$11="",'Identification '!$F$15&lt;&gt;""),'Identification '!$F$15,IF('Identification '!$F$11="","",IF('Identification '!$F$13="Inscrire le nom de votre organisme dans la cellule F15",'Identification '!$F$15,'Identification '!$F$13)))</f>
        <v/>
      </c>
      <c r="C1545" s="9" t="str">
        <f>REF!$BM$7</f>
        <v>2025-2026</v>
      </c>
      <c r="D1545" s="9" t="s">
        <v>3004</v>
      </c>
      <c r="E1545" s="190" t="str">
        <f>'Identification '!$F$17</f>
        <v/>
      </c>
      <c r="F1545" s="9" t="str">
        <f>'Identification '!$G$18</f>
        <v/>
      </c>
      <c r="G1545" s="9" t="str">
        <f>IF('Section 16a Bilan'!$C$9="","",'Section 16a Bilan'!$C$9)</f>
        <v/>
      </c>
      <c r="H1545" s="9" t="str">
        <f>IF('Section 16a Bilan'!$H$6="","",'Section 16a Bilan'!$H$6)</f>
        <v/>
      </c>
      <c r="I1545" s="9" t="str">
        <f>IF('Section 16a Bilan'!A126="","",'Section 16a Bilan'!A126)</f>
        <v/>
      </c>
      <c r="J1545" s="9" t="str">
        <f>IF('Section 16a Bilan'!B126="","",'Section 16a Bilan'!B126)</f>
        <v/>
      </c>
      <c r="K1545" s="9" t="str">
        <f>IF('Section 16a Bilan'!C126="","",'Section 16a Bilan'!C126)</f>
        <v/>
      </c>
      <c r="L1545" s="9" t="str">
        <f>IF('Section 16a Bilan'!D126="","",'Section 16a Bilan'!D126)</f>
        <v/>
      </c>
      <c r="M1545" s="9" t="str">
        <f>IF('Section 16a Bilan'!E126="","",'Section 16a Bilan'!E126)</f>
        <v/>
      </c>
      <c r="N1545" s="9" t="str">
        <f>IF('Section 16a Bilan'!F126="","",IF('Section 16a Bilan'!F126="«Choisir»","",'Section 16a Bilan'!F126))</f>
        <v/>
      </c>
      <c r="O1545" s="9" t="str">
        <f>IF('Section 16a Bilan'!G126="","",IF('Section 16a Bilan'!G126="«Choisir»","",'Section 16a Bilan'!G126))</f>
        <v/>
      </c>
      <c r="P1545" s="9" t="str">
        <f>IF('Section 16a Bilan'!H126="","",'Section 16a Bilan'!H126)</f>
        <v/>
      </c>
      <c r="Q1545" s="9" t="str">
        <f>IF('Section 16a Bilan'!I126="","",'Section 16a Bilan'!I126)</f>
        <v/>
      </c>
      <c r="R1545" s="9" t="str">
        <f>IF('Section 16a Bilan'!J126="","",'Section 16a Bilan'!J126)</f>
        <v/>
      </c>
      <c r="S1545" s="9" t="str">
        <f>IF('Section 16a Bilan'!K126="","",'Section 16a Bilan'!K126)</f>
        <v/>
      </c>
      <c r="T1545" s="9" t="str">
        <f>IF('Section 16a Bilan'!L126="","",'Section 16a Bilan'!L126)</f>
        <v/>
      </c>
      <c r="U1545" s="9" t="str">
        <f>IF('Section 16a Bilan'!M126="","",'Section 16a Bilan'!M126)</f>
        <v/>
      </c>
      <c r="V1545" s="81">
        <f>'Section 16a Bilan'!N126</f>
        <v>0</v>
      </c>
      <c r="W1545" s="81">
        <f>'Section 16a Bilan'!O126</f>
        <v>0</v>
      </c>
      <c r="X1545" s="81">
        <f>'Section 16a Bilan'!P126</f>
        <v>0</v>
      </c>
      <c r="Y1545" s="81">
        <f>'Section 16a Bilan'!Q126</f>
        <v>0</v>
      </c>
      <c r="Z1545" s="81">
        <f>'Section 16a Bilan'!R126</f>
        <v>0</v>
      </c>
      <c r="AA1545" s="81">
        <f>'Section 16a Bilan'!S126</f>
        <v>0</v>
      </c>
      <c r="AB1545" s="81">
        <f>'Section 16a Bilan'!T126</f>
        <v>0</v>
      </c>
    </row>
    <row r="1546" spans="1:28">
      <c r="A1546" s="9">
        <f>'Identification '!$F$11</f>
        <v>0</v>
      </c>
      <c r="B1546" s="190" t="str">
        <f>IF(AND('Identification '!$F$11="",'Identification '!$F$15&lt;&gt;""),'Identification '!$F$15,IF('Identification '!$F$11="","",IF('Identification '!$F$13="Inscrire le nom de votre organisme dans la cellule F15",'Identification '!$F$15,'Identification '!$F$13)))</f>
        <v/>
      </c>
      <c r="C1546" s="9" t="str">
        <f>REF!$BM$7</f>
        <v>2025-2026</v>
      </c>
      <c r="D1546" s="9" t="s">
        <v>3004</v>
      </c>
      <c r="E1546" s="190" t="str">
        <f>'Identification '!$F$17</f>
        <v/>
      </c>
      <c r="F1546" s="9" t="str">
        <f>'Identification '!$G$18</f>
        <v/>
      </c>
      <c r="G1546" s="9" t="str">
        <f>IF('Section 16a Bilan'!$C$9="","",'Section 16a Bilan'!$C$9)</f>
        <v/>
      </c>
      <c r="H1546" s="9" t="str">
        <f>IF('Section 16a Bilan'!$H$6="","",'Section 16a Bilan'!$H$6)</f>
        <v/>
      </c>
      <c r="I1546" s="9" t="str">
        <f>IF('Section 16a Bilan'!A127="","",'Section 16a Bilan'!A127)</f>
        <v/>
      </c>
      <c r="J1546" s="9" t="str">
        <f>IF('Section 16a Bilan'!B127="","",'Section 16a Bilan'!B127)</f>
        <v/>
      </c>
      <c r="K1546" s="9" t="str">
        <f>IF('Section 16a Bilan'!C127="","",'Section 16a Bilan'!C127)</f>
        <v/>
      </c>
      <c r="L1546" s="9" t="str">
        <f>IF('Section 16a Bilan'!D127="","",'Section 16a Bilan'!D127)</f>
        <v/>
      </c>
      <c r="M1546" s="9" t="str">
        <f>IF('Section 16a Bilan'!E127="","",'Section 16a Bilan'!E127)</f>
        <v/>
      </c>
      <c r="N1546" s="9" t="str">
        <f>IF('Section 16a Bilan'!F127="","",IF('Section 16a Bilan'!F127="«Choisir»","",'Section 16a Bilan'!F127))</f>
        <v/>
      </c>
      <c r="O1546" s="9" t="str">
        <f>IF('Section 16a Bilan'!G127="","",IF('Section 16a Bilan'!G127="«Choisir»","",'Section 16a Bilan'!G127))</f>
        <v/>
      </c>
      <c r="P1546" s="9" t="str">
        <f>IF('Section 16a Bilan'!H127="","",'Section 16a Bilan'!H127)</f>
        <v/>
      </c>
      <c r="Q1546" s="9" t="str">
        <f>IF('Section 16a Bilan'!I127="","",'Section 16a Bilan'!I127)</f>
        <v/>
      </c>
      <c r="R1546" s="9" t="str">
        <f>IF('Section 16a Bilan'!J127="","",'Section 16a Bilan'!J127)</f>
        <v/>
      </c>
      <c r="S1546" s="9" t="str">
        <f>IF('Section 16a Bilan'!K127="","",'Section 16a Bilan'!K127)</f>
        <v/>
      </c>
      <c r="T1546" s="9" t="str">
        <f>IF('Section 16a Bilan'!L127="","",'Section 16a Bilan'!L127)</f>
        <v/>
      </c>
      <c r="U1546" s="9" t="str">
        <f>IF('Section 16a Bilan'!M127="","",'Section 16a Bilan'!M127)</f>
        <v/>
      </c>
      <c r="V1546" s="81">
        <f>'Section 16a Bilan'!N127</f>
        <v>0</v>
      </c>
      <c r="W1546" s="81">
        <f>'Section 16a Bilan'!O127</f>
        <v>0</v>
      </c>
      <c r="X1546" s="81">
        <f>'Section 16a Bilan'!P127</f>
        <v>0</v>
      </c>
      <c r="Y1546" s="81">
        <f>'Section 16a Bilan'!Q127</f>
        <v>0</v>
      </c>
      <c r="Z1546" s="81">
        <f>'Section 16a Bilan'!R127</f>
        <v>0</v>
      </c>
      <c r="AA1546" s="81">
        <f>'Section 16a Bilan'!S127</f>
        <v>0</v>
      </c>
      <c r="AB1546" s="81">
        <f>'Section 16a Bilan'!T127</f>
        <v>0</v>
      </c>
    </row>
    <row r="1547" spans="1:28">
      <c r="A1547" s="9">
        <f>'Identification '!$F$11</f>
        <v>0</v>
      </c>
      <c r="B1547" s="190" t="str">
        <f>IF(AND('Identification '!$F$11="",'Identification '!$F$15&lt;&gt;""),'Identification '!$F$15,IF('Identification '!$F$11="","",IF('Identification '!$F$13="Inscrire le nom de votre organisme dans la cellule F15",'Identification '!$F$15,'Identification '!$F$13)))</f>
        <v/>
      </c>
      <c r="C1547" s="9" t="str">
        <f>REF!$BM$7</f>
        <v>2025-2026</v>
      </c>
      <c r="D1547" s="9" t="s">
        <v>3004</v>
      </c>
      <c r="E1547" s="190" t="str">
        <f>'Identification '!$F$17</f>
        <v/>
      </c>
      <c r="F1547" s="9" t="str">
        <f>'Identification '!$G$18</f>
        <v/>
      </c>
      <c r="G1547" s="9" t="str">
        <f>IF('Section 16a Bilan'!$C$9="","",'Section 16a Bilan'!$C$9)</f>
        <v/>
      </c>
      <c r="H1547" s="9" t="str">
        <f>IF('Section 16a Bilan'!$H$6="","",'Section 16a Bilan'!$H$6)</f>
        <v/>
      </c>
      <c r="I1547" s="9" t="str">
        <f>IF('Section 16a Bilan'!A128="","",'Section 16a Bilan'!A128)</f>
        <v/>
      </c>
      <c r="J1547" s="9" t="str">
        <f>IF('Section 16a Bilan'!B128="","",'Section 16a Bilan'!B128)</f>
        <v/>
      </c>
      <c r="K1547" s="9" t="str">
        <f>IF('Section 16a Bilan'!C128="","",'Section 16a Bilan'!C128)</f>
        <v/>
      </c>
      <c r="L1547" s="9" t="str">
        <f>IF('Section 16a Bilan'!D128="","",'Section 16a Bilan'!D128)</f>
        <v/>
      </c>
      <c r="M1547" s="9" t="str">
        <f>IF('Section 16a Bilan'!E128="","",'Section 16a Bilan'!E128)</f>
        <v/>
      </c>
      <c r="N1547" s="9" t="str">
        <f>IF('Section 16a Bilan'!F128="","",IF('Section 16a Bilan'!F128="«Choisir»","",'Section 16a Bilan'!F128))</f>
        <v/>
      </c>
      <c r="O1547" s="9" t="str">
        <f>IF('Section 16a Bilan'!G128="","",IF('Section 16a Bilan'!G128="«Choisir»","",'Section 16a Bilan'!G128))</f>
        <v/>
      </c>
      <c r="P1547" s="9" t="str">
        <f>IF('Section 16a Bilan'!H128="","",'Section 16a Bilan'!H128)</f>
        <v/>
      </c>
      <c r="Q1547" s="9" t="str">
        <f>IF('Section 16a Bilan'!I128="","",'Section 16a Bilan'!I128)</f>
        <v/>
      </c>
      <c r="R1547" s="9" t="str">
        <f>IF('Section 16a Bilan'!J128="","",'Section 16a Bilan'!J128)</f>
        <v/>
      </c>
      <c r="S1547" s="9" t="str">
        <f>IF('Section 16a Bilan'!K128="","",'Section 16a Bilan'!K128)</f>
        <v/>
      </c>
      <c r="T1547" s="9" t="str">
        <f>IF('Section 16a Bilan'!L128="","",'Section 16a Bilan'!L128)</f>
        <v/>
      </c>
      <c r="U1547" s="9" t="str">
        <f>IF('Section 16a Bilan'!M128="","",'Section 16a Bilan'!M128)</f>
        <v/>
      </c>
      <c r="V1547" s="81">
        <f>'Section 16a Bilan'!N128</f>
        <v>0</v>
      </c>
      <c r="W1547" s="81">
        <f>'Section 16a Bilan'!O128</f>
        <v>0</v>
      </c>
      <c r="X1547" s="81">
        <f>'Section 16a Bilan'!P128</f>
        <v>0</v>
      </c>
      <c r="Y1547" s="81">
        <f>'Section 16a Bilan'!Q128</f>
        <v>0</v>
      </c>
      <c r="Z1547" s="81">
        <f>'Section 16a Bilan'!R128</f>
        <v>0</v>
      </c>
      <c r="AA1547" s="81">
        <f>'Section 16a Bilan'!S128</f>
        <v>0</v>
      </c>
      <c r="AB1547" s="81">
        <f>'Section 16a Bilan'!T128</f>
        <v>0</v>
      </c>
    </row>
    <row r="1548" spans="1:28">
      <c r="A1548" s="9">
        <f>'Identification '!$F$11</f>
        <v>0</v>
      </c>
      <c r="B1548" s="190" t="str">
        <f>IF(AND('Identification '!$F$11="",'Identification '!$F$15&lt;&gt;""),'Identification '!$F$15,IF('Identification '!$F$11="","",IF('Identification '!$F$13="Inscrire le nom de votre organisme dans la cellule F15",'Identification '!$F$15,'Identification '!$F$13)))</f>
        <v/>
      </c>
      <c r="C1548" s="9" t="str">
        <f>REF!$BM$7</f>
        <v>2025-2026</v>
      </c>
      <c r="D1548" s="9" t="s">
        <v>3004</v>
      </c>
      <c r="E1548" s="190" t="str">
        <f>'Identification '!$F$17</f>
        <v/>
      </c>
      <c r="F1548" s="9" t="str">
        <f>'Identification '!$G$18</f>
        <v/>
      </c>
      <c r="G1548" s="9" t="str">
        <f>IF('Section 16a Bilan'!$C$9="","",'Section 16a Bilan'!$C$9)</f>
        <v/>
      </c>
      <c r="H1548" s="9" t="str">
        <f>IF('Section 16a Bilan'!$H$6="","",'Section 16a Bilan'!$H$6)</f>
        <v/>
      </c>
      <c r="I1548" s="9" t="str">
        <f>IF('Section 16a Bilan'!A129="","",'Section 16a Bilan'!A129)</f>
        <v/>
      </c>
      <c r="J1548" s="9" t="str">
        <f>IF('Section 16a Bilan'!B129="","",'Section 16a Bilan'!B129)</f>
        <v/>
      </c>
      <c r="K1548" s="9" t="str">
        <f>IF('Section 16a Bilan'!C129="","",'Section 16a Bilan'!C129)</f>
        <v/>
      </c>
      <c r="L1548" s="9" t="str">
        <f>IF('Section 16a Bilan'!D129="","",'Section 16a Bilan'!D129)</f>
        <v/>
      </c>
      <c r="M1548" s="9" t="str">
        <f>IF('Section 16a Bilan'!E129="","",'Section 16a Bilan'!E129)</f>
        <v/>
      </c>
      <c r="N1548" s="9" t="str">
        <f>IF('Section 16a Bilan'!F129="","",IF('Section 16a Bilan'!F129="«Choisir»","",'Section 16a Bilan'!F129))</f>
        <v/>
      </c>
      <c r="O1548" s="9" t="str">
        <f>IF('Section 16a Bilan'!G129="","",IF('Section 16a Bilan'!G129="«Choisir»","",'Section 16a Bilan'!G129))</f>
        <v/>
      </c>
      <c r="P1548" s="9" t="str">
        <f>IF('Section 16a Bilan'!H129="","",'Section 16a Bilan'!H129)</f>
        <v/>
      </c>
      <c r="Q1548" s="9" t="str">
        <f>IF('Section 16a Bilan'!I129="","",'Section 16a Bilan'!I129)</f>
        <v/>
      </c>
      <c r="R1548" s="9" t="str">
        <f>IF('Section 16a Bilan'!J129="","",'Section 16a Bilan'!J129)</f>
        <v/>
      </c>
      <c r="S1548" s="9" t="str">
        <f>IF('Section 16a Bilan'!K129="","",'Section 16a Bilan'!K129)</f>
        <v/>
      </c>
      <c r="T1548" s="9" t="str">
        <f>IF('Section 16a Bilan'!L129="","",'Section 16a Bilan'!L129)</f>
        <v/>
      </c>
      <c r="U1548" s="9" t="str">
        <f>IF('Section 16a Bilan'!M129="","",'Section 16a Bilan'!M129)</f>
        <v/>
      </c>
      <c r="V1548" s="81">
        <f>'Section 16a Bilan'!N129</f>
        <v>0</v>
      </c>
      <c r="W1548" s="81">
        <f>'Section 16a Bilan'!O129</f>
        <v>0</v>
      </c>
      <c r="X1548" s="81">
        <f>'Section 16a Bilan'!P129</f>
        <v>0</v>
      </c>
      <c r="Y1548" s="81">
        <f>'Section 16a Bilan'!Q129</f>
        <v>0</v>
      </c>
      <c r="Z1548" s="81">
        <f>'Section 16a Bilan'!R129</f>
        <v>0</v>
      </c>
      <c r="AA1548" s="81">
        <f>'Section 16a Bilan'!S129</f>
        <v>0</v>
      </c>
      <c r="AB1548" s="81">
        <f>'Section 16a Bilan'!T129</f>
        <v>0</v>
      </c>
    </row>
    <row r="1549" spans="1:28">
      <c r="A1549" s="9">
        <f>'Identification '!$F$11</f>
        <v>0</v>
      </c>
      <c r="B1549" s="190" t="str">
        <f>IF(AND('Identification '!$F$11="",'Identification '!$F$15&lt;&gt;""),'Identification '!$F$15,IF('Identification '!$F$11="","",IF('Identification '!$F$13="Inscrire le nom de votre organisme dans la cellule F15",'Identification '!$F$15,'Identification '!$F$13)))</f>
        <v/>
      </c>
      <c r="C1549" s="9" t="str">
        <f>REF!$BM$7</f>
        <v>2025-2026</v>
      </c>
      <c r="D1549" s="9" t="s">
        <v>3004</v>
      </c>
      <c r="E1549" s="190" t="str">
        <f>'Identification '!$F$17</f>
        <v/>
      </c>
      <c r="F1549" s="9" t="str">
        <f>'Identification '!$G$18</f>
        <v/>
      </c>
      <c r="G1549" s="9" t="str">
        <f>IF('Section 16a Bilan'!$C$9="","",'Section 16a Bilan'!$C$9)</f>
        <v/>
      </c>
      <c r="H1549" s="9" t="str">
        <f>IF('Section 16a Bilan'!$H$6="","",'Section 16a Bilan'!$H$6)</f>
        <v/>
      </c>
      <c r="I1549" s="9" t="str">
        <f>IF('Section 16a Bilan'!A130="","",'Section 16a Bilan'!A130)</f>
        <v/>
      </c>
      <c r="J1549" s="9" t="str">
        <f>IF('Section 16a Bilan'!B130="","",'Section 16a Bilan'!B130)</f>
        <v/>
      </c>
      <c r="K1549" s="9" t="str">
        <f>IF('Section 16a Bilan'!C130="","",'Section 16a Bilan'!C130)</f>
        <v/>
      </c>
      <c r="L1549" s="9" t="str">
        <f>IF('Section 16a Bilan'!D130="","",'Section 16a Bilan'!D130)</f>
        <v/>
      </c>
      <c r="M1549" s="9" t="str">
        <f>IF('Section 16a Bilan'!E130="","",'Section 16a Bilan'!E130)</f>
        <v/>
      </c>
      <c r="N1549" s="9" t="str">
        <f>IF('Section 16a Bilan'!F130="","",IF('Section 16a Bilan'!F130="«Choisir»","",'Section 16a Bilan'!F130))</f>
        <v/>
      </c>
      <c r="O1549" s="9" t="str">
        <f>IF('Section 16a Bilan'!G130="","",IF('Section 16a Bilan'!G130="«Choisir»","",'Section 16a Bilan'!G130))</f>
        <v/>
      </c>
      <c r="P1549" s="9" t="str">
        <f>IF('Section 16a Bilan'!H130="","",'Section 16a Bilan'!H130)</f>
        <v/>
      </c>
      <c r="Q1549" s="9" t="str">
        <f>IF('Section 16a Bilan'!I130="","",'Section 16a Bilan'!I130)</f>
        <v/>
      </c>
      <c r="R1549" s="9" t="str">
        <f>IF('Section 16a Bilan'!J130="","",'Section 16a Bilan'!J130)</f>
        <v/>
      </c>
      <c r="S1549" s="9" t="str">
        <f>IF('Section 16a Bilan'!K130="","",'Section 16a Bilan'!K130)</f>
        <v/>
      </c>
      <c r="T1549" s="9" t="str">
        <f>IF('Section 16a Bilan'!L130="","",'Section 16a Bilan'!L130)</f>
        <v/>
      </c>
      <c r="U1549" s="9" t="str">
        <f>IF('Section 16a Bilan'!M130="","",'Section 16a Bilan'!M130)</f>
        <v/>
      </c>
      <c r="V1549" s="81">
        <f>'Section 16a Bilan'!N130</f>
        <v>0</v>
      </c>
      <c r="W1549" s="81">
        <f>'Section 16a Bilan'!O130</f>
        <v>0</v>
      </c>
      <c r="X1549" s="81">
        <f>'Section 16a Bilan'!P130</f>
        <v>0</v>
      </c>
      <c r="Y1549" s="81">
        <f>'Section 16a Bilan'!Q130</f>
        <v>0</v>
      </c>
      <c r="Z1549" s="81">
        <f>'Section 16a Bilan'!R130</f>
        <v>0</v>
      </c>
      <c r="AA1549" s="81">
        <f>'Section 16a Bilan'!S130</f>
        <v>0</v>
      </c>
      <c r="AB1549" s="81">
        <f>'Section 16a Bilan'!T130</f>
        <v>0</v>
      </c>
    </row>
    <row r="1550" spans="1:28">
      <c r="A1550" s="9">
        <f>'Identification '!$F$11</f>
        <v>0</v>
      </c>
      <c r="B1550" s="190" t="str">
        <f>IF(AND('Identification '!$F$11="",'Identification '!$F$15&lt;&gt;""),'Identification '!$F$15,IF('Identification '!$F$11="","",IF('Identification '!$F$13="Inscrire le nom de votre organisme dans la cellule F15",'Identification '!$F$15,'Identification '!$F$13)))</f>
        <v/>
      </c>
      <c r="C1550" s="9" t="str">
        <f>REF!$BM$7</f>
        <v>2025-2026</v>
      </c>
      <c r="D1550" s="9" t="s">
        <v>3004</v>
      </c>
      <c r="E1550" s="190" t="str">
        <f>'Identification '!$F$17</f>
        <v/>
      </c>
      <c r="F1550" s="9" t="str">
        <f>'Identification '!$G$18</f>
        <v/>
      </c>
      <c r="G1550" s="9" t="str">
        <f>IF('Section 16a Bilan'!$C$9="","",'Section 16a Bilan'!$C$9)</f>
        <v/>
      </c>
      <c r="H1550" s="9" t="str">
        <f>IF('Section 16a Bilan'!$H$6="","",'Section 16a Bilan'!$H$6)</f>
        <v/>
      </c>
      <c r="I1550" s="9" t="str">
        <f>IF('Section 16a Bilan'!A131="","",'Section 16a Bilan'!A131)</f>
        <v/>
      </c>
      <c r="J1550" s="9" t="str">
        <f>IF('Section 16a Bilan'!B131="","",'Section 16a Bilan'!B131)</f>
        <v/>
      </c>
      <c r="K1550" s="9" t="str">
        <f>IF('Section 16a Bilan'!C131="","",'Section 16a Bilan'!C131)</f>
        <v/>
      </c>
      <c r="L1550" s="9" t="str">
        <f>IF('Section 16a Bilan'!D131="","",'Section 16a Bilan'!D131)</f>
        <v/>
      </c>
      <c r="M1550" s="9" t="str">
        <f>IF('Section 16a Bilan'!E131="","",'Section 16a Bilan'!E131)</f>
        <v/>
      </c>
      <c r="N1550" s="9" t="str">
        <f>IF('Section 16a Bilan'!F131="","",IF('Section 16a Bilan'!F131="«Choisir»","",'Section 16a Bilan'!F131))</f>
        <v/>
      </c>
      <c r="O1550" s="9" t="str">
        <f>IF('Section 16a Bilan'!G131="","",IF('Section 16a Bilan'!G131="«Choisir»","",'Section 16a Bilan'!G131))</f>
        <v/>
      </c>
      <c r="P1550" s="9" t="str">
        <f>IF('Section 16a Bilan'!H131="","",'Section 16a Bilan'!H131)</f>
        <v/>
      </c>
      <c r="Q1550" s="9" t="str">
        <f>IF('Section 16a Bilan'!I131="","",'Section 16a Bilan'!I131)</f>
        <v/>
      </c>
      <c r="R1550" s="9" t="str">
        <f>IF('Section 16a Bilan'!J131="","",'Section 16a Bilan'!J131)</f>
        <v/>
      </c>
      <c r="S1550" s="9" t="str">
        <f>IF('Section 16a Bilan'!K131="","",'Section 16a Bilan'!K131)</f>
        <v/>
      </c>
      <c r="T1550" s="9" t="str">
        <f>IF('Section 16a Bilan'!L131="","",'Section 16a Bilan'!L131)</f>
        <v/>
      </c>
      <c r="U1550" s="9" t="str">
        <f>IF('Section 16a Bilan'!M131="","",'Section 16a Bilan'!M131)</f>
        <v/>
      </c>
      <c r="V1550" s="81">
        <f>'Section 16a Bilan'!N131</f>
        <v>0</v>
      </c>
      <c r="W1550" s="81">
        <f>'Section 16a Bilan'!O131</f>
        <v>0</v>
      </c>
      <c r="X1550" s="81">
        <f>'Section 16a Bilan'!P131</f>
        <v>0</v>
      </c>
      <c r="Y1550" s="81">
        <f>'Section 16a Bilan'!Q131</f>
        <v>0</v>
      </c>
      <c r="Z1550" s="81">
        <f>'Section 16a Bilan'!R131</f>
        <v>0</v>
      </c>
      <c r="AA1550" s="81">
        <f>'Section 16a Bilan'!S131</f>
        <v>0</v>
      </c>
      <c r="AB1550" s="81">
        <f>'Section 16a Bilan'!T131</f>
        <v>0</v>
      </c>
    </row>
    <row r="1551" spans="1:28">
      <c r="A1551" s="9">
        <f>'Identification '!$F$11</f>
        <v>0</v>
      </c>
      <c r="B1551" s="190" t="str">
        <f>IF(AND('Identification '!$F$11="",'Identification '!$F$15&lt;&gt;""),'Identification '!$F$15,IF('Identification '!$F$11="","",IF('Identification '!$F$13="Inscrire le nom de votre organisme dans la cellule F15",'Identification '!$F$15,'Identification '!$F$13)))</f>
        <v/>
      </c>
      <c r="C1551" s="9" t="str">
        <f>REF!$BM$7</f>
        <v>2025-2026</v>
      </c>
      <c r="D1551" s="9" t="s">
        <v>3004</v>
      </c>
      <c r="E1551" s="190" t="str">
        <f>'Identification '!$F$17</f>
        <v/>
      </c>
      <c r="F1551" s="9" t="str">
        <f>'Identification '!$G$18</f>
        <v/>
      </c>
      <c r="G1551" s="9" t="str">
        <f>IF('Section 16a Bilan'!$C$9="","",'Section 16a Bilan'!$C$9)</f>
        <v/>
      </c>
      <c r="H1551" s="9" t="str">
        <f>IF('Section 16a Bilan'!$H$6="","",'Section 16a Bilan'!$H$6)</f>
        <v/>
      </c>
      <c r="I1551" s="9" t="str">
        <f>IF('Section 16a Bilan'!A132="","",'Section 16a Bilan'!A132)</f>
        <v/>
      </c>
      <c r="J1551" s="9" t="str">
        <f>IF('Section 16a Bilan'!B132="","",'Section 16a Bilan'!B132)</f>
        <v/>
      </c>
      <c r="K1551" s="9" t="str">
        <f>IF('Section 16a Bilan'!C132="","",'Section 16a Bilan'!C132)</f>
        <v/>
      </c>
      <c r="L1551" s="9" t="str">
        <f>IF('Section 16a Bilan'!D132="","",'Section 16a Bilan'!D132)</f>
        <v/>
      </c>
      <c r="M1551" s="9" t="str">
        <f>IF('Section 16a Bilan'!E132="","",'Section 16a Bilan'!E132)</f>
        <v/>
      </c>
      <c r="N1551" s="9" t="str">
        <f>IF('Section 16a Bilan'!F132="","",IF('Section 16a Bilan'!F132="«Choisir»","",'Section 16a Bilan'!F132))</f>
        <v/>
      </c>
      <c r="O1551" s="9" t="str">
        <f>IF('Section 16a Bilan'!G132="","",IF('Section 16a Bilan'!G132="«Choisir»","",'Section 16a Bilan'!G132))</f>
        <v/>
      </c>
      <c r="P1551" s="9" t="str">
        <f>IF('Section 16a Bilan'!H132="","",'Section 16a Bilan'!H132)</f>
        <v/>
      </c>
      <c r="Q1551" s="9" t="str">
        <f>IF('Section 16a Bilan'!I132="","",'Section 16a Bilan'!I132)</f>
        <v/>
      </c>
      <c r="R1551" s="9" t="str">
        <f>IF('Section 16a Bilan'!J132="","",'Section 16a Bilan'!J132)</f>
        <v/>
      </c>
      <c r="S1551" s="9" t="str">
        <f>IF('Section 16a Bilan'!K132="","",'Section 16a Bilan'!K132)</f>
        <v/>
      </c>
      <c r="T1551" s="9" t="str">
        <f>IF('Section 16a Bilan'!L132="","",'Section 16a Bilan'!L132)</f>
        <v/>
      </c>
      <c r="U1551" s="9" t="str">
        <f>IF('Section 16a Bilan'!M132="","",'Section 16a Bilan'!M132)</f>
        <v/>
      </c>
      <c r="V1551" s="81">
        <f>'Section 16a Bilan'!N132</f>
        <v>0</v>
      </c>
      <c r="W1551" s="81">
        <f>'Section 16a Bilan'!O132</f>
        <v>0</v>
      </c>
      <c r="X1551" s="81">
        <f>'Section 16a Bilan'!P132</f>
        <v>0</v>
      </c>
      <c r="Y1551" s="81">
        <f>'Section 16a Bilan'!Q132</f>
        <v>0</v>
      </c>
      <c r="Z1551" s="81">
        <f>'Section 16a Bilan'!R132</f>
        <v>0</v>
      </c>
      <c r="AA1551" s="81">
        <f>'Section 16a Bilan'!S132</f>
        <v>0</v>
      </c>
      <c r="AB1551" s="81">
        <f>'Section 16a Bilan'!T132</f>
        <v>0</v>
      </c>
    </row>
    <row r="1552" spans="1:28">
      <c r="A1552" s="9">
        <f>'Identification '!$F$11</f>
        <v>0</v>
      </c>
      <c r="B1552" s="190" t="str">
        <f>IF(AND('Identification '!$F$11="",'Identification '!$F$15&lt;&gt;""),'Identification '!$F$15,IF('Identification '!$F$11="","",IF('Identification '!$F$13="Inscrire le nom de votre organisme dans la cellule F15",'Identification '!$F$15,'Identification '!$F$13)))</f>
        <v/>
      </c>
      <c r="C1552" s="9" t="str">
        <f>REF!$BM$7</f>
        <v>2025-2026</v>
      </c>
      <c r="D1552" s="9" t="s">
        <v>3004</v>
      </c>
      <c r="E1552" s="190" t="str">
        <f>'Identification '!$F$17</f>
        <v/>
      </c>
      <c r="F1552" s="9" t="str">
        <f>'Identification '!$G$18</f>
        <v/>
      </c>
      <c r="G1552" s="9" t="str">
        <f>IF('Section 16a Bilan'!$C$9="","",'Section 16a Bilan'!$C$9)</f>
        <v/>
      </c>
      <c r="H1552" s="9" t="str">
        <f>IF('Section 16a Bilan'!$H$6="","",'Section 16a Bilan'!$H$6)</f>
        <v/>
      </c>
      <c r="I1552" s="9" t="str">
        <f>IF('Section 16a Bilan'!A133="","",'Section 16a Bilan'!A133)</f>
        <v/>
      </c>
      <c r="J1552" s="9" t="str">
        <f>IF('Section 16a Bilan'!B133="","",'Section 16a Bilan'!B133)</f>
        <v/>
      </c>
      <c r="K1552" s="9" t="str">
        <f>IF('Section 16a Bilan'!C133="","",'Section 16a Bilan'!C133)</f>
        <v/>
      </c>
      <c r="L1552" s="9" t="str">
        <f>IF('Section 16a Bilan'!D133="","",'Section 16a Bilan'!D133)</f>
        <v/>
      </c>
      <c r="M1552" s="9" t="str">
        <f>IF('Section 16a Bilan'!E133="","",'Section 16a Bilan'!E133)</f>
        <v/>
      </c>
      <c r="N1552" s="9" t="str">
        <f>IF('Section 16a Bilan'!F133="","",IF('Section 16a Bilan'!F133="«Choisir»","",'Section 16a Bilan'!F133))</f>
        <v/>
      </c>
      <c r="O1552" s="9" t="str">
        <f>IF('Section 16a Bilan'!G133="","",IF('Section 16a Bilan'!G133="«Choisir»","",'Section 16a Bilan'!G133))</f>
        <v/>
      </c>
      <c r="P1552" s="9" t="str">
        <f>IF('Section 16a Bilan'!H133="","",'Section 16a Bilan'!H133)</f>
        <v/>
      </c>
      <c r="Q1552" s="9" t="str">
        <f>IF('Section 16a Bilan'!I133="","",'Section 16a Bilan'!I133)</f>
        <v/>
      </c>
      <c r="R1552" s="9" t="str">
        <f>IF('Section 16a Bilan'!J133="","",'Section 16a Bilan'!J133)</f>
        <v/>
      </c>
      <c r="S1552" s="9" t="str">
        <f>IF('Section 16a Bilan'!K133="","",'Section 16a Bilan'!K133)</f>
        <v/>
      </c>
      <c r="T1552" s="9" t="str">
        <f>IF('Section 16a Bilan'!L133="","",'Section 16a Bilan'!L133)</f>
        <v/>
      </c>
      <c r="U1552" s="9" t="str">
        <f>IF('Section 16a Bilan'!M133="","",'Section 16a Bilan'!M133)</f>
        <v/>
      </c>
      <c r="V1552" s="81">
        <f>'Section 16a Bilan'!N133</f>
        <v>0</v>
      </c>
      <c r="W1552" s="81">
        <f>'Section 16a Bilan'!O133</f>
        <v>0</v>
      </c>
      <c r="X1552" s="81">
        <f>'Section 16a Bilan'!P133</f>
        <v>0</v>
      </c>
      <c r="Y1552" s="81">
        <f>'Section 16a Bilan'!Q133</f>
        <v>0</v>
      </c>
      <c r="Z1552" s="81">
        <f>'Section 16a Bilan'!R133</f>
        <v>0</v>
      </c>
      <c r="AA1552" s="81">
        <f>'Section 16a Bilan'!S133</f>
        <v>0</v>
      </c>
      <c r="AB1552" s="81">
        <f>'Section 16a Bilan'!T133</f>
        <v>0</v>
      </c>
    </row>
    <row r="1553" spans="1:28">
      <c r="A1553" s="9">
        <f>'Identification '!$F$11</f>
        <v>0</v>
      </c>
      <c r="B1553" s="190" t="str">
        <f>IF(AND('Identification '!$F$11="",'Identification '!$F$15&lt;&gt;""),'Identification '!$F$15,IF('Identification '!$F$11="","",IF('Identification '!$F$13="Inscrire le nom de votre organisme dans la cellule F15",'Identification '!$F$15,'Identification '!$F$13)))</f>
        <v/>
      </c>
      <c r="C1553" s="9" t="str">
        <f>REF!$BM$7</f>
        <v>2025-2026</v>
      </c>
      <c r="D1553" s="9" t="s">
        <v>3004</v>
      </c>
      <c r="E1553" s="190" t="str">
        <f>'Identification '!$F$17</f>
        <v/>
      </c>
      <c r="F1553" s="9" t="str">
        <f>'Identification '!$G$18</f>
        <v/>
      </c>
      <c r="G1553" s="9" t="str">
        <f>IF('Section 16a Bilan'!$C$9="","",'Section 16a Bilan'!$C$9)</f>
        <v/>
      </c>
      <c r="H1553" s="9" t="str">
        <f>IF('Section 16a Bilan'!$H$6="","",'Section 16a Bilan'!$H$6)</f>
        <v/>
      </c>
      <c r="I1553" s="9" t="str">
        <f>IF('Section 16a Bilan'!A134="","",'Section 16a Bilan'!A134)</f>
        <v/>
      </c>
      <c r="J1553" s="9" t="str">
        <f>IF('Section 16a Bilan'!B134="","",'Section 16a Bilan'!B134)</f>
        <v/>
      </c>
      <c r="K1553" s="9" t="str">
        <f>IF('Section 16a Bilan'!C134="","",'Section 16a Bilan'!C134)</f>
        <v/>
      </c>
      <c r="L1553" s="9" t="str">
        <f>IF('Section 16a Bilan'!D134="","",'Section 16a Bilan'!D134)</f>
        <v/>
      </c>
      <c r="M1553" s="9" t="str">
        <f>IF('Section 16a Bilan'!E134="","",'Section 16a Bilan'!E134)</f>
        <v/>
      </c>
      <c r="N1553" s="9" t="str">
        <f>IF('Section 16a Bilan'!F134="","",IF('Section 16a Bilan'!F134="«Choisir»","",'Section 16a Bilan'!F134))</f>
        <v/>
      </c>
      <c r="O1553" s="9" t="str">
        <f>IF('Section 16a Bilan'!G134="","",IF('Section 16a Bilan'!G134="«Choisir»","",'Section 16a Bilan'!G134))</f>
        <v/>
      </c>
      <c r="P1553" s="9" t="str">
        <f>IF('Section 16a Bilan'!H134="","",'Section 16a Bilan'!H134)</f>
        <v/>
      </c>
      <c r="Q1553" s="9" t="str">
        <f>IF('Section 16a Bilan'!I134="","",'Section 16a Bilan'!I134)</f>
        <v/>
      </c>
      <c r="R1553" s="9" t="str">
        <f>IF('Section 16a Bilan'!J134="","",'Section 16a Bilan'!J134)</f>
        <v/>
      </c>
      <c r="S1553" s="9" t="str">
        <f>IF('Section 16a Bilan'!K134="","",'Section 16a Bilan'!K134)</f>
        <v/>
      </c>
      <c r="T1553" s="9" t="str">
        <f>IF('Section 16a Bilan'!L134="","",'Section 16a Bilan'!L134)</f>
        <v/>
      </c>
      <c r="U1553" s="9" t="str">
        <f>IF('Section 16a Bilan'!M134="","",'Section 16a Bilan'!M134)</f>
        <v/>
      </c>
      <c r="V1553" s="81">
        <f>'Section 16a Bilan'!N134</f>
        <v>0</v>
      </c>
      <c r="W1553" s="81">
        <f>'Section 16a Bilan'!O134</f>
        <v>0</v>
      </c>
      <c r="X1553" s="81">
        <f>'Section 16a Bilan'!P134</f>
        <v>0</v>
      </c>
      <c r="Y1553" s="81">
        <f>'Section 16a Bilan'!Q134</f>
        <v>0</v>
      </c>
      <c r="Z1553" s="81">
        <f>'Section 16a Bilan'!R134</f>
        <v>0</v>
      </c>
      <c r="AA1553" s="81">
        <f>'Section 16a Bilan'!S134</f>
        <v>0</v>
      </c>
      <c r="AB1553" s="81">
        <f>'Section 16a Bilan'!T134</f>
        <v>0</v>
      </c>
    </row>
    <row r="1554" spans="1:28">
      <c r="A1554" s="9">
        <f>'Identification '!$F$11</f>
        <v>0</v>
      </c>
      <c r="B1554" s="190" t="str">
        <f>IF(AND('Identification '!$F$11="",'Identification '!$F$15&lt;&gt;""),'Identification '!$F$15,IF('Identification '!$F$11="","",IF('Identification '!$F$13="Inscrire le nom de votre organisme dans la cellule F15",'Identification '!$F$15,'Identification '!$F$13)))</f>
        <v/>
      </c>
      <c r="C1554" s="9" t="str">
        <f>REF!$BM$7</f>
        <v>2025-2026</v>
      </c>
      <c r="D1554" s="9" t="s">
        <v>3004</v>
      </c>
      <c r="E1554" s="190" t="str">
        <f>'Identification '!$F$17</f>
        <v/>
      </c>
      <c r="F1554" s="9" t="str">
        <f>'Identification '!$G$18</f>
        <v/>
      </c>
      <c r="G1554" s="9" t="str">
        <f>IF('Section 16a Bilan'!$C$9="","",'Section 16a Bilan'!$C$9)</f>
        <v/>
      </c>
      <c r="H1554" s="9" t="str">
        <f>IF('Section 16a Bilan'!$H$6="","",'Section 16a Bilan'!$H$6)</f>
        <v/>
      </c>
      <c r="I1554" s="9" t="str">
        <f>IF('Section 16a Bilan'!A135="","",'Section 16a Bilan'!A135)</f>
        <v/>
      </c>
      <c r="J1554" s="9" t="str">
        <f>IF('Section 16a Bilan'!B135="","",'Section 16a Bilan'!B135)</f>
        <v/>
      </c>
      <c r="K1554" s="9" t="str">
        <f>IF('Section 16a Bilan'!C135="","",'Section 16a Bilan'!C135)</f>
        <v/>
      </c>
      <c r="L1554" s="9" t="str">
        <f>IF('Section 16a Bilan'!D135="","",'Section 16a Bilan'!D135)</f>
        <v/>
      </c>
      <c r="M1554" s="9" t="str">
        <f>IF('Section 16a Bilan'!E135="","",'Section 16a Bilan'!E135)</f>
        <v/>
      </c>
      <c r="N1554" s="9" t="str">
        <f>IF('Section 16a Bilan'!F135="","",IF('Section 16a Bilan'!F135="«Choisir»","",'Section 16a Bilan'!F135))</f>
        <v/>
      </c>
      <c r="O1554" s="9" t="str">
        <f>IF('Section 16a Bilan'!G135="","",IF('Section 16a Bilan'!G135="«Choisir»","",'Section 16a Bilan'!G135))</f>
        <v/>
      </c>
      <c r="P1554" s="9" t="str">
        <f>IF('Section 16a Bilan'!H135="","",'Section 16a Bilan'!H135)</f>
        <v/>
      </c>
      <c r="Q1554" s="9" t="str">
        <f>IF('Section 16a Bilan'!I135="","",'Section 16a Bilan'!I135)</f>
        <v/>
      </c>
      <c r="R1554" s="9" t="str">
        <f>IF('Section 16a Bilan'!J135="","",'Section 16a Bilan'!J135)</f>
        <v/>
      </c>
      <c r="S1554" s="9" t="str">
        <f>IF('Section 16a Bilan'!K135="","",'Section 16a Bilan'!K135)</f>
        <v/>
      </c>
      <c r="T1554" s="9" t="str">
        <f>IF('Section 16a Bilan'!L135="","",'Section 16a Bilan'!L135)</f>
        <v/>
      </c>
      <c r="U1554" s="9" t="str">
        <f>IF('Section 16a Bilan'!M135="","",'Section 16a Bilan'!M135)</f>
        <v/>
      </c>
      <c r="V1554" s="81">
        <f>'Section 16a Bilan'!N135</f>
        <v>0</v>
      </c>
      <c r="W1554" s="81">
        <f>'Section 16a Bilan'!O135</f>
        <v>0</v>
      </c>
      <c r="X1554" s="81">
        <f>'Section 16a Bilan'!P135</f>
        <v>0</v>
      </c>
      <c r="Y1554" s="81">
        <f>'Section 16a Bilan'!Q135</f>
        <v>0</v>
      </c>
      <c r="Z1554" s="81">
        <f>'Section 16a Bilan'!R135</f>
        <v>0</v>
      </c>
      <c r="AA1554" s="81">
        <f>'Section 16a Bilan'!S135</f>
        <v>0</v>
      </c>
      <c r="AB1554" s="81">
        <f>'Section 16a Bilan'!T135</f>
        <v>0</v>
      </c>
    </row>
    <row r="1555" spans="1:28">
      <c r="A1555" s="9">
        <f>'Identification '!$F$11</f>
        <v>0</v>
      </c>
      <c r="B1555" s="190" t="str">
        <f>IF(AND('Identification '!$F$11="",'Identification '!$F$15&lt;&gt;""),'Identification '!$F$15,IF('Identification '!$F$11="","",IF('Identification '!$F$13="Inscrire le nom de votre organisme dans la cellule F15",'Identification '!$F$15,'Identification '!$F$13)))</f>
        <v/>
      </c>
      <c r="C1555" s="9" t="str">
        <f>REF!$BM$7</f>
        <v>2025-2026</v>
      </c>
      <c r="D1555" s="9" t="s">
        <v>3004</v>
      </c>
      <c r="E1555" s="190" t="str">
        <f>'Identification '!$F$17</f>
        <v/>
      </c>
      <c r="F1555" s="9" t="str">
        <f>'Identification '!$G$18</f>
        <v/>
      </c>
      <c r="G1555" s="9" t="str">
        <f>IF('Section 16a Bilan'!$C$9="","",'Section 16a Bilan'!$C$9)</f>
        <v/>
      </c>
      <c r="H1555" s="9" t="str">
        <f>IF('Section 16a Bilan'!$H$6="","",'Section 16a Bilan'!$H$6)</f>
        <v/>
      </c>
      <c r="I1555" s="9" t="str">
        <f>IF('Section 16a Bilan'!A136="","",'Section 16a Bilan'!A136)</f>
        <v/>
      </c>
      <c r="J1555" s="9" t="str">
        <f>IF('Section 16a Bilan'!B136="","",'Section 16a Bilan'!B136)</f>
        <v/>
      </c>
      <c r="K1555" s="9" t="str">
        <f>IF('Section 16a Bilan'!C136="","",'Section 16a Bilan'!C136)</f>
        <v/>
      </c>
      <c r="L1555" s="9" t="str">
        <f>IF('Section 16a Bilan'!D136="","",'Section 16a Bilan'!D136)</f>
        <v/>
      </c>
      <c r="M1555" s="9" t="str">
        <f>IF('Section 16a Bilan'!E136="","",'Section 16a Bilan'!E136)</f>
        <v/>
      </c>
      <c r="N1555" s="9" t="str">
        <f>IF('Section 16a Bilan'!F136="","",IF('Section 16a Bilan'!F136="«Choisir»","",'Section 16a Bilan'!F136))</f>
        <v/>
      </c>
      <c r="O1555" s="9" t="str">
        <f>IF('Section 16a Bilan'!G136="","",IF('Section 16a Bilan'!G136="«Choisir»","",'Section 16a Bilan'!G136))</f>
        <v/>
      </c>
      <c r="P1555" s="9" t="str">
        <f>IF('Section 16a Bilan'!H136="","",'Section 16a Bilan'!H136)</f>
        <v/>
      </c>
      <c r="Q1555" s="9" t="str">
        <f>IF('Section 16a Bilan'!I136="","",'Section 16a Bilan'!I136)</f>
        <v/>
      </c>
      <c r="R1555" s="9" t="str">
        <f>IF('Section 16a Bilan'!J136="","",'Section 16a Bilan'!J136)</f>
        <v/>
      </c>
      <c r="S1555" s="9" t="str">
        <f>IF('Section 16a Bilan'!K136="","",'Section 16a Bilan'!K136)</f>
        <v/>
      </c>
      <c r="T1555" s="9" t="str">
        <f>IF('Section 16a Bilan'!L136="","",'Section 16a Bilan'!L136)</f>
        <v/>
      </c>
      <c r="U1555" s="9" t="str">
        <f>IF('Section 16a Bilan'!M136="","",'Section 16a Bilan'!M136)</f>
        <v/>
      </c>
      <c r="V1555" s="81">
        <f>'Section 16a Bilan'!N136</f>
        <v>0</v>
      </c>
      <c r="W1555" s="81">
        <f>'Section 16a Bilan'!O136</f>
        <v>0</v>
      </c>
      <c r="X1555" s="81">
        <f>'Section 16a Bilan'!P136</f>
        <v>0</v>
      </c>
      <c r="Y1555" s="81">
        <f>'Section 16a Bilan'!Q136</f>
        <v>0</v>
      </c>
      <c r="Z1555" s="81">
        <f>'Section 16a Bilan'!R136</f>
        <v>0</v>
      </c>
      <c r="AA1555" s="81">
        <f>'Section 16a Bilan'!S136</f>
        <v>0</v>
      </c>
      <c r="AB1555" s="81">
        <f>'Section 16a Bilan'!T136</f>
        <v>0</v>
      </c>
    </row>
    <row r="1556" spans="1:28">
      <c r="A1556" s="9">
        <f>'Identification '!$F$11</f>
        <v>0</v>
      </c>
      <c r="B1556" s="190" t="str">
        <f>IF(AND('Identification '!$F$11="",'Identification '!$F$15&lt;&gt;""),'Identification '!$F$15,IF('Identification '!$F$11="","",IF('Identification '!$F$13="Inscrire le nom de votre organisme dans la cellule F15",'Identification '!$F$15,'Identification '!$F$13)))</f>
        <v/>
      </c>
      <c r="C1556" s="9" t="str">
        <f>REF!$BM$7</f>
        <v>2025-2026</v>
      </c>
      <c r="D1556" s="9" t="s">
        <v>3004</v>
      </c>
      <c r="E1556" s="190" t="str">
        <f>'Identification '!$F$17</f>
        <v/>
      </c>
      <c r="F1556" s="9" t="str">
        <f>'Identification '!$G$18</f>
        <v/>
      </c>
      <c r="G1556" s="9" t="str">
        <f>IF('Section 16a Bilan'!$C$9="","",'Section 16a Bilan'!$C$9)</f>
        <v/>
      </c>
      <c r="H1556" s="9" t="str">
        <f>IF('Section 16a Bilan'!$H$6="","",'Section 16a Bilan'!$H$6)</f>
        <v/>
      </c>
      <c r="I1556" s="9" t="str">
        <f>IF('Section 16a Bilan'!A137="","",'Section 16a Bilan'!A137)</f>
        <v/>
      </c>
      <c r="J1556" s="9" t="str">
        <f>IF('Section 16a Bilan'!B137="","",'Section 16a Bilan'!B137)</f>
        <v/>
      </c>
      <c r="K1556" s="9" t="str">
        <f>IF('Section 16a Bilan'!C137="","",'Section 16a Bilan'!C137)</f>
        <v/>
      </c>
      <c r="L1556" s="9" t="str">
        <f>IF('Section 16a Bilan'!D137="","",'Section 16a Bilan'!D137)</f>
        <v/>
      </c>
      <c r="M1556" s="9" t="str">
        <f>IF('Section 16a Bilan'!E137="","",'Section 16a Bilan'!E137)</f>
        <v/>
      </c>
      <c r="N1556" s="9" t="str">
        <f>IF('Section 16a Bilan'!F137="","",IF('Section 16a Bilan'!F137="«Choisir»","",'Section 16a Bilan'!F137))</f>
        <v/>
      </c>
      <c r="O1556" s="9" t="str">
        <f>IF('Section 16a Bilan'!G137="","",IF('Section 16a Bilan'!G137="«Choisir»","",'Section 16a Bilan'!G137))</f>
        <v/>
      </c>
      <c r="P1556" s="9" t="str">
        <f>IF('Section 16a Bilan'!H137="","",'Section 16a Bilan'!H137)</f>
        <v/>
      </c>
      <c r="Q1556" s="9" t="str">
        <f>IF('Section 16a Bilan'!I137="","",'Section 16a Bilan'!I137)</f>
        <v/>
      </c>
      <c r="R1556" s="9" t="str">
        <f>IF('Section 16a Bilan'!J137="","",'Section 16a Bilan'!J137)</f>
        <v/>
      </c>
      <c r="S1556" s="9" t="str">
        <f>IF('Section 16a Bilan'!K137="","",'Section 16a Bilan'!K137)</f>
        <v/>
      </c>
      <c r="T1556" s="9" t="str">
        <f>IF('Section 16a Bilan'!L137="","",'Section 16a Bilan'!L137)</f>
        <v/>
      </c>
      <c r="U1556" s="9" t="str">
        <f>IF('Section 16a Bilan'!M137="","",'Section 16a Bilan'!M137)</f>
        <v/>
      </c>
      <c r="V1556" s="81">
        <f>'Section 16a Bilan'!N137</f>
        <v>0</v>
      </c>
      <c r="W1556" s="81">
        <f>'Section 16a Bilan'!O137</f>
        <v>0</v>
      </c>
      <c r="X1556" s="81">
        <f>'Section 16a Bilan'!P137</f>
        <v>0</v>
      </c>
      <c r="Y1556" s="81">
        <f>'Section 16a Bilan'!Q137</f>
        <v>0</v>
      </c>
      <c r="Z1556" s="81">
        <f>'Section 16a Bilan'!R137</f>
        <v>0</v>
      </c>
      <c r="AA1556" s="81">
        <f>'Section 16a Bilan'!S137</f>
        <v>0</v>
      </c>
      <c r="AB1556" s="81">
        <f>'Section 16a Bilan'!T137</f>
        <v>0</v>
      </c>
    </row>
    <row r="1557" spans="1:28">
      <c r="A1557" s="9">
        <f>'Identification '!$F$11</f>
        <v>0</v>
      </c>
      <c r="B1557" s="190" t="str">
        <f>IF(AND('Identification '!$F$11="",'Identification '!$F$15&lt;&gt;""),'Identification '!$F$15,IF('Identification '!$F$11="","",IF('Identification '!$F$13="Inscrire le nom de votre organisme dans la cellule F15",'Identification '!$F$15,'Identification '!$F$13)))</f>
        <v/>
      </c>
      <c r="C1557" s="9" t="str">
        <f>REF!$BM$7</f>
        <v>2025-2026</v>
      </c>
      <c r="D1557" s="9" t="s">
        <v>3004</v>
      </c>
      <c r="E1557" s="190" t="str">
        <f>'Identification '!$F$17</f>
        <v/>
      </c>
      <c r="F1557" s="9" t="str">
        <f>'Identification '!$G$18</f>
        <v/>
      </c>
      <c r="G1557" s="9" t="str">
        <f>IF('Section 16a Bilan'!$C$9="","",'Section 16a Bilan'!$C$9)</f>
        <v/>
      </c>
      <c r="H1557" s="9" t="str">
        <f>IF('Section 16a Bilan'!$H$6="","",'Section 16a Bilan'!$H$6)</f>
        <v/>
      </c>
      <c r="I1557" s="9" t="str">
        <f>IF('Section 16a Bilan'!A138="","",'Section 16a Bilan'!A138)</f>
        <v/>
      </c>
      <c r="J1557" s="9" t="str">
        <f>IF('Section 16a Bilan'!B138="","",'Section 16a Bilan'!B138)</f>
        <v/>
      </c>
      <c r="K1557" s="9" t="str">
        <f>IF('Section 16a Bilan'!C138="","",'Section 16a Bilan'!C138)</f>
        <v/>
      </c>
      <c r="L1557" s="9" t="str">
        <f>IF('Section 16a Bilan'!D138="","",'Section 16a Bilan'!D138)</f>
        <v/>
      </c>
      <c r="M1557" s="9" t="str">
        <f>IF('Section 16a Bilan'!E138="","",'Section 16a Bilan'!E138)</f>
        <v/>
      </c>
      <c r="N1557" s="9" t="str">
        <f>IF('Section 16a Bilan'!F138="","",IF('Section 16a Bilan'!F138="«Choisir»","",'Section 16a Bilan'!F138))</f>
        <v/>
      </c>
      <c r="O1557" s="9" t="str">
        <f>IF('Section 16a Bilan'!G138="","",IF('Section 16a Bilan'!G138="«Choisir»","",'Section 16a Bilan'!G138))</f>
        <v/>
      </c>
      <c r="P1557" s="9" t="str">
        <f>IF('Section 16a Bilan'!H138="","",'Section 16a Bilan'!H138)</f>
        <v/>
      </c>
      <c r="Q1557" s="9" t="str">
        <f>IF('Section 16a Bilan'!I138="","",'Section 16a Bilan'!I138)</f>
        <v/>
      </c>
      <c r="R1557" s="9" t="str">
        <f>IF('Section 16a Bilan'!J138="","",'Section 16a Bilan'!J138)</f>
        <v/>
      </c>
      <c r="S1557" s="9" t="str">
        <f>IF('Section 16a Bilan'!K138="","",'Section 16a Bilan'!K138)</f>
        <v/>
      </c>
      <c r="T1557" s="9" t="str">
        <f>IF('Section 16a Bilan'!L138="","",'Section 16a Bilan'!L138)</f>
        <v/>
      </c>
      <c r="U1557" s="9" t="str">
        <f>IF('Section 16a Bilan'!M138="","",'Section 16a Bilan'!M138)</f>
        <v/>
      </c>
      <c r="V1557" s="81">
        <f>'Section 16a Bilan'!N138</f>
        <v>0</v>
      </c>
      <c r="W1557" s="81">
        <f>'Section 16a Bilan'!O138</f>
        <v>0</v>
      </c>
      <c r="X1557" s="81">
        <f>'Section 16a Bilan'!P138</f>
        <v>0</v>
      </c>
      <c r="Y1557" s="81">
        <f>'Section 16a Bilan'!Q138</f>
        <v>0</v>
      </c>
      <c r="Z1557" s="81">
        <f>'Section 16a Bilan'!R138</f>
        <v>0</v>
      </c>
      <c r="AA1557" s="81">
        <f>'Section 16a Bilan'!S138</f>
        <v>0</v>
      </c>
      <c r="AB1557" s="81">
        <f>'Section 16a Bilan'!T138</f>
        <v>0</v>
      </c>
    </row>
    <row r="1558" spans="1:28">
      <c r="A1558" s="9">
        <f>'Identification '!$F$11</f>
        <v>0</v>
      </c>
      <c r="B1558" s="190" t="str">
        <f>IF(AND('Identification '!$F$11="",'Identification '!$F$15&lt;&gt;""),'Identification '!$F$15,IF('Identification '!$F$11="","",IF('Identification '!$F$13="Inscrire le nom de votre organisme dans la cellule F15",'Identification '!$F$15,'Identification '!$F$13)))</f>
        <v/>
      </c>
      <c r="C1558" s="9" t="str">
        <f>REF!$BM$7</f>
        <v>2025-2026</v>
      </c>
      <c r="D1558" s="9" t="s">
        <v>3004</v>
      </c>
      <c r="E1558" s="190" t="str">
        <f>'Identification '!$F$17</f>
        <v/>
      </c>
      <c r="F1558" s="9" t="str">
        <f>'Identification '!$G$18</f>
        <v/>
      </c>
      <c r="G1558" s="9" t="str">
        <f>IF('Section 16a Bilan'!$C$9="","",'Section 16a Bilan'!$C$9)</f>
        <v/>
      </c>
      <c r="H1558" s="9" t="str">
        <f>IF('Section 16a Bilan'!$H$6="","",'Section 16a Bilan'!$H$6)</f>
        <v/>
      </c>
      <c r="I1558" s="9" t="str">
        <f>IF('Section 16a Bilan'!A139="","",'Section 16a Bilan'!A139)</f>
        <v/>
      </c>
      <c r="J1558" s="9" t="str">
        <f>IF('Section 16a Bilan'!B139="","",'Section 16a Bilan'!B139)</f>
        <v/>
      </c>
      <c r="K1558" s="9" t="str">
        <f>IF('Section 16a Bilan'!C139="","",'Section 16a Bilan'!C139)</f>
        <v/>
      </c>
      <c r="L1558" s="9" t="str">
        <f>IF('Section 16a Bilan'!D139="","",'Section 16a Bilan'!D139)</f>
        <v/>
      </c>
      <c r="M1558" s="9" t="str">
        <f>IF('Section 16a Bilan'!E139="","",'Section 16a Bilan'!E139)</f>
        <v/>
      </c>
      <c r="N1558" s="9" t="str">
        <f>IF('Section 16a Bilan'!F139="","",IF('Section 16a Bilan'!F139="«Choisir»","",'Section 16a Bilan'!F139))</f>
        <v/>
      </c>
      <c r="O1558" s="9" t="str">
        <f>IF('Section 16a Bilan'!G139="","",IF('Section 16a Bilan'!G139="«Choisir»","",'Section 16a Bilan'!G139))</f>
        <v/>
      </c>
      <c r="P1558" s="9" t="str">
        <f>IF('Section 16a Bilan'!H139="","",'Section 16a Bilan'!H139)</f>
        <v/>
      </c>
      <c r="Q1558" s="9" t="str">
        <f>IF('Section 16a Bilan'!I139="","",'Section 16a Bilan'!I139)</f>
        <v/>
      </c>
      <c r="R1558" s="9" t="str">
        <f>IF('Section 16a Bilan'!J139="","",'Section 16a Bilan'!J139)</f>
        <v/>
      </c>
      <c r="S1558" s="9" t="str">
        <f>IF('Section 16a Bilan'!K139="","",'Section 16a Bilan'!K139)</f>
        <v/>
      </c>
      <c r="T1558" s="9" t="str">
        <f>IF('Section 16a Bilan'!L139="","",'Section 16a Bilan'!L139)</f>
        <v/>
      </c>
      <c r="U1558" s="9" t="str">
        <f>IF('Section 16a Bilan'!M139="","",'Section 16a Bilan'!M139)</f>
        <v/>
      </c>
      <c r="V1558" s="81">
        <f>'Section 16a Bilan'!N139</f>
        <v>0</v>
      </c>
      <c r="W1558" s="81">
        <f>'Section 16a Bilan'!O139</f>
        <v>0</v>
      </c>
      <c r="X1558" s="81">
        <f>'Section 16a Bilan'!P139</f>
        <v>0</v>
      </c>
      <c r="Y1558" s="81">
        <f>'Section 16a Bilan'!Q139</f>
        <v>0</v>
      </c>
      <c r="Z1558" s="81">
        <f>'Section 16a Bilan'!R139</f>
        <v>0</v>
      </c>
      <c r="AA1558" s="81">
        <f>'Section 16a Bilan'!S139</f>
        <v>0</v>
      </c>
      <c r="AB1558" s="81">
        <f>'Section 16a Bilan'!T139</f>
        <v>0</v>
      </c>
    </row>
    <row r="1559" spans="1:28">
      <c r="A1559" s="9">
        <f>'Identification '!$F$11</f>
        <v>0</v>
      </c>
      <c r="B1559" s="190" t="str">
        <f>IF(AND('Identification '!$F$11="",'Identification '!$F$15&lt;&gt;""),'Identification '!$F$15,IF('Identification '!$F$11="","",IF('Identification '!$F$13="Inscrire le nom de votre organisme dans la cellule F15",'Identification '!$F$15,'Identification '!$F$13)))</f>
        <v/>
      </c>
      <c r="C1559" s="9" t="str">
        <f>REF!$BM$7</f>
        <v>2025-2026</v>
      </c>
      <c r="D1559" s="9" t="s">
        <v>3004</v>
      </c>
      <c r="E1559" s="190" t="str">
        <f>'Identification '!$F$17</f>
        <v/>
      </c>
      <c r="F1559" s="9" t="str">
        <f>'Identification '!$G$18</f>
        <v/>
      </c>
      <c r="G1559" s="9" t="str">
        <f>IF('Section 16a Bilan'!$C$9="","",'Section 16a Bilan'!$C$9)</f>
        <v/>
      </c>
      <c r="H1559" s="9" t="str">
        <f>IF('Section 16a Bilan'!$H$6="","",'Section 16a Bilan'!$H$6)</f>
        <v/>
      </c>
      <c r="I1559" s="9" t="str">
        <f>IF('Section 16a Bilan'!A140="","",'Section 16a Bilan'!A140)</f>
        <v/>
      </c>
      <c r="J1559" s="9" t="str">
        <f>IF('Section 16a Bilan'!B140="","",'Section 16a Bilan'!B140)</f>
        <v/>
      </c>
      <c r="K1559" s="9" t="str">
        <f>IF('Section 16a Bilan'!C140="","",'Section 16a Bilan'!C140)</f>
        <v/>
      </c>
      <c r="L1559" s="9" t="str">
        <f>IF('Section 16a Bilan'!D140="","",'Section 16a Bilan'!D140)</f>
        <v/>
      </c>
      <c r="M1559" s="9" t="str">
        <f>IF('Section 16a Bilan'!E140="","",'Section 16a Bilan'!E140)</f>
        <v/>
      </c>
      <c r="N1559" s="9" t="str">
        <f>IF('Section 16a Bilan'!F140="","",IF('Section 16a Bilan'!F140="«Choisir»","",'Section 16a Bilan'!F140))</f>
        <v/>
      </c>
      <c r="O1559" s="9" t="str">
        <f>IF('Section 16a Bilan'!G140="","",IF('Section 16a Bilan'!G140="«Choisir»","",'Section 16a Bilan'!G140))</f>
        <v/>
      </c>
      <c r="P1559" s="9" t="str">
        <f>IF('Section 16a Bilan'!H140="","",'Section 16a Bilan'!H140)</f>
        <v/>
      </c>
      <c r="Q1559" s="9" t="str">
        <f>IF('Section 16a Bilan'!I140="","",'Section 16a Bilan'!I140)</f>
        <v/>
      </c>
      <c r="R1559" s="9" t="str">
        <f>IF('Section 16a Bilan'!J140="","",'Section 16a Bilan'!J140)</f>
        <v/>
      </c>
      <c r="S1559" s="9" t="str">
        <f>IF('Section 16a Bilan'!K140="","",'Section 16a Bilan'!K140)</f>
        <v/>
      </c>
      <c r="T1559" s="9" t="str">
        <f>IF('Section 16a Bilan'!L140="","",'Section 16a Bilan'!L140)</f>
        <v/>
      </c>
      <c r="U1559" s="9" t="str">
        <f>IF('Section 16a Bilan'!M140="","",'Section 16a Bilan'!M140)</f>
        <v/>
      </c>
      <c r="V1559" s="81">
        <f>'Section 16a Bilan'!N140</f>
        <v>0</v>
      </c>
      <c r="W1559" s="81">
        <f>'Section 16a Bilan'!O140</f>
        <v>0</v>
      </c>
      <c r="X1559" s="81">
        <f>'Section 16a Bilan'!P140</f>
        <v>0</v>
      </c>
      <c r="Y1559" s="81">
        <f>'Section 16a Bilan'!Q140</f>
        <v>0</v>
      </c>
      <c r="Z1559" s="81">
        <f>'Section 16a Bilan'!R140</f>
        <v>0</v>
      </c>
      <c r="AA1559" s="81">
        <f>'Section 16a Bilan'!S140</f>
        <v>0</v>
      </c>
      <c r="AB1559" s="81">
        <f>'Section 16a Bilan'!T140</f>
        <v>0</v>
      </c>
    </row>
    <row r="1560" spans="1:28">
      <c r="A1560" s="9">
        <f>'Identification '!$F$11</f>
        <v>0</v>
      </c>
      <c r="B1560" s="190" t="str">
        <f>IF(AND('Identification '!$F$11="",'Identification '!$F$15&lt;&gt;""),'Identification '!$F$15,IF('Identification '!$F$11="","",IF('Identification '!$F$13="Inscrire le nom de votre organisme dans la cellule F15",'Identification '!$F$15,'Identification '!$F$13)))</f>
        <v/>
      </c>
      <c r="C1560" s="9" t="str">
        <f>REF!$BM$7</f>
        <v>2025-2026</v>
      </c>
      <c r="D1560" s="9" t="s">
        <v>3004</v>
      </c>
      <c r="E1560" s="190" t="str">
        <f>'Identification '!$F$17</f>
        <v/>
      </c>
      <c r="F1560" s="9" t="str">
        <f>'Identification '!$G$18</f>
        <v/>
      </c>
      <c r="G1560" s="9" t="str">
        <f>IF('Section 16a Bilan'!$C$9="","",'Section 16a Bilan'!$C$9)</f>
        <v/>
      </c>
      <c r="H1560" s="9" t="str">
        <f>IF('Section 16a Bilan'!$H$6="","",'Section 16a Bilan'!$H$6)</f>
        <v/>
      </c>
      <c r="I1560" s="9" t="str">
        <f>IF('Section 16a Bilan'!A141="","",'Section 16a Bilan'!A141)</f>
        <v/>
      </c>
      <c r="J1560" s="9" t="str">
        <f>IF('Section 16a Bilan'!B141="","",'Section 16a Bilan'!B141)</f>
        <v/>
      </c>
      <c r="K1560" s="9" t="str">
        <f>IF('Section 16a Bilan'!C141="","",'Section 16a Bilan'!C141)</f>
        <v/>
      </c>
      <c r="L1560" s="9" t="str">
        <f>IF('Section 16a Bilan'!D141="","",'Section 16a Bilan'!D141)</f>
        <v/>
      </c>
      <c r="M1560" s="9" t="str">
        <f>IF('Section 16a Bilan'!E141="","",'Section 16a Bilan'!E141)</f>
        <v/>
      </c>
      <c r="N1560" s="9" t="str">
        <f>IF('Section 16a Bilan'!F141="","",IF('Section 16a Bilan'!F141="«Choisir»","",'Section 16a Bilan'!F141))</f>
        <v/>
      </c>
      <c r="O1560" s="9" t="str">
        <f>IF('Section 16a Bilan'!G141="","",IF('Section 16a Bilan'!G141="«Choisir»","",'Section 16a Bilan'!G141))</f>
        <v/>
      </c>
      <c r="P1560" s="9" t="str">
        <f>IF('Section 16a Bilan'!H141="","",'Section 16a Bilan'!H141)</f>
        <v/>
      </c>
      <c r="Q1560" s="9" t="str">
        <f>IF('Section 16a Bilan'!I141="","",'Section 16a Bilan'!I141)</f>
        <v/>
      </c>
      <c r="R1560" s="9" t="str">
        <f>IF('Section 16a Bilan'!J141="","",'Section 16a Bilan'!J141)</f>
        <v/>
      </c>
      <c r="S1560" s="9" t="str">
        <f>IF('Section 16a Bilan'!K141="","",'Section 16a Bilan'!K141)</f>
        <v/>
      </c>
      <c r="T1560" s="9" t="str">
        <f>IF('Section 16a Bilan'!L141="","",'Section 16a Bilan'!L141)</f>
        <v/>
      </c>
      <c r="U1560" s="9" t="str">
        <f>IF('Section 16a Bilan'!M141="","",'Section 16a Bilan'!M141)</f>
        <v/>
      </c>
      <c r="V1560" s="81">
        <f>'Section 16a Bilan'!N141</f>
        <v>0</v>
      </c>
      <c r="W1560" s="81">
        <f>'Section 16a Bilan'!O141</f>
        <v>0</v>
      </c>
      <c r="X1560" s="81">
        <f>'Section 16a Bilan'!P141</f>
        <v>0</v>
      </c>
      <c r="Y1560" s="81">
        <f>'Section 16a Bilan'!Q141</f>
        <v>0</v>
      </c>
      <c r="Z1560" s="81">
        <f>'Section 16a Bilan'!R141</f>
        <v>0</v>
      </c>
      <c r="AA1560" s="81">
        <f>'Section 16a Bilan'!S141</f>
        <v>0</v>
      </c>
      <c r="AB1560" s="81">
        <f>'Section 16a Bilan'!T141</f>
        <v>0</v>
      </c>
    </row>
    <row r="1561" spans="1:28">
      <c r="A1561" s="9">
        <f>'Identification '!$F$11</f>
        <v>0</v>
      </c>
      <c r="B1561" s="190" t="str">
        <f>IF(AND('Identification '!$F$11="",'Identification '!$F$15&lt;&gt;""),'Identification '!$F$15,IF('Identification '!$F$11="","",IF('Identification '!$F$13="Inscrire le nom de votre organisme dans la cellule F15",'Identification '!$F$15,'Identification '!$F$13)))</f>
        <v/>
      </c>
      <c r="C1561" s="9" t="str">
        <f>REF!$BM$7</f>
        <v>2025-2026</v>
      </c>
      <c r="D1561" s="9" t="s">
        <v>3004</v>
      </c>
      <c r="E1561" s="190" t="str">
        <f>'Identification '!$F$17</f>
        <v/>
      </c>
      <c r="F1561" s="9" t="str">
        <f>'Identification '!$G$18</f>
        <v/>
      </c>
      <c r="G1561" s="9" t="str">
        <f>IF('Section 16a Bilan'!$C$9="","",'Section 16a Bilan'!$C$9)</f>
        <v/>
      </c>
      <c r="H1561" s="9" t="str">
        <f>IF('Section 16a Bilan'!$H$6="","",'Section 16a Bilan'!$H$6)</f>
        <v/>
      </c>
      <c r="I1561" s="9" t="str">
        <f>IF('Section 16a Bilan'!A142="","",'Section 16a Bilan'!A142)</f>
        <v/>
      </c>
      <c r="J1561" s="9" t="str">
        <f>IF('Section 16a Bilan'!B142="","",'Section 16a Bilan'!B142)</f>
        <v/>
      </c>
      <c r="K1561" s="9" t="str">
        <f>IF('Section 16a Bilan'!C142="","",'Section 16a Bilan'!C142)</f>
        <v/>
      </c>
      <c r="L1561" s="9" t="str">
        <f>IF('Section 16a Bilan'!D142="","",'Section 16a Bilan'!D142)</f>
        <v/>
      </c>
      <c r="M1561" s="9" t="str">
        <f>IF('Section 16a Bilan'!E142="","",'Section 16a Bilan'!E142)</f>
        <v/>
      </c>
      <c r="N1561" s="9" t="str">
        <f>IF('Section 16a Bilan'!F142="","",IF('Section 16a Bilan'!F142="«Choisir»","",'Section 16a Bilan'!F142))</f>
        <v/>
      </c>
      <c r="O1561" s="9" t="str">
        <f>IF('Section 16a Bilan'!G142="","",IF('Section 16a Bilan'!G142="«Choisir»","",'Section 16a Bilan'!G142))</f>
        <v/>
      </c>
      <c r="P1561" s="9" t="str">
        <f>IF('Section 16a Bilan'!H142="","",'Section 16a Bilan'!H142)</f>
        <v/>
      </c>
      <c r="Q1561" s="9" t="str">
        <f>IF('Section 16a Bilan'!I142="","",'Section 16a Bilan'!I142)</f>
        <v/>
      </c>
      <c r="R1561" s="9" t="str">
        <f>IF('Section 16a Bilan'!J142="","",'Section 16a Bilan'!J142)</f>
        <v/>
      </c>
      <c r="S1561" s="9" t="str">
        <f>IF('Section 16a Bilan'!K142="","",'Section 16a Bilan'!K142)</f>
        <v/>
      </c>
      <c r="T1561" s="9" t="str">
        <f>IF('Section 16a Bilan'!L142="","",'Section 16a Bilan'!L142)</f>
        <v/>
      </c>
      <c r="U1561" s="9" t="str">
        <f>IF('Section 16a Bilan'!M142="","",'Section 16a Bilan'!M142)</f>
        <v/>
      </c>
      <c r="V1561" s="81">
        <f>'Section 16a Bilan'!N142</f>
        <v>0</v>
      </c>
      <c r="W1561" s="81">
        <f>'Section 16a Bilan'!O142</f>
        <v>0</v>
      </c>
      <c r="X1561" s="81">
        <f>'Section 16a Bilan'!P142</f>
        <v>0</v>
      </c>
      <c r="Y1561" s="81">
        <f>'Section 16a Bilan'!Q142</f>
        <v>0</v>
      </c>
      <c r="Z1561" s="81">
        <f>'Section 16a Bilan'!R142</f>
        <v>0</v>
      </c>
      <c r="AA1561" s="81">
        <f>'Section 16a Bilan'!S142</f>
        <v>0</v>
      </c>
      <c r="AB1561" s="81">
        <f>'Section 16a Bilan'!T142</f>
        <v>0</v>
      </c>
    </row>
    <row r="1562" spans="1:28">
      <c r="A1562" s="9">
        <f>'Identification '!$F$11</f>
        <v>0</v>
      </c>
      <c r="B1562" s="190" t="str">
        <f>IF(AND('Identification '!$F$11="",'Identification '!$F$15&lt;&gt;""),'Identification '!$F$15,IF('Identification '!$F$11="","",IF('Identification '!$F$13="Inscrire le nom de votre organisme dans la cellule F15",'Identification '!$F$15,'Identification '!$F$13)))</f>
        <v/>
      </c>
      <c r="C1562" s="9" t="str">
        <f>REF!$BM$7</f>
        <v>2025-2026</v>
      </c>
      <c r="D1562" s="9" t="s">
        <v>3004</v>
      </c>
      <c r="E1562" s="190" t="str">
        <f>'Identification '!$F$17</f>
        <v/>
      </c>
      <c r="F1562" s="9" t="str">
        <f>'Identification '!$G$18</f>
        <v/>
      </c>
      <c r="G1562" s="9" t="str">
        <f>IF('Section 16a Bilan'!$C$9="","",'Section 16a Bilan'!$C$9)</f>
        <v/>
      </c>
      <c r="H1562" s="9" t="str">
        <f>IF('Section 16a Bilan'!$H$6="","",'Section 16a Bilan'!$H$6)</f>
        <v/>
      </c>
      <c r="I1562" s="9" t="str">
        <f>IF('Section 16a Bilan'!A143="","",'Section 16a Bilan'!A143)</f>
        <v/>
      </c>
      <c r="J1562" s="9" t="str">
        <f>IF('Section 16a Bilan'!B143="","",'Section 16a Bilan'!B143)</f>
        <v/>
      </c>
      <c r="K1562" s="9" t="str">
        <f>IF('Section 16a Bilan'!C143="","",'Section 16a Bilan'!C143)</f>
        <v/>
      </c>
      <c r="L1562" s="9" t="str">
        <f>IF('Section 16a Bilan'!D143="","",'Section 16a Bilan'!D143)</f>
        <v/>
      </c>
      <c r="M1562" s="9" t="str">
        <f>IF('Section 16a Bilan'!E143="","",'Section 16a Bilan'!E143)</f>
        <v/>
      </c>
      <c r="N1562" s="9" t="str">
        <f>IF('Section 16a Bilan'!F143="","",IF('Section 16a Bilan'!F143="«Choisir»","",'Section 16a Bilan'!F143))</f>
        <v/>
      </c>
      <c r="O1562" s="9" t="str">
        <f>IF('Section 16a Bilan'!G143="","",IF('Section 16a Bilan'!G143="«Choisir»","",'Section 16a Bilan'!G143))</f>
        <v/>
      </c>
      <c r="P1562" s="9" t="str">
        <f>IF('Section 16a Bilan'!H143="","",'Section 16a Bilan'!H143)</f>
        <v/>
      </c>
      <c r="Q1562" s="9" t="str">
        <f>IF('Section 16a Bilan'!I143="","",'Section 16a Bilan'!I143)</f>
        <v/>
      </c>
      <c r="R1562" s="9" t="str">
        <f>IF('Section 16a Bilan'!J143="","",'Section 16a Bilan'!J143)</f>
        <v/>
      </c>
      <c r="S1562" s="9" t="str">
        <f>IF('Section 16a Bilan'!K143="","",'Section 16a Bilan'!K143)</f>
        <v/>
      </c>
      <c r="T1562" s="9" t="str">
        <f>IF('Section 16a Bilan'!L143="","",'Section 16a Bilan'!L143)</f>
        <v/>
      </c>
      <c r="U1562" s="9" t="str">
        <f>IF('Section 16a Bilan'!M143="","",'Section 16a Bilan'!M143)</f>
        <v/>
      </c>
      <c r="V1562" s="81">
        <f>'Section 16a Bilan'!N143</f>
        <v>0</v>
      </c>
      <c r="W1562" s="81">
        <f>'Section 16a Bilan'!O143</f>
        <v>0</v>
      </c>
      <c r="X1562" s="81">
        <f>'Section 16a Bilan'!P143</f>
        <v>0</v>
      </c>
      <c r="Y1562" s="81">
        <f>'Section 16a Bilan'!Q143</f>
        <v>0</v>
      </c>
      <c r="Z1562" s="81">
        <f>'Section 16a Bilan'!R143</f>
        <v>0</v>
      </c>
      <c r="AA1562" s="81">
        <f>'Section 16a Bilan'!S143</f>
        <v>0</v>
      </c>
      <c r="AB1562" s="81">
        <f>'Section 16a Bilan'!T143</f>
        <v>0</v>
      </c>
    </row>
    <row r="1563" spans="1:28">
      <c r="A1563" s="9">
        <f>'Identification '!$F$11</f>
        <v>0</v>
      </c>
      <c r="B1563" s="190" t="str">
        <f>IF(AND('Identification '!$F$11="",'Identification '!$F$15&lt;&gt;""),'Identification '!$F$15,IF('Identification '!$F$11="","",IF('Identification '!$F$13="Inscrire le nom de votre organisme dans la cellule F15",'Identification '!$F$15,'Identification '!$F$13)))</f>
        <v/>
      </c>
      <c r="C1563" s="9" t="str">
        <f>REF!$BM$7</f>
        <v>2025-2026</v>
      </c>
      <c r="D1563" s="9" t="s">
        <v>3004</v>
      </c>
      <c r="E1563" s="190" t="str">
        <f>'Identification '!$F$17</f>
        <v/>
      </c>
      <c r="F1563" s="9" t="str">
        <f>'Identification '!$G$18</f>
        <v/>
      </c>
      <c r="G1563" s="9" t="str">
        <f>IF('Section 16a Bilan'!$C$9="","",'Section 16a Bilan'!$C$9)</f>
        <v/>
      </c>
      <c r="H1563" s="9" t="str">
        <f>IF('Section 16a Bilan'!$H$6="","",'Section 16a Bilan'!$H$6)</f>
        <v/>
      </c>
      <c r="I1563" s="9" t="str">
        <f>IF('Section 16a Bilan'!A144="","",'Section 16a Bilan'!A144)</f>
        <v/>
      </c>
      <c r="J1563" s="9" t="str">
        <f>IF('Section 16a Bilan'!B144="","",'Section 16a Bilan'!B144)</f>
        <v/>
      </c>
      <c r="K1563" s="9" t="str">
        <f>IF('Section 16a Bilan'!C144="","",'Section 16a Bilan'!C144)</f>
        <v/>
      </c>
      <c r="L1563" s="9" t="str">
        <f>IF('Section 16a Bilan'!D144="","",'Section 16a Bilan'!D144)</f>
        <v/>
      </c>
      <c r="M1563" s="9" t="str">
        <f>IF('Section 16a Bilan'!E144="","",'Section 16a Bilan'!E144)</f>
        <v/>
      </c>
      <c r="N1563" s="9" t="str">
        <f>IF('Section 16a Bilan'!F144="","",IF('Section 16a Bilan'!F144="«Choisir»","",'Section 16a Bilan'!F144))</f>
        <v/>
      </c>
      <c r="O1563" s="9" t="str">
        <f>IF('Section 16a Bilan'!G144="","",IF('Section 16a Bilan'!G144="«Choisir»","",'Section 16a Bilan'!G144))</f>
        <v/>
      </c>
      <c r="P1563" s="9" t="str">
        <f>IF('Section 16a Bilan'!H144="","",'Section 16a Bilan'!H144)</f>
        <v/>
      </c>
      <c r="Q1563" s="9" t="str">
        <f>IF('Section 16a Bilan'!I144="","",'Section 16a Bilan'!I144)</f>
        <v/>
      </c>
      <c r="R1563" s="9" t="str">
        <f>IF('Section 16a Bilan'!J144="","",'Section 16a Bilan'!J144)</f>
        <v/>
      </c>
      <c r="S1563" s="9" t="str">
        <f>IF('Section 16a Bilan'!K144="","",'Section 16a Bilan'!K144)</f>
        <v/>
      </c>
      <c r="T1563" s="9" t="str">
        <f>IF('Section 16a Bilan'!L144="","",'Section 16a Bilan'!L144)</f>
        <v/>
      </c>
      <c r="U1563" s="9" t="str">
        <f>IF('Section 16a Bilan'!M144="","",'Section 16a Bilan'!M144)</f>
        <v/>
      </c>
      <c r="V1563" s="81">
        <f>'Section 16a Bilan'!N144</f>
        <v>0</v>
      </c>
      <c r="W1563" s="81">
        <f>'Section 16a Bilan'!O144</f>
        <v>0</v>
      </c>
      <c r="X1563" s="81">
        <f>'Section 16a Bilan'!P144</f>
        <v>0</v>
      </c>
      <c r="Y1563" s="81">
        <f>'Section 16a Bilan'!Q144</f>
        <v>0</v>
      </c>
      <c r="Z1563" s="81">
        <f>'Section 16a Bilan'!R144</f>
        <v>0</v>
      </c>
      <c r="AA1563" s="81">
        <f>'Section 16a Bilan'!S144</f>
        <v>0</v>
      </c>
      <c r="AB1563" s="81">
        <f>'Section 16a Bilan'!T144</f>
        <v>0</v>
      </c>
    </row>
    <row r="1564" spans="1:28">
      <c r="A1564" s="9">
        <f>'Identification '!$F$11</f>
        <v>0</v>
      </c>
      <c r="B1564" s="190" t="str">
        <f>IF(AND('Identification '!$F$11="",'Identification '!$F$15&lt;&gt;""),'Identification '!$F$15,IF('Identification '!$F$11="","",IF('Identification '!$F$13="Inscrire le nom de votre organisme dans la cellule F15",'Identification '!$F$15,'Identification '!$F$13)))</f>
        <v/>
      </c>
      <c r="C1564" s="9" t="str">
        <f>REF!$BM$7</f>
        <v>2025-2026</v>
      </c>
      <c r="D1564" s="9" t="s">
        <v>3004</v>
      </c>
      <c r="E1564" s="190" t="str">
        <f>'Identification '!$F$17</f>
        <v/>
      </c>
      <c r="F1564" s="9" t="str">
        <f>'Identification '!$G$18</f>
        <v/>
      </c>
      <c r="G1564" s="9" t="str">
        <f>IF('Section 16a Bilan'!$C$9="","",'Section 16a Bilan'!$C$9)</f>
        <v/>
      </c>
      <c r="H1564" s="9" t="str">
        <f>IF('Section 16a Bilan'!$H$6="","",'Section 16a Bilan'!$H$6)</f>
        <v/>
      </c>
      <c r="I1564" s="9" t="str">
        <f>IF('Section 16a Bilan'!A145="","",'Section 16a Bilan'!A145)</f>
        <v/>
      </c>
      <c r="J1564" s="9" t="str">
        <f>IF('Section 16a Bilan'!B145="","",'Section 16a Bilan'!B145)</f>
        <v/>
      </c>
      <c r="K1564" s="9" t="str">
        <f>IF('Section 16a Bilan'!C145="","",'Section 16a Bilan'!C145)</f>
        <v/>
      </c>
      <c r="L1564" s="9" t="str">
        <f>IF('Section 16a Bilan'!D145="","",'Section 16a Bilan'!D145)</f>
        <v/>
      </c>
      <c r="M1564" s="9" t="str">
        <f>IF('Section 16a Bilan'!E145="","",'Section 16a Bilan'!E145)</f>
        <v/>
      </c>
      <c r="N1564" s="9" t="str">
        <f>IF('Section 16a Bilan'!F145="","",IF('Section 16a Bilan'!F145="«Choisir»","",'Section 16a Bilan'!F145))</f>
        <v/>
      </c>
      <c r="O1564" s="9" t="str">
        <f>IF('Section 16a Bilan'!G145="","",IF('Section 16a Bilan'!G145="«Choisir»","",'Section 16a Bilan'!G145))</f>
        <v/>
      </c>
      <c r="P1564" s="9" t="str">
        <f>IF('Section 16a Bilan'!H145="","",'Section 16a Bilan'!H145)</f>
        <v/>
      </c>
      <c r="Q1564" s="9" t="str">
        <f>IF('Section 16a Bilan'!I145="","",'Section 16a Bilan'!I145)</f>
        <v/>
      </c>
      <c r="R1564" s="9" t="str">
        <f>IF('Section 16a Bilan'!J145="","",'Section 16a Bilan'!J145)</f>
        <v/>
      </c>
      <c r="S1564" s="9" t="str">
        <f>IF('Section 16a Bilan'!K145="","",'Section 16a Bilan'!K145)</f>
        <v/>
      </c>
      <c r="T1564" s="9" t="str">
        <f>IF('Section 16a Bilan'!L145="","",'Section 16a Bilan'!L145)</f>
        <v/>
      </c>
      <c r="U1564" s="9" t="str">
        <f>IF('Section 16a Bilan'!M145="","",'Section 16a Bilan'!M145)</f>
        <v/>
      </c>
      <c r="V1564" s="81">
        <f>'Section 16a Bilan'!N145</f>
        <v>0</v>
      </c>
      <c r="W1564" s="81">
        <f>'Section 16a Bilan'!O145</f>
        <v>0</v>
      </c>
      <c r="X1564" s="81">
        <f>'Section 16a Bilan'!P145</f>
        <v>0</v>
      </c>
      <c r="Y1564" s="81">
        <f>'Section 16a Bilan'!Q145</f>
        <v>0</v>
      </c>
      <c r="Z1564" s="81">
        <f>'Section 16a Bilan'!R145</f>
        <v>0</v>
      </c>
      <c r="AA1564" s="81">
        <f>'Section 16a Bilan'!S145</f>
        <v>0</v>
      </c>
      <c r="AB1564" s="81">
        <f>'Section 16a Bilan'!T145</f>
        <v>0</v>
      </c>
    </row>
    <row r="1565" spans="1:28">
      <c r="A1565" s="9">
        <f>'Identification '!$F$11</f>
        <v>0</v>
      </c>
      <c r="B1565" s="190" t="str">
        <f>IF(AND('Identification '!$F$11="",'Identification '!$F$15&lt;&gt;""),'Identification '!$F$15,IF('Identification '!$F$11="","",IF('Identification '!$F$13="Inscrire le nom de votre organisme dans la cellule F15",'Identification '!$F$15,'Identification '!$F$13)))</f>
        <v/>
      </c>
      <c r="C1565" s="9" t="str">
        <f>REF!$BM$7</f>
        <v>2025-2026</v>
      </c>
      <c r="D1565" s="9" t="s">
        <v>3004</v>
      </c>
      <c r="E1565" s="190" t="str">
        <f>'Identification '!$F$17</f>
        <v/>
      </c>
      <c r="F1565" s="9" t="str">
        <f>'Identification '!$G$18</f>
        <v/>
      </c>
      <c r="G1565" s="9" t="str">
        <f>IF('Section 16a Bilan'!$C$9="","",'Section 16a Bilan'!$C$9)</f>
        <v/>
      </c>
      <c r="H1565" s="9" t="str">
        <f>IF('Section 16a Bilan'!$H$6="","",'Section 16a Bilan'!$H$6)</f>
        <v/>
      </c>
      <c r="I1565" s="9" t="str">
        <f>IF('Section 16a Bilan'!A146="","",'Section 16a Bilan'!A146)</f>
        <v/>
      </c>
      <c r="J1565" s="9" t="str">
        <f>IF('Section 16a Bilan'!B146="","",'Section 16a Bilan'!B146)</f>
        <v/>
      </c>
      <c r="K1565" s="9" t="str">
        <f>IF('Section 16a Bilan'!C146="","",'Section 16a Bilan'!C146)</f>
        <v/>
      </c>
      <c r="L1565" s="9" t="str">
        <f>IF('Section 16a Bilan'!D146="","",'Section 16a Bilan'!D146)</f>
        <v/>
      </c>
      <c r="M1565" s="9" t="str">
        <f>IF('Section 16a Bilan'!E146="","",'Section 16a Bilan'!E146)</f>
        <v/>
      </c>
      <c r="N1565" s="9" t="str">
        <f>IF('Section 16a Bilan'!F146="","",IF('Section 16a Bilan'!F146="«Choisir»","",'Section 16a Bilan'!F146))</f>
        <v/>
      </c>
      <c r="O1565" s="9" t="str">
        <f>IF('Section 16a Bilan'!G146="","",IF('Section 16a Bilan'!G146="«Choisir»","",'Section 16a Bilan'!G146))</f>
        <v/>
      </c>
      <c r="P1565" s="9" t="str">
        <f>IF('Section 16a Bilan'!H146="","",'Section 16a Bilan'!H146)</f>
        <v/>
      </c>
      <c r="Q1565" s="9" t="str">
        <f>IF('Section 16a Bilan'!I146="","",'Section 16a Bilan'!I146)</f>
        <v/>
      </c>
      <c r="R1565" s="9" t="str">
        <f>IF('Section 16a Bilan'!J146="","",'Section 16a Bilan'!J146)</f>
        <v/>
      </c>
      <c r="S1565" s="9" t="str">
        <f>IF('Section 16a Bilan'!K146="","",'Section 16a Bilan'!K146)</f>
        <v/>
      </c>
      <c r="T1565" s="9" t="str">
        <f>IF('Section 16a Bilan'!L146="","",'Section 16a Bilan'!L146)</f>
        <v/>
      </c>
      <c r="U1565" s="9" t="str">
        <f>IF('Section 16a Bilan'!M146="","",'Section 16a Bilan'!M146)</f>
        <v/>
      </c>
      <c r="V1565" s="81">
        <f>'Section 16a Bilan'!N146</f>
        <v>0</v>
      </c>
      <c r="W1565" s="81">
        <f>'Section 16a Bilan'!O146</f>
        <v>0</v>
      </c>
      <c r="X1565" s="81">
        <f>'Section 16a Bilan'!P146</f>
        <v>0</v>
      </c>
      <c r="Y1565" s="81">
        <f>'Section 16a Bilan'!Q146</f>
        <v>0</v>
      </c>
      <c r="Z1565" s="81">
        <f>'Section 16a Bilan'!R146</f>
        <v>0</v>
      </c>
      <c r="AA1565" s="81">
        <f>'Section 16a Bilan'!S146</f>
        <v>0</v>
      </c>
      <c r="AB1565" s="81">
        <f>'Section 16a Bilan'!T146</f>
        <v>0</v>
      </c>
    </row>
    <row r="1566" spans="1:28">
      <c r="A1566" s="9">
        <f>'Identification '!$F$11</f>
        <v>0</v>
      </c>
      <c r="B1566" s="190" t="str">
        <f>IF(AND('Identification '!$F$11="",'Identification '!$F$15&lt;&gt;""),'Identification '!$F$15,IF('Identification '!$F$11="","",IF('Identification '!$F$13="Inscrire le nom de votre organisme dans la cellule F15",'Identification '!$F$15,'Identification '!$F$13)))</f>
        <v/>
      </c>
      <c r="C1566" s="9" t="str">
        <f>REF!$BM$7</f>
        <v>2025-2026</v>
      </c>
      <c r="D1566" s="9" t="s">
        <v>3004</v>
      </c>
      <c r="E1566" s="190" t="str">
        <f>'Identification '!$F$17</f>
        <v/>
      </c>
      <c r="F1566" s="9" t="str">
        <f>'Identification '!$G$18</f>
        <v/>
      </c>
      <c r="G1566" s="9" t="str">
        <f>IF('Section 16a Bilan'!$C$9="","",'Section 16a Bilan'!$C$9)</f>
        <v/>
      </c>
      <c r="H1566" s="9" t="str">
        <f>IF('Section 16a Bilan'!$H$6="","",'Section 16a Bilan'!$H$6)</f>
        <v/>
      </c>
      <c r="I1566" s="9" t="str">
        <f>IF('Section 16a Bilan'!A147="","",'Section 16a Bilan'!A147)</f>
        <v/>
      </c>
      <c r="J1566" s="9" t="str">
        <f>IF('Section 16a Bilan'!B147="","",'Section 16a Bilan'!B147)</f>
        <v/>
      </c>
      <c r="K1566" s="9" t="str">
        <f>IF('Section 16a Bilan'!C147="","",'Section 16a Bilan'!C147)</f>
        <v/>
      </c>
      <c r="L1566" s="9" t="str">
        <f>IF('Section 16a Bilan'!D147="","",'Section 16a Bilan'!D147)</f>
        <v/>
      </c>
      <c r="M1566" s="9" t="str">
        <f>IF('Section 16a Bilan'!E147="","",'Section 16a Bilan'!E147)</f>
        <v/>
      </c>
      <c r="N1566" s="9" t="str">
        <f>IF('Section 16a Bilan'!F147="","",IF('Section 16a Bilan'!F147="«Choisir»","",'Section 16a Bilan'!F147))</f>
        <v/>
      </c>
      <c r="O1566" s="9" t="str">
        <f>IF('Section 16a Bilan'!G147="","",IF('Section 16a Bilan'!G147="«Choisir»","",'Section 16a Bilan'!G147))</f>
        <v/>
      </c>
      <c r="P1566" s="9" t="str">
        <f>IF('Section 16a Bilan'!H147="","",'Section 16a Bilan'!H147)</f>
        <v/>
      </c>
      <c r="Q1566" s="9" t="str">
        <f>IF('Section 16a Bilan'!I147="","",'Section 16a Bilan'!I147)</f>
        <v/>
      </c>
      <c r="R1566" s="9" t="str">
        <f>IF('Section 16a Bilan'!J147="","",'Section 16a Bilan'!J147)</f>
        <v/>
      </c>
      <c r="S1566" s="9" t="str">
        <f>IF('Section 16a Bilan'!K147="","",'Section 16a Bilan'!K147)</f>
        <v/>
      </c>
      <c r="T1566" s="9" t="str">
        <f>IF('Section 16a Bilan'!L147="","",'Section 16a Bilan'!L147)</f>
        <v/>
      </c>
      <c r="U1566" s="9" t="str">
        <f>IF('Section 16a Bilan'!M147="","",'Section 16a Bilan'!M147)</f>
        <v/>
      </c>
      <c r="V1566" s="81">
        <f>'Section 16a Bilan'!N147</f>
        <v>0</v>
      </c>
      <c r="W1566" s="81">
        <f>'Section 16a Bilan'!O147</f>
        <v>0</v>
      </c>
      <c r="X1566" s="81">
        <f>'Section 16a Bilan'!P147</f>
        <v>0</v>
      </c>
      <c r="Y1566" s="81">
        <f>'Section 16a Bilan'!Q147</f>
        <v>0</v>
      </c>
      <c r="Z1566" s="81">
        <f>'Section 16a Bilan'!R147</f>
        <v>0</v>
      </c>
      <c r="AA1566" s="81">
        <f>'Section 16a Bilan'!S147</f>
        <v>0</v>
      </c>
      <c r="AB1566" s="81">
        <f>'Section 16a Bilan'!T147</f>
        <v>0</v>
      </c>
    </row>
    <row r="1567" spans="1:28">
      <c r="A1567" s="9">
        <f>'Identification '!$F$11</f>
        <v>0</v>
      </c>
      <c r="B1567" s="190" t="str">
        <f>IF(AND('Identification '!$F$11="",'Identification '!$F$15&lt;&gt;""),'Identification '!$F$15,IF('Identification '!$F$11="","",IF('Identification '!$F$13="Inscrire le nom de votre organisme dans la cellule F15",'Identification '!$F$15,'Identification '!$F$13)))</f>
        <v/>
      </c>
      <c r="C1567" s="9" t="str">
        <f>REF!$BM$7</f>
        <v>2025-2026</v>
      </c>
      <c r="D1567" s="9" t="s">
        <v>3004</v>
      </c>
      <c r="E1567" s="190" t="str">
        <f>'Identification '!$F$17</f>
        <v/>
      </c>
      <c r="F1567" s="9" t="str">
        <f>'Identification '!$G$18</f>
        <v/>
      </c>
      <c r="G1567" s="9" t="str">
        <f>IF('Section 16a Bilan'!$C$9="","",'Section 16a Bilan'!$C$9)</f>
        <v/>
      </c>
      <c r="H1567" s="9" t="str">
        <f>IF('Section 16a Bilan'!$H$6="","",'Section 16a Bilan'!$H$6)</f>
        <v/>
      </c>
      <c r="I1567" s="9" t="str">
        <f>IF('Section 16a Bilan'!A148="","",'Section 16a Bilan'!A148)</f>
        <v/>
      </c>
      <c r="J1567" s="9" t="str">
        <f>IF('Section 16a Bilan'!B148="","",'Section 16a Bilan'!B148)</f>
        <v/>
      </c>
      <c r="K1567" s="9" t="str">
        <f>IF('Section 16a Bilan'!C148="","",'Section 16a Bilan'!C148)</f>
        <v/>
      </c>
      <c r="L1567" s="9" t="str">
        <f>IF('Section 16a Bilan'!D148="","",'Section 16a Bilan'!D148)</f>
        <v/>
      </c>
      <c r="M1567" s="9" t="str">
        <f>IF('Section 16a Bilan'!E148="","",'Section 16a Bilan'!E148)</f>
        <v/>
      </c>
      <c r="N1567" s="9" t="str">
        <f>IF('Section 16a Bilan'!F148="","",IF('Section 16a Bilan'!F148="«Choisir»","",'Section 16a Bilan'!F148))</f>
        <v/>
      </c>
      <c r="O1567" s="9" t="str">
        <f>IF('Section 16a Bilan'!G148="","",IF('Section 16a Bilan'!G148="«Choisir»","",'Section 16a Bilan'!G148))</f>
        <v/>
      </c>
      <c r="P1567" s="9" t="str">
        <f>IF('Section 16a Bilan'!H148="","",'Section 16a Bilan'!H148)</f>
        <v/>
      </c>
      <c r="Q1567" s="9" t="str">
        <f>IF('Section 16a Bilan'!I148="","",'Section 16a Bilan'!I148)</f>
        <v/>
      </c>
      <c r="R1567" s="9" t="str">
        <f>IF('Section 16a Bilan'!J148="","",'Section 16a Bilan'!J148)</f>
        <v/>
      </c>
      <c r="S1567" s="9" t="str">
        <f>IF('Section 16a Bilan'!K148="","",'Section 16a Bilan'!K148)</f>
        <v/>
      </c>
      <c r="T1567" s="9" t="str">
        <f>IF('Section 16a Bilan'!L148="","",'Section 16a Bilan'!L148)</f>
        <v/>
      </c>
      <c r="U1567" s="9" t="str">
        <f>IF('Section 16a Bilan'!M148="","",'Section 16a Bilan'!M148)</f>
        <v/>
      </c>
      <c r="V1567" s="81">
        <f>'Section 16a Bilan'!N148</f>
        <v>0</v>
      </c>
      <c r="W1567" s="81">
        <f>'Section 16a Bilan'!O148</f>
        <v>0</v>
      </c>
      <c r="X1567" s="81">
        <f>'Section 16a Bilan'!P148</f>
        <v>0</v>
      </c>
      <c r="Y1567" s="81">
        <f>'Section 16a Bilan'!Q148</f>
        <v>0</v>
      </c>
      <c r="Z1567" s="81">
        <f>'Section 16a Bilan'!R148</f>
        <v>0</v>
      </c>
      <c r="AA1567" s="81">
        <f>'Section 16a Bilan'!S148</f>
        <v>0</v>
      </c>
      <c r="AB1567" s="81">
        <f>'Section 16a Bilan'!T148</f>
        <v>0</v>
      </c>
    </row>
    <row r="1568" spans="1:28">
      <c r="A1568" s="9">
        <f>'Identification '!$F$11</f>
        <v>0</v>
      </c>
      <c r="B1568" s="190" t="str">
        <f>IF(AND('Identification '!$F$11="",'Identification '!$F$15&lt;&gt;""),'Identification '!$F$15,IF('Identification '!$F$11="","",IF('Identification '!$F$13="Inscrire le nom de votre organisme dans la cellule F15",'Identification '!$F$15,'Identification '!$F$13)))</f>
        <v/>
      </c>
      <c r="C1568" s="9" t="str">
        <f>REF!$BM$7</f>
        <v>2025-2026</v>
      </c>
      <c r="D1568" s="9" t="s">
        <v>3004</v>
      </c>
      <c r="E1568" s="190" t="str">
        <f>'Identification '!$F$17</f>
        <v/>
      </c>
      <c r="F1568" s="9" t="str">
        <f>'Identification '!$G$18</f>
        <v/>
      </c>
      <c r="G1568" s="9" t="str">
        <f>IF('Section 16a Bilan'!$C$9="","",'Section 16a Bilan'!$C$9)</f>
        <v/>
      </c>
      <c r="H1568" s="9" t="str">
        <f>IF('Section 16a Bilan'!$H$6="","",'Section 16a Bilan'!$H$6)</f>
        <v/>
      </c>
      <c r="I1568" s="9" t="str">
        <f>IF('Section 16a Bilan'!A149="","",'Section 16a Bilan'!A149)</f>
        <v/>
      </c>
      <c r="J1568" s="9" t="str">
        <f>IF('Section 16a Bilan'!B149="","",'Section 16a Bilan'!B149)</f>
        <v/>
      </c>
      <c r="K1568" s="9" t="str">
        <f>IF('Section 16a Bilan'!C149="","",'Section 16a Bilan'!C149)</f>
        <v/>
      </c>
      <c r="L1568" s="9" t="str">
        <f>IF('Section 16a Bilan'!D149="","",'Section 16a Bilan'!D149)</f>
        <v/>
      </c>
      <c r="M1568" s="9" t="str">
        <f>IF('Section 16a Bilan'!E149="","",'Section 16a Bilan'!E149)</f>
        <v/>
      </c>
      <c r="N1568" s="9" t="str">
        <f>IF('Section 16a Bilan'!F149="","",IF('Section 16a Bilan'!F149="«Choisir»","",'Section 16a Bilan'!F149))</f>
        <v/>
      </c>
      <c r="O1568" s="9" t="str">
        <f>IF('Section 16a Bilan'!G149="","",IF('Section 16a Bilan'!G149="«Choisir»","",'Section 16a Bilan'!G149))</f>
        <v/>
      </c>
      <c r="P1568" s="9" t="str">
        <f>IF('Section 16a Bilan'!H149="","",'Section 16a Bilan'!H149)</f>
        <v/>
      </c>
      <c r="Q1568" s="9" t="str">
        <f>IF('Section 16a Bilan'!I149="","",'Section 16a Bilan'!I149)</f>
        <v/>
      </c>
      <c r="R1568" s="9" t="str">
        <f>IF('Section 16a Bilan'!J149="","",'Section 16a Bilan'!J149)</f>
        <v/>
      </c>
      <c r="S1568" s="9" t="str">
        <f>IF('Section 16a Bilan'!K149="","",'Section 16a Bilan'!K149)</f>
        <v/>
      </c>
      <c r="T1568" s="9" t="str">
        <f>IF('Section 16a Bilan'!L149="","",'Section 16a Bilan'!L149)</f>
        <v/>
      </c>
      <c r="U1568" s="9" t="str">
        <f>IF('Section 16a Bilan'!M149="","",'Section 16a Bilan'!M149)</f>
        <v/>
      </c>
      <c r="V1568" s="81">
        <f>'Section 16a Bilan'!N149</f>
        <v>0</v>
      </c>
      <c r="W1568" s="81">
        <f>'Section 16a Bilan'!O149</f>
        <v>0</v>
      </c>
      <c r="X1568" s="81">
        <f>'Section 16a Bilan'!P149</f>
        <v>0</v>
      </c>
      <c r="Y1568" s="81">
        <f>'Section 16a Bilan'!Q149</f>
        <v>0</v>
      </c>
      <c r="Z1568" s="81">
        <f>'Section 16a Bilan'!R149</f>
        <v>0</v>
      </c>
      <c r="AA1568" s="81">
        <f>'Section 16a Bilan'!S149</f>
        <v>0</v>
      </c>
      <c r="AB1568" s="81">
        <f>'Section 16a Bilan'!T149</f>
        <v>0</v>
      </c>
    </row>
    <row r="1569" spans="1:28">
      <c r="A1569" s="9">
        <f>'Identification '!$F$11</f>
        <v>0</v>
      </c>
      <c r="B1569" s="190" t="str">
        <f>IF(AND('Identification '!$F$11="",'Identification '!$F$15&lt;&gt;""),'Identification '!$F$15,IF('Identification '!$F$11="","",IF('Identification '!$F$13="Inscrire le nom de votre organisme dans la cellule F15",'Identification '!$F$15,'Identification '!$F$13)))</f>
        <v/>
      </c>
      <c r="C1569" s="9" t="str">
        <f>REF!$BM$7</f>
        <v>2025-2026</v>
      </c>
      <c r="D1569" s="9" t="s">
        <v>3004</v>
      </c>
      <c r="E1569" s="190" t="str">
        <f>'Identification '!$F$17</f>
        <v/>
      </c>
      <c r="F1569" s="9" t="str">
        <f>'Identification '!$G$18</f>
        <v/>
      </c>
      <c r="G1569" s="9" t="str">
        <f>IF('Section 16a Bilan'!$C$9="","",'Section 16a Bilan'!$C$9)</f>
        <v/>
      </c>
      <c r="H1569" s="9" t="str">
        <f>IF('Section 16a Bilan'!$H$6="","",'Section 16a Bilan'!$H$6)</f>
        <v/>
      </c>
      <c r="I1569" s="9" t="str">
        <f>IF('Section 16a Bilan'!A150="","",'Section 16a Bilan'!A150)</f>
        <v/>
      </c>
      <c r="J1569" s="9" t="str">
        <f>IF('Section 16a Bilan'!B150="","",'Section 16a Bilan'!B150)</f>
        <v/>
      </c>
      <c r="K1569" s="9" t="str">
        <f>IF('Section 16a Bilan'!C150="","",'Section 16a Bilan'!C150)</f>
        <v/>
      </c>
      <c r="L1569" s="9" t="str">
        <f>IF('Section 16a Bilan'!D150="","",'Section 16a Bilan'!D150)</f>
        <v/>
      </c>
      <c r="M1569" s="9" t="str">
        <f>IF('Section 16a Bilan'!E150="","",'Section 16a Bilan'!E150)</f>
        <v/>
      </c>
      <c r="N1569" s="9" t="str">
        <f>IF('Section 16a Bilan'!F150="","",IF('Section 16a Bilan'!F150="«Choisir»","",'Section 16a Bilan'!F150))</f>
        <v/>
      </c>
      <c r="O1569" s="9" t="str">
        <f>IF('Section 16a Bilan'!G150="","",IF('Section 16a Bilan'!G150="«Choisir»","",'Section 16a Bilan'!G150))</f>
        <v/>
      </c>
      <c r="P1569" s="9" t="str">
        <f>IF('Section 16a Bilan'!H150="","",'Section 16a Bilan'!H150)</f>
        <v/>
      </c>
      <c r="Q1569" s="9" t="str">
        <f>IF('Section 16a Bilan'!I150="","",'Section 16a Bilan'!I150)</f>
        <v/>
      </c>
      <c r="R1569" s="9" t="str">
        <f>IF('Section 16a Bilan'!J150="","",'Section 16a Bilan'!J150)</f>
        <v/>
      </c>
      <c r="S1569" s="9" t="str">
        <f>IF('Section 16a Bilan'!K150="","",'Section 16a Bilan'!K150)</f>
        <v/>
      </c>
      <c r="T1569" s="9" t="str">
        <f>IF('Section 16a Bilan'!L150="","",'Section 16a Bilan'!L150)</f>
        <v/>
      </c>
      <c r="U1569" s="9" t="str">
        <f>IF('Section 16a Bilan'!M150="","",'Section 16a Bilan'!M150)</f>
        <v/>
      </c>
      <c r="V1569" s="81">
        <f>'Section 16a Bilan'!N150</f>
        <v>0</v>
      </c>
      <c r="W1569" s="81">
        <f>'Section 16a Bilan'!O150</f>
        <v>0</v>
      </c>
      <c r="X1569" s="81">
        <f>'Section 16a Bilan'!P150</f>
        <v>0</v>
      </c>
      <c r="Y1569" s="81">
        <f>'Section 16a Bilan'!Q150</f>
        <v>0</v>
      </c>
      <c r="Z1569" s="81">
        <f>'Section 16a Bilan'!R150</f>
        <v>0</v>
      </c>
      <c r="AA1569" s="81">
        <f>'Section 16a Bilan'!S150</f>
        <v>0</v>
      </c>
      <c r="AB1569" s="81">
        <f>'Section 16a Bilan'!T150</f>
        <v>0</v>
      </c>
    </row>
    <row r="1570" spans="1:28">
      <c r="A1570" s="9">
        <f>'Identification '!$F$11</f>
        <v>0</v>
      </c>
      <c r="B1570" s="190" t="str">
        <f>IF(AND('Identification '!$F$11="",'Identification '!$F$15&lt;&gt;""),'Identification '!$F$15,IF('Identification '!$F$11="","",IF('Identification '!$F$13="Inscrire le nom de votre organisme dans la cellule F15",'Identification '!$F$15,'Identification '!$F$13)))</f>
        <v/>
      </c>
      <c r="C1570" s="9" t="str">
        <f>REF!$BM$7</f>
        <v>2025-2026</v>
      </c>
      <c r="D1570" s="9" t="s">
        <v>3004</v>
      </c>
      <c r="E1570" s="190" t="str">
        <f>'Identification '!$F$17</f>
        <v/>
      </c>
      <c r="F1570" s="9" t="str">
        <f>'Identification '!$G$18</f>
        <v/>
      </c>
      <c r="G1570" s="9" t="str">
        <f>IF('Section 16a Bilan'!$C$9="","",'Section 16a Bilan'!$C$9)</f>
        <v/>
      </c>
      <c r="H1570" s="9" t="str">
        <f>IF('Section 16a Bilan'!$H$6="","",'Section 16a Bilan'!$H$6)</f>
        <v/>
      </c>
      <c r="I1570" s="9" t="str">
        <f>IF('Section 16a Bilan'!A151="","",'Section 16a Bilan'!A151)</f>
        <v/>
      </c>
      <c r="J1570" s="9" t="str">
        <f>IF('Section 16a Bilan'!B151="","",'Section 16a Bilan'!B151)</f>
        <v/>
      </c>
      <c r="K1570" s="9" t="str">
        <f>IF('Section 16a Bilan'!C151="","",'Section 16a Bilan'!C151)</f>
        <v/>
      </c>
      <c r="L1570" s="9" t="str">
        <f>IF('Section 16a Bilan'!D151="","",'Section 16a Bilan'!D151)</f>
        <v/>
      </c>
      <c r="M1570" s="9" t="str">
        <f>IF('Section 16a Bilan'!E151="","",'Section 16a Bilan'!E151)</f>
        <v/>
      </c>
      <c r="N1570" s="9" t="str">
        <f>IF('Section 16a Bilan'!F151="","",IF('Section 16a Bilan'!F151="«Choisir»","",'Section 16a Bilan'!F151))</f>
        <v/>
      </c>
      <c r="O1570" s="9" t="str">
        <f>IF('Section 16a Bilan'!G151="","",IF('Section 16a Bilan'!G151="«Choisir»","",'Section 16a Bilan'!G151))</f>
        <v/>
      </c>
      <c r="P1570" s="9" t="str">
        <f>IF('Section 16a Bilan'!H151="","",'Section 16a Bilan'!H151)</f>
        <v/>
      </c>
      <c r="Q1570" s="9" t="str">
        <f>IF('Section 16a Bilan'!I151="","",'Section 16a Bilan'!I151)</f>
        <v/>
      </c>
      <c r="R1570" s="9" t="str">
        <f>IF('Section 16a Bilan'!J151="","",'Section 16a Bilan'!J151)</f>
        <v/>
      </c>
      <c r="S1570" s="9" t="str">
        <f>IF('Section 16a Bilan'!K151="","",'Section 16a Bilan'!K151)</f>
        <v/>
      </c>
      <c r="T1570" s="9" t="str">
        <f>IF('Section 16a Bilan'!L151="","",'Section 16a Bilan'!L151)</f>
        <v/>
      </c>
      <c r="U1570" s="9" t="str">
        <f>IF('Section 16a Bilan'!M151="","",'Section 16a Bilan'!M151)</f>
        <v/>
      </c>
      <c r="V1570" s="81">
        <f>'Section 16a Bilan'!N151</f>
        <v>0</v>
      </c>
      <c r="W1570" s="81">
        <f>'Section 16a Bilan'!O151</f>
        <v>0</v>
      </c>
      <c r="X1570" s="81">
        <f>'Section 16a Bilan'!P151</f>
        <v>0</v>
      </c>
      <c r="Y1570" s="81">
        <f>'Section 16a Bilan'!Q151</f>
        <v>0</v>
      </c>
      <c r="Z1570" s="81">
        <f>'Section 16a Bilan'!R151</f>
        <v>0</v>
      </c>
      <c r="AA1570" s="81">
        <f>'Section 16a Bilan'!S151</f>
        <v>0</v>
      </c>
      <c r="AB1570" s="81">
        <f>'Section 16a Bilan'!T151</f>
        <v>0</v>
      </c>
    </row>
    <row r="1571" spans="1:28">
      <c r="A1571" s="9">
        <f>'Identification '!$F$11</f>
        <v>0</v>
      </c>
      <c r="B1571" s="190" t="str">
        <f>IF(AND('Identification '!$F$11="",'Identification '!$F$15&lt;&gt;""),'Identification '!$F$15,IF('Identification '!$F$11="","",IF('Identification '!$F$13="Inscrire le nom de votre organisme dans la cellule F15",'Identification '!$F$15,'Identification '!$F$13)))</f>
        <v/>
      </c>
      <c r="C1571" s="9" t="str">
        <f>REF!$BM$7</f>
        <v>2025-2026</v>
      </c>
      <c r="D1571" s="9" t="s">
        <v>3004</v>
      </c>
      <c r="E1571" s="190" t="str">
        <f>'Identification '!$F$17</f>
        <v/>
      </c>
      <c r="F1571" s="9" t="str">
        <f>'Identification '!$G$18</f>
        <v/>
      </c>
      <c r="G1571" s="9" t="str">
        <f>IF('Section 16a Bilan'!$C$9="","",'Section 16a Bilan'!$C$9)</f>
        <v/>
      </c>
      <c r="H1571" s="9" t="str">
        <f>IF('Section 16a Bilan'!$H$6="","",'Section 16a Bilan'!$H$6)</f>
        <v/>
      </c>
      <c r="I1571" s="9" t="str">
        <f>IF('Section 16a Bilan'!A152="","",'Section 16a Bilan'!A152)</f>
        <v/>
      </c>
      <c r="J1571" s="9" t="str">
        <f>IF('Section 16a Bilan'!B152="","",'Section 16a Bilan'!B152)</f>
        <v/>
      </c>
      <c r="K1571" s="9" t="str">
        <f>IF('Section 16a Bilan'!C152="","",'Section 16a Bilan'!C152)</f>
        <v/>
      </c>
      <c r="L1571" s="9" t="str">
        <f>IF('Section 16a Bilan'!D152="","",'Section 16a Bilan'!D152)</f>
        <v/>
      </c>
      <c r="M1571" s="9" t="str">
        <f>IF('Section 16a Bilan'!E152="","",'Section 16a Bilan'!E152)</f>
        <v/>
      </c>
      <c r="N1571" s="9" t="str">
        <f>IF('Section 16a Bilan'!F152="","",IF('Section 16a Bilan'!F152="«Choisir»","",'Section 16a Bilan'!F152))</f>
        <v/>
      </c>
      <c r="O1571" s="9" t="str">
        <f>IF('Section 16a Bilan'!G152="","",IF('Section 16a Bilan'!G152="«Choisir»","",'Section 16a Bilan'!G152))</f>
        <v/>
      </c>
      <c r="P1571" s="9" t="str">
        <f>IF('Section 16a Bilan'!H152="","",'Section 16a Bilan'!H152)</f>
        <v/>
      </c>
      <c r="Q1571" s="9" t="str">
        <f>IF('Section 16a Bilan'!I152="","",'Section 16a Bilan'!I152)</f>
        <v/>
      </c>
      <c r="R1571" s="9" t="str">
        <f>IF('Section 16a Bilan'!J152="","",'Section 16a Bilan'!J152)</f>
        <v/>
      </c>
      <c r="S1571" s="9" t="str">
        <f>IF('Section 16a Bilan'!K152="","",'Section 16a Bilan'!K152)</f>
        <v/>
      </c>
      <c r="T1571" s="9" t="str">
        <f>IF('Section 16a Bilan'!L152="","",'Section 16a Bilan'!L152)</f>
        <v/>
      </c>
      <c r="U1571" s="9" t="str">
        <f>IF('Section 16a Bilan'!M152="","",'Section 16a Bilan'!M152)</f>
        <v/>
      </c>
      <c r="V1571" s="81">
        <f>'Section 16a Bilan'!N152</f>
        <v>0</v>
      </c>
      <c r="W1571" s="81">
        <f>'Section 16a Bilan'!O152</f>
        <v>0</v>
      </c>
      <c r="X1571" s="81">
        <f>'Section 16a Bilan'!P152</f>
        <v>0</v>
      </c>
      <c r="Y1571" s="81">
        <f>'Section 16a Bilan'!Q152</f>
        <v>0</v>
      </c>
      <c r="Z1571" s="81">
        <f>'Section 16a Bilan'!R152</f>
        <v>0</v>
      </c>
      <c r="AA1571" s="81">
        <f>'Section 16a Bilan'!S152</f>
        <v>0</v>
      </c>
      <c r="AB1571" s="81">
        <f>'Section 16a Bilan'!T152</f>
        <v>0</v>
      </c>
    </row>
    <row r="1572" spans="1:28">
      <c r="A1572" s="9">
        <f>'Identification '!$F$11</f>
        <v>0</v>
      </c>
      <c r="B1572" s="190" t="str">
        <f>IF(AND('Identification '!$F$11="",'Identification '!$F$15&lt;&gt;""),'Identification '!$F$15,IF('Identification '!$F$11="","",IF('Identification '!$F$13="Inscrire le nom de votre organisme dans la cellule F15",'Identification '!$F$15,'Identification '!$F$13)))</f>
        <v/>
      </c>
      <c r="C1572" s="9" t="str">
        <f>REF!$BM$7</f>
        <v>2025-2026</v>
      </c>
      <c r="D1572" s="9" t="s">
        <v>3004</v>
      </c>
      <c r="E1572" s="190" t="str">
        <f>'Identification '!$F$17</f>
        <v/>
      </c>
      <c r="F1572" s="9" t="str">
        <f>'Identification '!$G$18</f>
        <v/>
      </c>
      <c r="G1572" s="9" t="str">
        <f>IF('Section 16a Bilan'!$C$9="","",'Section 16a Bilan'!$C$9)</f>
        <v/>
      </c>
      <c r="H1572" s="9" t="str">
        <f>IF('Section 16a Bilan'!$H$6="","",'Section 16a Bilan'!$H$6)</f>
        <v/>
      </c>
      <c r="I1572" s="9" t="str">
        <f>IF('Section 16a Bilan'!A153="","",'Section 16a Bilan'!A153)</f>
        <v/>
      </c>
      <c r="J1572" s="9" t="str">
        <f>IF('Section 16a Bilan'!B153="","",'Section 16a Bilan'!B153)</f>
        <v/>
      </c>
      <c r="K1572" s="9" t="str">
        <f>IF('Section 16a Bilan'!C153="","",'Section 16a Bilan'!C153)</f>
        <v/>
      </c>
      <c r="L1572" s="9" t="str">
        <f>IF('Section 16a Bilan'!D153="","",'Section 16a Bilan'!D153)</f>
        <v/>
      </c>
      <c r="M1572" s="9" t="str">
        <f>IF('Section 16a Bilan'!E153="","",'Section 16a Bilan'!E153)</f>
        <v/>
      </c>
      <c r="N1572" s="9" t="str">
        <f>IF('Section 16a Bilan'!F153="","",IF('Section 16a Bilan'!F153="«Choisir»","",'Section 16a Bilan'!F153))</f>
        <v/>
      </c>
      <c r="O1572" s="9" t="str">
        <f>IF('Section 16a Bilan'!G153="","",IF('Section 16a Bilan'!G153="«Choisir»","",'Section 16a Bilan'!G153))</f>
        <v/>
      </c>
      <c r="P1572" s="9" t="str">
        <f>IF('Section 16a Bilan'!H153="","",'Section 16a Bilan'!H153)</f>
        <v/>
      </c>
      <c r="Q1572" s="9" t="str">
        <f>IF('Section 16a Bilan'!I153="","",'Section 16a Bilan'!I153)</f>
        <v/>
      </c>
      <c r="R1572" s="9" t="str">
        <f>IF('Section 16a Bilan'!J153="","",'Section 16a Bilan'!J153)</f>
        <v/>
      </c>
      <c r="S1572" s="9" t="str">
        <f>IF('Section 16a Bilan'!K153="","",'Section 16a Bilan'!K153)</f>
        <v/>
      </c>
      <c r="T1572" s="9" t="str">
        <f>IF('Section 16a Bilan'!L153="","",'Section 16a Bilan'!L153)</f>
        <v/>
      </c>
      <c r="U1572" s="9" t="str">
        <f>IF('Section 16a Bilan'!M153="","",'Section 16a Bilan'!M153)</f>
        <v/>
      </c>
      <c r="V1572" s="81">
        <f>'Section 16a Bilan'!N153</f>
        <v>0</v>
      </c>
      <c r="W1572" s="81">
        <f>'Section 16a Bilan'!O153</f>
        <v>0</v>
      </c>
      <c r="X1572" s="81">
        <f>'Section 16a Bilan'!P153</f>
        <v>0</v>
      </c>
      <c r="Y1572" s="81">
        <f>'Section 16a Bilan'!Q153</f>
        <v>0</v>
      </c>
      <c r="Z1572" s="81">
        <f>'Section 16a Bilan'!R153</f>
        <v>0</v>
      </c>
      <c r="AA1572" s="81">
        <f>'Section 16a Bilan'!S153</f>
        <v>0</v>
      </c>
      <c r="AB1572" s="81">
        <f>'Section 16a Bilan'!T153</f>
        <v>0</v>
      </c>
    </row>
    <row r="1573" spans="1:28">
      <c r="A1573" s="9">
        <f>'Identification '!$F$11</f>
        <v>0</v>
      </c>
      <c r="B1573" s="190" t="str">
        <f>IF(AND('Identification '!$F$11="",'Identification '!$F$15&lt;&gt;""),'Identification '!$F$15,IF('Identification '!$F$11="","",IF('Identification '!$F$13="Inscrire le nom de votre organisme dans la cellule F15",'Identification '!$F$15,'Identification '!$F$13)))</f>
        <v/>
      </c>
      <c r="C1573" s="9" t="str">
        <f>REF!$BM$7</f>
        <v>2025-2026</v>
      </c>
      <c r="D1573" s="9" t="s">
        <v>3004</v>
      </c>
      <c r="E1573" s="190" t="str">
        <f>'Identification '!$F$17</f>
        <v/>
      </c>
      <c r="F1573" s="9" t="str">
        <f>'Identification '!$G$18</f>
        <v/>
      </c>
      <c r="G1573" s="9" t="str">
        <f>IF('Section 16a Bilan'!$C$9="","",'Section 16a Bilan'!$C$9)</f>
        <v/>
      </c>
      <c r="H1573" s="9" t="str">
        <f>IF('Section 16a Bilan'!$H$6="","",'Section 16a Bilan'!$H$6)</f>
        <v/>
      </c>
      <c r="I1573" s="9" t="str">
        <f>IF('Section 16a Bilan'!A154="","",'Section 16a Bilan'!A154)</f>
        <v/>
      </c>
      <c r="J1573" s="9" t="str">
        <f>IF('Section 16a Bilan'!B154="","",'Section 16a Bilan'!B154)</f>
        <v/>
      </c>
      <c r="K1573" s="9" t="str">
        <f>IF('Section 16a Bilan'!C154="","",'Section 16a Bilan'!C154)</f>
        <v/>
      </c>
      <c r="L1573" s="9" t="str">
        <f>IF('Section 16a Bilan'!D154="","",'Section 16a Bilan'!D154)</f>
        <v/>
      </c>
      <c r="M1573" s="9" t="str">
        <f>IF('Section 16a Bilan'!E154="","",'Section 16a Bilan'!E154)</f>
        <v/>
      </c>
      <c r="N1573" s="9" t="str">
        <f>IF('Section 16a Bilan'!F154="","",IF('Section 16a Bilan'!F154="«Choisir»","",'Section 16a Bilan'!F154))</f>
        <v/>
      </c>
      <c r="O1573" s="9" t="str">
        <f>IF('Section 16a Bilan'!G154="","",IF('Section 16a Bilan'!G154="«Choisir»","",'Section 16a Bilan'!G154))</f>
        <v/>
      </c>
      <c r="P1573" s="9" t="str">
        <f>IF('Section 16a Bilan'!H154="","",'Section 16a Bilan'!H154)</f>
        <v/>
      </c>
      <c r="Q1573" s="9" t="str">
        <f>IF('Section 16a Bilan'!I154="","",'Section 16a Bilan'!I154)</f>
        <v/>
      </c>
      <c r="R1573" s="9" t="str">
        <f>IF('Section 16a Bilan'!J154="","",'Section 16a Bilan'!J154)</f>
        <v/>
      </c>
      <c r="S1573" s="9" t="str">
        <f>IF('Section 16a Bilan'!K154="","",'Section 16a Bilan'!K154)</f>
        <v/>
      </c>
      <c r="T1573" s="9" t="str">
        <f>IF('Section 16a Bilan'!L154="","",'Section 16a Bilan'!L154)</f>
        <v/>
      </c>
      <c r="U1573" s="9" t="str">
        <f>IF('Section 16a Bilan'!M154="","",'Section 16a Bilan'!M154)</f>
        <v/>
      </c>
      <c r="V1573" s="81">
        <f>'Section 16a Bilan'!N154</f>
        <v>0</v>
      </c>
      <c r="W1573" s="81">
        <f>'Section 16a Bilan'!O154</f>
        <v>0</v>
      </c>
      <c r="X1573" s="81">
        <f>'Section 16a Bilan'!P154</f>
        <v>0</v>
      </c>
      <c r="Y1573" s="81">
        <f>'Section 16a Bilan'!Q154</f>
        <v>0</v>
      </c>
      <c r="Z1573" s="81">
        <f>'Section 16a Bilan'!R154</f>
        <v>0</v>
      </c>
      <c r="AA1573" s="81">
        <f>'Section 16a Bilan'!S154</f>
        <v>0</v>
      </c>
      <c r="AB1573" s="81">
        <f>'Section 16a Bilan'!T154</f>
        <v>0</v>
      </c>
    </row>
    <row r="1574" spans="1:28">
      <c r="A1574" s="9">
        <f>'Identification '!$F$11</f>
        <v>0</v>
      </c>
      <c r="B1574" s="190" t="str">
        <f>IF(AND('Identification '!$F$11="",'Identification '!$F$15&lt;&gt;""),'Identification '!$F$15,IF('Identification '!$F$11="","",IF('Identification '!$F$13="Inscrire le nom de votre organisme dans la cellule F15",'Identification '!$F$15,'Identification '!$F$13)))</f>
        <v/>
      </c>
      <c r="C1574" s="9" t="str">
        <f>REF!$BM$7</f>
        <v>2025-2026</v>
      </c>
      <c r="D1574" s="9" t="s">
        <v>3004</v>
      </c>
      <c r="E1574" s="190" t="str">
        <f>'Identification '!$F$17</f>
        <v/>
      </c>
      <c r="F1574" s="9" t="str">
        <f>'Identification '!$G$18</f>
        <v/>
      </c>
      <c r="G1574" s="9" t="str">
        <f>IF('Section 16a Bilan'!$C$9="","",'Section 16a Bilan'!$C$9)</f>
        <v/>
      </c>
      <c r="H1574" s="9" t="str">
        <f>IF('Section 16a Bilan'!$H$6="","",'Section 16a Bilan'!$H$6)</f>
        <v/>
      </c>
      <c r="I1574" s="9" t="str">
        <f>IF('Section 16a Bilan'!A155="","",'Section 16a Bilan'!A155)</f>
        <v/>
      </c>
      <c r="J1574" s="9" t="str">
        <f>IF('Section 16a Bilan'!B155="","",'Section 16a Bilan'!B155)</f>
        <v/>
      </c>
      <c r="K1574" s="9" t="str">
        <f>IF('Section 16a Bilan'!C155="","",'Section 16a Bilan'!C155)</f>
        <v/>
      </c>
      <c r="L1574" s="9" t="str">
        <f>IF('Section 16a Bilan'!D155="","",'Section 16a Bilan'!D155)</f>
        <v/>
      </c>
      <c r="M1574" s="9" t="str">
        <f>IF('Section 16a Bilan'!E155="","",'Section 16a Bilan'!E155)</f>
        <v/>
      </c>
      <c r="N1574" s="9" t="str">
        <f>IF('Section 16a Bilan'!F155="","",IF('Section 16a Bilan'!F155="«Choisir»","",'Section 16a Bilan'!F155))</f>
        <v/>
      </c>
      <c r="O1574" s="9" t="str">
        <f>IF('Section 16a Bilan'!G155="","",IF('Section 16a Bilan'!G155="«Choisir»","",'Section 16a Bilan'!G155))</f>
        <v/>
      </c>
      <c r="P1574" s="9" t="str">
        <f>IF('Section 16a Bilan'!H155="","",'Section 16a Bilan'!H155)</f>
        <v/>
      </c>
      <c r="Q1574" s="9" t="str">
        <f>IF('Section 16a Bilan'!I155="","",'Section 16a Bilan'!I155)</f>
        <v/>
      </c>
      <c r="R1574" s="9" t="str">
        <f>IF('Section 16a Bilan'!J155="","",'Section 16a Bilan'!J155)</f>
        <v/>
      </c>
      <c r="S1574" s="9" t="str">
        <f>IF('Section 16a Bilan'!K155="","",'Section 16a Bilan'!K155)</f>
        <v/>
      </c>
      <c r="T1574" s="9" t="str">
        <f>IF('Section 16a Bilan'!L155="","",'Section 16a Bilan'!L155)</f>
        <v/>
      </c>
      <c r="U1574" s="9" t="str">
        <f>IF('Section 16a Bilan'!M155="","",'Section 16a Bilan'!M155)</f>
        <v/>
      </c>
      <c r="V1574" s="81">
        <f>'Section 16a Bilan'!N155</f>
        <v>0</v>
      </c>
      <c r="W1574" s="81">
        <f>'Section 16a Bilan'!O155</f>
        <v>0</v>
      </c>
      <c r="X1574" s="81">
        <f>'Section 16a Bilan'!P155</f>
        <v>0</v>
      </c>
      <c r="Y1574" s="81">
        <f>'Section 16a Bilan'!Q155</f>
        <v>0</v>
      </c>
      <c r="Z1574" s="81">
        <f>'Section 16a Bilan'!R155</f>
        <v>0</v>
      </c>
      <c r="AA1574" s="81">
        <f>'Section 16a Bilan'!S155</f>
        <v>0</v>
      </c>
      <c r="AB1574" s="81">
        <f>'Section 16a Bilan'!T155</f>
        <v>0</v>
      </c>
    </row>
    <row r="1575" spans="1:28">
      <c r="A1575" s="9">
        <f>'Identification '!$F$11</f>
        <v>0</v>
      </c>
      <c r="B1575" s="190" t="str">
        <f>IF(AND('Identification '!$F$11="",'Identification '!$F$15&lt;&gt;""),'Identification '!$F$15,IF('Identification '!$F$11="","",IF('Identification '!$F$13="Inscrire le nom de votre organisme dans la cellule F15",'Identification '!$F$15,'Identification '!$F$13)))</f>
        <v/>
      </c>
      <c r="C1575" s="9" t="str">
        <f>REF!$BM$7</f>
        <v>2025-2026</v>
      </c>
      <c r="D1575" s="9" t="s">
        <v>3004</v>
      </c>
      <c r="E1575" s="190" t="str">
        <f>'Identification '!$F$17</f>
        <v/>
      </c>
      <c r="F1575" s="9" t="str">
        <f>'Identification '!$G$18</f>
        <v/>
      </c>
      <c r="G1575" s="9" t="str">
        <f>IF('Section 16a Bilan'!$C$9="","",'Section 16a Bilan'!$C$9)</f>
        <v/>
      </c>
      <c r="H1575" s="9" t="str">
        <f>IF('Section 16a Bilan'!$H$6="","",'Section 16a Bilan'!$H$6)</f>
        <v/>
      </c>
      <c r="I1575" s="9" t="str">
        <f>IF('Section 16a Bilan'!A156="","",'Section 16a Bilan'!A156)</f>
        <v/>
      </c>
      <c r="J1575" s="9" t="str">
        <f>IF('Section 16a Bilan'!B156="","",'Section 16a Bilan'!B156)</f>
        <v/>
      </c>
      <c r="K1575" s="9" t="str">
        <f>IF('Section 16a Bilan'!C156="","",'Section 16a Bilan'!C156)</f>
        <v/>
      </c>
      <c r="L1575" s="9" t="str">
        <f>IF('Section 16a Bilan'!D156="","",'Section 16a Bilan'!D156)</f>
        <v/>
      </c>
      <c r="M1575" s="9" t="str">
        <f>IF('Section 16a Bilan'!E156="","",'Section 16a Bilan'!E156)</f>
        <v/>
      </c>
      <c r="N1575" s="9" t="str">
        <f>IF('Section 16a Bilan'!F156="","",IF('Section 16a Bilan'!F156="«Choisir»","",'Section 16a Bilan'!F156))</f>
        <v/>
      </c>
      <c r="O1575" s="9" t="str">
        <f>IF('Section 16a Bilan'!G156="","",IF('Section 16a Bilan'!G156="«Choisir»","",'Section 16a Bilan'!G156))</f>
        <v/>
      </c>
      <c r="P1575" s="9" t="str">
        <f>IF('Section 16a Bilan'!H156="","",'Section 16a Bilan'!H156)</f>
        <v/>
      </c>
      <c r="Q1575" s="9" t="str">
        <f>IF('Section 16a Bilan'!I156="","",'Section 16a Bilan'!I156)</f>
        <v/>
      </c>
      <c r="R1575" s="9" t="str">
        <f>IF('Section 16a Bilan'!J156="","",'Section 16a Bilan'!J156)</f>
        <v/>
      </c>
      <c r="S1575" s="9" t="str">
        <f>IF('Section 16a Bilan'!K156="","",'Section 16a Bilan'!K156)</f>
        <v/>
      </c>
      <c r="T1575" s="9" t="str">
        <f>IF('Section 16a Bilan'!L156="","",'Section 16a Bilan'!L156)</f>
        <v/>
      </c>
      <c r="U1575" s="9" t="str">
        <f>IF('Section 16a Bilan'!M156="","",'Section 16a Bilan'!M156)</f>
        <v/>
      </c>
      <c r="V1575" s="81">
        <f>'Section 16a Bilan'!N156</f>
        <v>0</v>
      </c>
      <c r="W1575" s="81">
        <f>'Section 16a Bilan'!O156</f>
        <v>0</v>
      </c>
      <c r="X1575" s="81">
        <f>'Section 16a Bilan'!P156</f>
        <v>0</v>
      </c>
      <c r="Y1575" s="81">
        <f>'Section 16a Bilan'!Q156</f>
        <v>0</v>
      </c>
      <c r="Z1575" s="81">
        <f>'Section 16a Bilan'!R156</f>
        <v>0</v>
      </c>
      <c r="AA1575" s="81">
        <f>'Section 16a Bilan'!S156</f>
        <v>0</v>
      </c>
      <c r="AB1575" s="81">
        <f>'Section 16a Bilan'!T156</f>
        <v>0</v>
      </c>
    </row>
    <row r="1576" spans="1:28">
      <c r="A1576" s="9">
        <f>'Identification '!$F$11</f>
        <v>0</v>
      </c>
      <c r="B1576" s="190" t="str">
        <f>IF(AND('Identification '!$F$11="",'Identification '!$F$15&lt;&gt;""),'Identification '!$F$15,IF('Identification '!$F$11="","",IF('Identification '!$F$13="Inscrire le nom de votre organisme dans la cellule F15",'Identification '!$F$15,'Identification '!$F$13)))</f>
        <v/>
      </c>
      <c r="C1576" s="9" t="str">
        <f>REF!$BM$7</f>
        <v>2025-2026</v>
      </c>
      <c r="D1576" s="9" t="s">
        <v>3004</v>
      </c>
      <c r="E1576" s="190" t="str">
        <f>'Identification '!$F$17</f>
        <v/>
      </c>
      <c r="F1576" s="9" t="str">
        <f>'Identification '!$G$18</f>
        <v/>
      </c>
      <c r="G1576" s="9" t="str">
        <f>IF('Section 16a Bilan'!$C$9="","",'Section 16a Bilan'!$C$9)</f>
        <v/>
      </c>
      <c r="H1576" s="9" t="str">
        <f>IF('Section 16a Bilan'!$H$6="","",'Section 16a Bilan'!$H$6)</f>
        <v/>
      </c>
      <c r="I1576" s="9" t="str">
        <f>IF('Section 16a Bilan'!A157="","",'Section 16a Bilan'!A157)</f>
        <v/>
      </c>
      <c r="J1576" s="9" t="str">
        <f>IF('Section 16a Bilan'!B157="","",'Section 16a Bilan'!B157)</f>
        <v/>
      </c>
      <c r="K1576" s="9" t="str">
        <f>IF('Section 16a Bilan'!C157="","",'Section 16a Bilan'!C157)</f>
        <v/>
      </c>
      <c r="L1576" s="9" t="str">
        <f>IF('Section 16a Bilan'!D157="","",'Section 16a Bilan'!D157)</f>
        <v/>
      </c>
      <c r="M1576" s="9" t="str">
        <f>IF('Section 16a Bilan'!E157="","",'Section 16a Bilan'!E157)</f>
        <v/>
      </c>
      <c r="N1576" s="9" t="str">
        <f>IF('Section 16a Bilan'!F157="","",IF('Section 16a Bilan'!F157="«Choisir»","",'Section 16a Bilan'!F157))</f>
        <v/>
      </c>
      <c r="O1576" s="9" t="str">
        <f>IF('Section 16a Bilan'!G157="","",IF('Section 16a Bilan'!G157="«Choisir»","",'Section 16a Bilan'!G157))</f>
        <v/>
      </c>
      <c r="P1576" s="9" t="str">
        <f>IF('Section 16a Bilan'!H157="","",'Section 16a Bilan'!H157)</f>
        <v/>
      </c>
      <c r="Q1576" s="9" t="str">
        <f>IF('Section 16a Bilan'!I157="","",'Section 16a Bilan'!I157)</f>
        <v/>
      </c>
      <c r="R1576" s="9" t="str">
        <f>IF('Section 16a Bilan'!J157="","",'Section 16a Bilan'!J157)</f>
        <v/>
      </c>
      <c r="S1576" s="9" t="str">
        <f>IF('Section 16a Bilan'!K157="","",'Section 16a Bilan'!K157)</f>
        <v/>
      </c>
      <c r="T1576" s="9" t="str">
        <f>IF('Section 16a Bilan'!L157="","",'Section 16a Bilan'!L157)</f>
        <v/>
      </c>
      <c r="U1576" s="9" t="str">
        <f>IF('Section 16a Bilan'!M157="","",'Section 16a Bilan'!M157)</f>
        <v/>
      </c>
      <c r="V1576" s="81">
        <f>'Section 16a Bilan'!N157</f>
        <v>0</v>
      </c>
      <c r="W1576" s="81">
        <f>'Section 16a Bilan'!O157</f>
        <v>0</v>
      </c>
      <c r="X1576" s="81">
        <f>'Section 16a Bilan'!P157</f>
        <v>0</v>
      </c>
      <c r="Y1576" s="81">
        <f>'Section 16a Bilan'!Q157</f>
        <v>0</v>
      </c>
      <c r="Z1576" s="81">
        <f>'Section 16a Bilan'!R157</f>
        <v>0</v>
      </c>
      <c r="AA1576" s="81">
        <f>'Section 16a Bilan'!S157</f>
        <v>0</v>
      </c>
      <c r="AB1576" s="81">
        <f>'Section 16a Bilan'!T157</f>
        <v>0</v>
      </c>
    </row>
    <row r="1577" spans="1:28">
      <c r="A1577" s="9">
        <f>'Identification '!$F$11</f>
        <v>0</v>
      </c>
      <c r="B1577" s="190" t="str">
        <f>IF(AND('Identification '!$F$11="",'Identification '!$F$15&lt;&gt;""),'Identification '!$F$15,IF('Identification '!$F$11="","",IF('Identification '!$F$13="Inscrire le nom de votre organisme dans la cellule F15",'Identification '!$F$15,'Identification '!$F$13)))</f>
        <v/>
      </c>
      <c r="C1577" s="9" t="str">
        <f>REF!$BM$7</f>
        <v>2025-2026</v>
      </c>
      <c r="D1577" s="9" t="s">
        <v>3004</v>
      </c>
      <c r="E1577" s="190" t="str">
        <f>'Identification '!$F$17</f>
        <v/>
      </c>
      <c r="F1577" s="9" t="str">
        <f>'Identification '!$G$18</f>
        <v/>
      </c>
      <c r="G1577" s="9" t="str">
        <f>IF('Section 16a Bilan'!$C$9="","",'Section 16a Bilan'!$C$9)</f>
        <v/>
      </c>
      <c r="H1577" s="9" t="str">
        <f>IF('Section 16a Bilan'!$H$6="","",'Section 16a Bilan'!$H$6)</f>
        <v/>
      </c>
      <c r="I1577" s="9" t="str">
        <f>IF('Section 16a Bilan'!A158="","",'Section 16a Bilan'!A158)</f>
        <v/>
      </c>
      <c r="J1577" s="9" t="str">
        <f>IF('Section 16a Bilan'!B158="","",'Section 16a Bilan'!B158)</f>
        <v/>
      </c>
      <c r="K1577" s="9" t="str">
        <f>IF('Section 16a Bilan'!C158="","",'Section 16a Bilan'!C158)</f>
        <v/>
      </c>
      <c r="L1577" s="9" t="str">
        <f>IF('Section 16a Bilan'!D158="","",'Section 16a Bilan'!D158)</f>
        <v/>
      </c>
      <c r="M1577" s="9" t="str">
        <f>IF('Section 16a Bilan'!E158="","",'Section 16a Bilan'!E158)</f>
        <v/>
      </c>
      <c r="N1577" s="9" t="str">
        <f>IF('Section 16a Bilan'!F158="","",IF('Section 16a Bilan'!F158="«Choisir»","",'Section 16a Bilan'!F158))</f>
        <v/>
      </c>
      <c r="O1577" s="9" t="str">
        <f>IF('Section 16a Bilan'!G158="","",IF('Section 16a Bilan'!G158="«Choisir»","",'Section 16a Bilan'!G158))</f>
        <v/>
      </c>
      <c r="P1577" s="9" t="str">
        <f>IF('Section 16a Bilan'!H158="","",'Section 16a Bilan'!H158)</f>
        <v/>
      </c>
      <c r="Q1577" s="9" t="str">
        <f>IF('Section 16a Bilan'!I158="","",'Section 16a Bilan'!I158)</f>
        <v/>
      </c>
      <c r="R1577" s="9" t="str">
        <f>IF('Section 16a Bilan'!J158="","",'Section 16a Bilan'!J158)</f>
        <v/>
      </c>
      <c r="S1577" s="9" t="str">
        <f>IF('Section 16a Bilan'!K158="","",'Section 16a Bilan'!K158)</f>
        <v/>
      </c>
      <c r="T1577" s="9" t="str">
        <f>IF('Section 16a Bilan'!L158="","",'Section 16a Bilan'!L158)</f>
        <v/>
      </c>
      <c r="U1577" s="9" t="str">
        <f>IF('Section 16a Bilan'!M158="","",'Section 16a Bilan'!M158)</f>
        <v/>
      </c>
      <c r="V1577" s="81">
        <f>'Section 16a Bilan'!N158</f>
        <v>0</v>
      </c>
      <c r="W1577" s="81">
        <f>'Section 16a Bilan'!O158</f>
        <v>0</v>
      </c>
      <c r="X1577" s="81">
        <f>'Section 16a Bilan'!P158</f>
        <v>0</v>
      </c>
      <c r="Y1577" s="81">
        <f>'Section 16a Bilan'!Q158</f>
        <v>0</v>
      </c>
      <c r="Z1577" s="81">
        <f>'Section 16a Bilan'!R158</f>
        <v>0</v>
      </c>
      <c r="AA1577" s="81">
        <f>'Section 16a Bilan'!S158</f>
        <v>0</v>
      </c>
      <c r="AB1577" s="81">
        <f>'Section 16a Bilan'!T158</f>
        <v>0</v>
      </c>
    </row>
    <row r="1578" spans="1:28">
      <c r="A1578" s="9">
        <f>'Identification '!$F$11</f>
        <v>0</v>
      </c>
      <c r="B1578" s="190" t="str">
        <f>IF(AND('Identification '!$F$11="",'Identification '!$F$15&lt;&gt;""),'Identification '!$F$15,IF('Identification '!$F$11="","",IF('Identification '!$F$13="Inscrire le nom de votre organisme dans la cellule F15",'Identification '!$F$15,'Identification '!$F$13)))</f>
        <v/>
      </c>
      <c r="C1578" s="9" t="str">
        <f>REF!$BM$7</f>
        <v>2025-2026</v>
      </c>
      <c r="D1578" s="9" t="s">
        <v>3004</v>
      </c>
      <c r="E1578" s="190" t="str">
        <f>'Identification '!$F$17</f>
        <v/>
      </c>
      <c r="F1578" s="9" t="str">
        <f>'Identification '!$G$18</f>
        <v/>
      </c>
      <c r="G1578" s="9" t="str">
        <f>IF('Section 16a Bilan'!$C$9="","",'Section 16a Bilan'!$C$9)</f>
        <v/>
      </c>
      <c r="H1578" s="9" t="str">
        <f>IF('Section 16a Bilan'!$H$6="","",'Section 16a Bilan'!$H$6)</f>
        <v/>
      </c>
      <c r="I1578" s="9" t="str">
        <f>IF('Section 16a Bilan'!A159="","",'Section 16a Bilan'!A159)</f>
        <v/>
      </c>
      <c r="J1578" s="9" t="str">
        <f>IF('Section 16a Bilan'!B159="","",'Section 16a Bilan'!B159)</f>
        <v/>
      </c>
      <c r="K1578" s="9" t="str">
        <f>IF('Section 16a Bilan'!C159="","",'Section 16a Bilan'!C159)</f>
        <v/>
      </c>
      <c r="L1578" s="9" t="str">
        <f>IF('Section 16a Bilan'!D159="","",'Section 16a Bilan'!D159)</f>
        <v/>
      </c>
      <c r="M1578" s="9" t="str">
        <f>IF('Section 16a Bilan'!E159="","",'Section 16a Bilan'!E159)</f>
        <v/>
      </c>
      <c r="N1578" s="9" t="str">
        <f>IF('Section 16a Bilan'!F159="","",IF('Section 16a Bilan'!F159="«Choisir»","",'Section 16a Bilan'!F159))</f>
        <v/>
      </c>
      <c r="O1578" s="9" t="str">
        <f>IF('Section 16a Bilan'!G159="","",IF('Section 16a Bilan'!G159="«Choisir»","",'Section 16a Bilan'!G159))</f>
        <v/>
      </c>
      <c r="P1578" s="9" t="str">
        <f>IF('Section 16a Bilan'!H159="","",'Section 16a Bilan'!H159)</f>
        <v/>
      </c>
      <c r="Q1578" s="9" t="str">
        <f>IF('Section 16a Bilan'!I159="","",'Section 16a Bilan'!I159)</f>
        <v/>
      </c>
      <c r="R1578" s="9" t="str">
        <f>IF('Section 16a Bilan'!J159="","",'Section 16a Bilan'!J159)</f>
        <v/>
      </c>
      <c r="S1578" s="9" t="str">
        <f>IF('Section 16a Bilan'!K159="","",'Section 16a Bilan'!K159)</f>
        <v/>
      </c>
      <c r="T1578" s="9" t="str">
        <f>IF('Section 16a Bilan'!L159="","",'Section 16a Bilan'!L159)</f>
        <v/>
      </c>
      <c r="U1578" s="9" t="str">
        <f>IF('Section 16a Bilan'!M159="","",'Section 16a Bilan'!M159)</f>
        <v/>
      </c>
      <c r="V1578" s="81">
        <f>'Section 16a Bilan'!N159</f>
        <v>0</v>
      </c>
      <c r="W1578" s="81">
        <f>'Section 16a Bilan'!O159</f>
        <v>0</v>
      </c>
      <c r="X1578" s="81">
        <f>'Section 16a Bilan'!P159</f>
        <v>0</v>
      </c>
      <c r="Y1578" s="81">
        <f>'Section 16a Bilan'!Q159</f>
        <v>0</v>
      </c>
      <c r="Z1578" s="81">
        <f>'Section 16a Bilan'!R159</f>
        <v>0</v>
      </c>
      <c r="AA1578" s="81">
        <f>'Section 16a Bilan'!S159</f>
        <v>0</v>
      </c>
      <c r="AB1578" s="81">
        <f>'Section 16a Bilan'!T159</f>
        <v>0</v>
      </c>
    </row>
    <row r="1579" spans="1:28">
      <c r="A1579" s="9">
        <f>'Identification '!$F$11</f>
        <v>0</v>
      </c>
      <c r="B1579" s="190" t="str">
        <f>IF(AND('Identification '!$F$11="",'Identification '!$F$15&lt;&gt;""),'Identification '!$F$15,IF('Identification '!$F$11="","",IF('Identification '!$F$13="Inscrire le nom de votre organisme dans la cellule F15",'Identification '!$F$15,'Identification '!$F$13)))</f>
        <v/>
      </c>
      <c r="C1579" s="9" t="str">
        <f>REF!$BM$7</f>
        <v>2025-2026</v>
      </c>
      <c r="D1579" s="9" t="s">
        <v>3004</v>
      </c>
      <c r="E1579" s="190" t="str">
        <f>'Identification '!$F$17</f>
        <v/>
      </c>
      <c r="F1579" s="9" t="str">
        <f>'Identification '!$G$18</f>
        <v/>
      </c>
      <c r="G1579" s="9" t="str">
        <f>IF('Section 16a Bilan'!$C$9="","",'Section 16a Bilan'!$C$9)</f>
        <v/>
      </c>
      <c r="H1579" s="9" t="str">
        <f>IF('Section 16a Bilan'!$H$6="","",'Section 16a Bilan'!$H$6)</f>
        <v/>
      </c>
      <c r="I1579" s="9" t="str">
        <f>IF('Section 16a Bilan'!A160="","",'Section 16a Bilan'!A160)</f>
        <v/>
      </c>
      <c r="J1579" s="9" t="str">
        <f>IF('Section 16a Bilan'!B160="","",'Section 16a Bilan'!B160)</f>
        <v/>
      </c>
      <c r="K1579" s="9" t="str">
        <f>IF('Section 16a Bilan'!C160="","",'Section 16a Bilan'!C160)</f>
        <v/>
      </c>
      <c r="L1579" s="9" t="str">
        <f>IF('Section 16a Bilan'!D160="","",'Section 16a Bilan'!D160)</f>
        <v/>
      </c>
      <c r="M1579" s="9" t="str">
        <f>IF('Section 16a Bilan'!E160="","",'Section 16a Bilan'!E160)</f>
        <v/>
      </c>
      <c r="N1579" s="9" t="str">
        <f>IF('Section 16a Bilan'!F160="","",IF('Section 16a Bilan'!F160="«Choisir»","",'Section 16a Bilan'!F160))</f>
        <v/>
      </c>
      <c r="O1579" s="9" t="str">
        <f>IF('Section 16a Bilan'!G160="","",IF('Section 16a Bilan'!G160="«Choisir»","",'Section 16a Bilan'!G160))</f>
        <v/>
      </c>
      <c r="P1579" s="9" t="str">
        <f>IF('Section 16a Bilan'!H160="","",'Section 16a Bilan'!H160)</f>
        <v/>
      </c>
      <c r="Q1579" s="9" t="str">
        <f>IF('Section 16a Bilan'!I160="","",'Section 16a Bilan'!I160)</f>
        <v/>
      </c>
      <c r="R1579" s="9" t="str">
        <f>IF('Section 16a Bilan'!J160="","",'Section 16a Bilan'!J160)</f>
        <v/>
      </c>
      <c r="S1579" s="9" t="str">
        <f>IF('Section 16a Bilan'!K160="","",'Section 16a Bilan'!K160)</f>
        <v/>
      </c>
      <c r="T1579" s="9" t="str">
        <f>IF('Section 16a Bilan'!L160="","",'Section 16a Bilan'!L160)</f>
        <v/>
      </c>
      <c r="U1579" s="9" t="str">
        <f>IF('Section 16a Bilan'!M160="","",'Section 16a Bilan'!M160)</f>
        <v/>
      </c>
      <c r="V1579" s="81">
        <f>'Section 16a Bilan'!N160</f>
        <v>0</v>
      </c>
      <c r="W1579" s="81">
        <f>'Section 16a Bilan'!O160</f>
        <v>0</v>
      </c>
      <c r="X1579" s="81">
        <f>'Section 16a Bilan'!P160</f>
        <v>0</v>
      </c>
      <c r="Y1579" s="81">
        <f>'Section 16a Bilan'!Q160</f>
        <v>0</v>
      </c>
      <c r="Z1579" s="81">
        <f>'Section 16a Bilan'!R160</f>
        <v>0</v>
      </c>
      <c r="AA1579" s="81">
        <f>'Section 16a Bilan'!S160</f>
        <v>0</v>
      </c>
      <c r="AB1579" s="81">
        <f>'Section 16a Bilan'!T160</f>
        <v>0</v>
      </c>
    </row>
    <row r="1580" spans="1:28">
      <c r="A1580" s="9">
        <f>'Identification '!$F$11</f>
        <v>0</v>
      </c>
      <c r="B1580" s="190" t="str">
        <f>IF(AND('Identification '!$F$11="",'Identification '!$F$15&lt;&gt;""),'Identification '!$F$15,IF('Identification '!$F$11="","",IF('Identification '!$F$13="Inscrire le nom de votre organisme dans la cellule F15",'Identification '!$F$15,'Identification '!$F$13)))</f>
        <v/>
      </c>
      <c r="C1580" s="9" t="str">
        <f>REF!$BM$7</f>
        <v>2025-2026</v>
      </c>
      <c r="D1580" s="9" t="s">
        <v>3004</v>
      </c>
      <c r="E1580" s="190" t="str">
        <f>'Identification '!$F$17</f>
        <v/>
      </c>
      <c r="F1580" s="9" t="str">
        <f>'Identification '!$G$18</f>
        <v/>
      </c>
      <c r="G1580" s="9" t="str">
        <f>IF('Section 16a Bilan'!$C$9="","",'Section 16a Bilan'!$C$9)</f>
        <v/>
      </c>
      <c r="H1580" s="9" t="str">
        <f>IF('Section 16a Bilan'!$H$6="","",'Section 16a Bilan'!$H$6)</f>
        <v/>
      </c>
      <c r="I1580" s="9" t="str">
        <f>IF('Section 16a Bilan'!A161="","",'Section 16a Bilan'!A161)</f>
        <v/>
      </c>
      <c r="J1580" s="9" t="str">
        <f>IF('Section 16a Bilan'!B161="","",'Section 16a Bilan'!B161)</f>
        <v/>
      </c>
      <c r="K1580" s="9" t="str">
        <f>IF('Section 16a Bilan'!C161="","",'Section 16a Bilan'!C161)</f>
        <v/>
      </c>
      <c r="L1580" s="9" t="str">
        <f>IF('Section 16a Bilan'!D161="","",'Section 16a Bilan'!D161)</f>
        <v/>
      </c>
      <c r="M1580" s="9" t="str">
        <f>IF('Section 16a Bilan'!E161="","",'Section 16a Bilan'!E161)</f>
        <v/>
      </c>
      <c r="N1580" s="9" t="str">
        <f>IF('Section 16a Bilan'!F161="","",IF('Section 16a Bilan'!F161="«Choisir»","",'Section 16a Bilan'!F161))</f>
        <v/>
      </c>
      <c r="O1580" s="9" t="str">
        <f>IF('Section 16a Bilan'!G161="","",IF('Section 16a Bilan'!G161="«Choisir»","",'Section 16a Bilan'!G161))</f>
        <v/>
      </c>
      <c r="P1580" s="9" t="str">
        <f>IF('Section 16a Bilan'!H161="","",'Section 16a Bilan'!H161)</f>
        <v/>
      </c>
      <c r="Q1580" s="9" t="str">
        <f>IF('Section 16a Bilan'!I161="","",'Section 16a Bilan'!I161)</f>
        <v/>
      </c>
      <c r="R1580" s="9" t="str">
        <f>IF('Section 16a Bilan'!J161="","",'Section 16a Bilan'!J161)</f>
        <v/>
      </c>
      <c r="S1580" s="9" t="str">
        <f>IF('Section 16a Bilan'!K161="","",'Section 16a Bilan'!K161)</f>
        <v/>
      </c>
      <c r="T1580" s="9" t="str">
        <f>IF('Section 16a Bilan'!L161="","",'Section 16a Bilan'!L161)</f>
        <v/>
      </c>
      <c r="U1580" s="9" t="str">
        <f>IF('Section 16a Bilan'!M161="","",'Section 16a Bilan'!M161)</f>
        <v/>
      </c>
      <c r="V1580" s="81">
        <f>'Section 16a Bilan'!N161</f>
        <v>0</v>
      </c>
      <c r="W1580" s="81">
        <f>'Section 16a Bilan'!O161</f>
        <v>0</v>
      </c>
      <c r="X1580" s="81">
        <f>'Section 16a Bilan'!P161</f>
        <v>0</v>
      </c>
      <c r="Y1580" s="81">
        <f>'Section 16a Bilan'!Q161</f>
        <v>0</v>
      </c>
      <c r="Z1580" s="81">
        <f>'Section 16a Bilan'!R161</f>
        <v>0</v>
      </c>
      <c r="AA1580" s="81">
        <f>'Section 16a Bilan'!S161</f>
        <v>0</v>
      </c>
      <c r="AB1580" s="81">
        <f>'Section 16a Bilan'!T161</f>
        <v>0</v>
      </c>
    </row>
    <row r="1581" spans="1:28">
      <c r="A1581" s="9">
        <f>'Identification '!$F$11</f>
        <v>0</v>
      </c>
      <c r="B1581" s="190" t="str">
        <f>IF(AND('Identification '!$F$11="",'Identification '!$F$15&lt;&gt;""),'Identification '!$F$15,IF('Identification '!$F$11="","",IF('Identification '!$F$13="Inscrire le nom de votre organisme dans la cellule F15",'Identification '!$F$15,'Identification '!$F$13)))</f>
        <v/>
      </c>
      <c r="C1581" s="9" t="str">
        <f>REF!$BM$7</f>
        <v>2025-2026</v>
      </c>
      <c r="D1581" s="9" t="s">
        <v>3004</v>
      </c>
      <c r="E1581" s="190" t="str">
        <f>'Identification '!$F$17</f>
        <v/>
      </c>
      <c r="F1581" s="9" t="str">
        <f>'Identification '!$G$18</f>
        <v/>
      </c>
      <c r="G1581" s="9" t="str">
        <f>IF('Section 16a Bilan'!$C$9="","",'Section 16a Bilan'!$C$9)</f>
        <v/>
      </c>
      <c r="H1581" s="9" t="str">
        <f>IF('Section 16a Bilan'!$H$6="","",'Section 16a Bilan'!$H$6)</f>
        <v/>
      </c>
      <c r="I1581" s="9" t="str">
        <f>IF('Section 16a Bilan'!A162="","",'Section 16a Bilan'!A162)</f>
        <v/>
      </c>
      <c r="J1581" s="9" t="str">
        <f>IF('Section 16a Bilan'!B162="","",'Section 16a Bilan'!B162)</f>
        <v/>
      </c>
      <c r="K1581" s="9" t="str">
        <f>IF('Section 16a Bilan'!C162="","",'Section 16a Bilan'!C162)</f>
        <v/>
      </c>
      <c r="L1581" s="9" t="str">
        <f>IF('Section 16a Bilan'!D162="","",'Section 16a Bilan'!D162)</f>
        <v/>
      </c>
      <c r="M1581" s="9" t="str">
        <f>IF('Section 16a Bilan'!E162="","",'Section 16a Bilan'!E162)</f>
        <v/>
      </c>
      <c r="N1581" s="9" t="str">
        <f>IF('Section 16a Bilan'!F162="","",IF('Section 16a Bilan'!F162="«Choisir»","",'Section 16a Bilan'!F162))</f>
        <v/>
      </c>
      <c r="O1581" s="9" t="str">
        <f>IF('Section 16a Bilan'!G162="","",IF('Section 16a Bilan'!G162="«Choisir»","",'Section 16a Bilan'!G162))</f>
        <v/>
      </c>
      <c r="P1581" s="9" t="str">
        <f>IF('Section 16a Bilan'!H162="","",'Section 16a Bilan'!H162)</f>
        <v/>
      </c>
      <c r="Q1581" s="9" t="str">
        <f>IF('Section 16a Bilan'!I162="","",'Section 16a Bilan'!I162)</f>
        <v/>
      </c>
      <c r="R1581" s="9" t="str">
        <f>IF('Section 16a Bilan'!J162="","",'Section 16a Bilan'!J162)</f>
        <v/>
      </c>
      <c r="S1581" s="9" t="str">
        <f>IF('Section 16a Bilan'!K162="","",'Section 16a Bilan'!K162)</f>
        <v/>
      </c>
      <c r="T1581" s="9" t="str">
        <f>IF('Section 16a Bilan'!L162="","",'Section 16a Bilan'!L162)</f>
        <v/>
      </c>
      <c r="U1581" s="9" t="str">
        <f>IF('Section 16a Bilan'!M162="","",'Section 16a Bilan'!M162)</f>
        <v/>
      </c>
      <c r="V1581" s="81">
        <f>'Section 16a Bilan'!N162</f>
        <v>0</v>
      </c>
      <c r="W1581" s="81">
        <f>'Section 16a Bilan'!O162</f>
        <v>0</v>
      </c>
      <c r="X1581" s="81">
        <f>'Section 16a Bilan'!P162</f>
        <v>0</v>
      </c>
      <c r="Y1581" s="81">
        <f>'Section 16a Bilan'!Q162</f>
        <v>0</v>
      </c>
      <c r="Z1581" s="81">
        <f>'Section 16a Bilan'!R162</f>
        <v>0</v>
      </c>
      <c r="AA1581" s="81">
        <f>'Section 16a Bilan'!S162</f>
        <v>0</v>
      </c>
      <c r="AB1581" s="81">
        <f>'Section 16a Bilan'!T162</f>
        <v>0</v>
      </c>
    </row>
    <row r="1582" spans="1:28">
      <c r="A1582" s="9">
        <f>'Identification '!$F$11</f>
        <v>0</v>
      </c>
      <c r="B1582" s="190" t="str">
        <f>IF(AND('Identification '!$F$11="",'Identification '!$F$15&lt;&gt;""),'Identification '!$F$15,IF('Identification '!$F$11="","",IF('Identification '!$F$13="Inscrire le nom de votre organisme dans la cellule F15",'Identification '!$F$15,'Identification '!$F$13)))</f>
        <v/>
      </c>
      <c r="C1582" s="9" t="str">
        <f>REF!$BM$7</f>
        <v>2025-2026</v>
      </c>
      <c r="D1582" s="9" t="s">
        <v>3004</v>
      </c>
      <c r="E1582" s="190" t="str">
        <f>'Identification '!$F$17</f>
        <v/>
      </c>
      <c r="F1582" s="9" t="str">
        <f>'Identification '!$G$18</f>
        <v/>
      </c>
      <c r="G1582" s="9" t="str">
        <f>IF('Section 16a Bilan'!$C$9="","",'Section 16a Bilan'!$C$9)</f>
        <v/>
      </c>
      <c r="H1582" s="9" t="str">
        <f>IF('Section 16a Bilan'!$H$6="","",'Section 16a Bilan'!$H$6)</f>
        <v/>
      </c>
      <c r="I1582" s="9" t="str">
        <f>IF('Section 16a Bilan'!A163="","",'Section 16a Bilan'!A163)</f>
        <v/>
      </c>
      <c r="J1582" s="9" t="str">
        <f>IF('Section 16a Bilan'!B163="","",'Section 16a Bilan'!B163)</f>
        <v/>
      </c>
      <c r="K1582" s="9" t="str">
        <f>IF('Section 16a Bilan'!C163="","",'Section 16a Bilan'!C163)</f>
        <v/>
      </c>
      <c r="L1582" s="9" t="str">
        <f>IF('Section 16a Bilan'!D163="","",'Section 16a Bilan'!D163)</f>
        <v/>
      </c>
      <c r="M1582" s="9" t="str">
        <f>IF('Section 16a Bilan'!E163="","",'Section 16a Bilan'!E163)</f>
        <v/>
      </c>
      <c r="N1582" s="9" t="str">
        <f>IF('Section 16a Bilan'!F163="","",IF('Section 16a Bilan'!F163="«Choisir»","",'Section 16a Bilan'!F163))</f>
        <v/>
      </c>
      <c r="O1582" s="9" t="str">
        <f>IF('Section 16a Bilan'!G163="","",IF('Section 16a Bilan'!G163="«Choisir»","",'Section 16a Bilan'!G163))</f>
        <v/>
      </c>
      <c r="P1582" s="9" t="str">
        <f>IF('Section 16a Bilan'!H163="","",'Section 16a Bilan'!H163)</f>
        <v/>
      </c>
      <c r="Q1582" s="9" t="str">
        <f>IF('Section 16a Bilan'!I163="","",'Section 16a Bilan'!I163)</f>
        <v/>
      </c>
      <c r="R1582" s="9" t="str">
        <f>IF('Section 16a Bilan'!J163="","",'Section 16a Bilan'!J163)</f>
        <v/>
      </c>
      <c r="S1582" s="9" t="str">
        <f>IF('Section 16a Bilan'!K163="","",'Section 16a Bilan'!K163)</f>
        <v/>
      </c>
      <c r="T1582" s="9" t="str">
        <f>IF('Section 16a Bilan'!L163="","",'Section 16a Bilan'!L163)</f>
        <v/>
      </c>
      <c r="U1582" s="9" t="str">
        <f>IF('Section 16a Bilan'!M163="","",'Section 16a Bilan'!M163)</f>
        <v/>
      </c>
      <c r="V1582" s="81">
        <f>'Section 16a Bilan'!N163</f>
        <v>0</v>
      </c>
      <c r="W1582" s="81">
        <f>'Section 16a Bilan'!O163</f>
        <v>0</v>
      </c>
      <c r="X1582" s="81">
        <f>'Section 16a Bilan'!P163</f>
        <v>0</v>
      </c>
      <c r="Y1582" s="81">
        <f>'Section 16a Bilan'!Q163</f>
        <v>0</v>
      </c>
      <c r="Z1582" s="81">
        <f>'Section 16a Bilan'!R163</f>
        <v>0</v>
      </c>
      <c r="AA1582" s="81">
        <f>'Section 16a Bilan'!S163</f>
        <v>0</v>
      </c>
      <c r="AB1582" s="81">
        <f>'Section 16a Bilan'!T163</f>
        <v>0</v>
      </c>
    </row>
    <row r="1583" spans="1:28">
      <c r="A1583" s="9">
        <f>'Identification '!$F$11</f>
        <v>0</v>
      </c>
      <c r="B1583" s="190" t="str">
        <f>IF(AND('Identification '!$F$11="",'Identification '!$F$15&lt;&gt;""),'Identification '!$F$15,IF('Identification '!$F$11="","",IF('Identification '!$F$13="Inscrire le nom de votre organisme dans la cellule F15",'Identification '!$F$15,'Identification '!$F$13)))</f>
        <v/>
      </c>
      <c r="C1583" s="9" t="str">
        <f>REF!$BM$7</f>
        <v>2025-2026</v>
      </c>
      <c r="D1583" s="9" t="s">
        <v>3004</v>
      </c>
      <c r="E1583" s="190" t="str">
        <f>'Identification '!$F$17</f>
        <v/>
      </c>
      <c r="F1583" s="9" t="str">
        <f>'Identification '!$G$18</f>
        <v/>
      </c>
      <c r="G1583" s="9" t="str">
        <f>IF('Section 16a Bilan'!$C$9="","",'Section 16a Bilan'!$C$9)</f>
        <v/>
      </c>
      <c r="H1583" s="9" t="str">
        <f>IF('Section 16a Bilan'!$H$6="","",'Section 16a Bilan'!$H$6)</f>
        <v/>
      </c>
      <c r="I1583" s="9" t="str">
        <f>IF('Section 16a Bilan'!A164="","",'Section 16a Bilan'!A164)</f>
        <v/>
      </c>
      <c r="J1583" s="9" t="str">
        <f>IF('Section 16a Bilan'!B164="","",'Section 16a Bilan'!B164)</f>
        <v/>
      </c>
      <c r="K1583" s="9" t="str">
        <f>IF('Section 16a Bilan'!C164="","",'Section 16a Bilan'!C164)</f>
        <v/>
      </c>
      <c r="L1583" s="9" t="str">
        <f>IF('Section 16a Bilan'!D164="","",'Section 16a Bilan'!D164)</f>
        <v/>
      </c>
      <c r="M1583" s="9" t="str">
        <f>IF('Section 16a Bilan'!E164="","",'Section 16a Bilan'!E164)</f>
        <v/>
      </c>
      <c r="N1583" s="9" t="str">
        <f>IF('Section 16a Bilan'!F164="","",IF('Section 16a Bilan'!F164="«Choisir»","",'Section 16a Bilan'!F164))</f>
        <v/>
      </c>
      <c r="O1583" s="9" t="str">
        <f>IF('Section 16a Bilan'!G164="","",IF('Section 16a Bilan'!G164="«Choisir»","",'Section 16a Bilan'!G164))</f>
        <v/>
      </c>
      <c r="P1583" s="9" t="str">
        <f>IF('Section 16a Bilan'!H164="","",'Section 16a Bilan'!H164)</f>
        <v/>
      </c>
      <c r="Q1583" s="9" t="str">
        <f>IF('Section 16a Bilan'!I164="","",'Section 16a Bilan'!I164)</f>
        <v/>
      </c>
      <c r="R1583" s="9" t="str">
        <f>IF('Section 16a Bilan'!J164="","",'Section 16a Bilan'!J164)</f>
        <v/>
      </c>
      <c r="S1583" s="9" t="str">
        <f>IF('Section 16a Bilan'!K164="","",'Section 16a Bilan'!K164)</f>
        <v/>
      </c>
      <c r="T1583" s="9" t="str">
        <f>IF('Section 16a Bilan'!L164="","",'Section 16a Bilan'!L164)</f>
        <v/>
      </c>
      <c r="U1583" s="9" t="str">
        <f>IF('Section 16a Bilan'!M164="","",'Section 16a Bilan'!M164)</f>
        <v/>
      </c>
      <c r="V1583" s="81">
        <f>'Section 16a Bilan'!N164</f>
        <v>0</v>
      </c>
      <c r="W1583" s="81">
        <f>'Section 16a Bilan'!O164</f>
        <v>0</v>
      </c>
      <c r="X1583" s="81">
        <f>'Section 16a Bilan'!P164</f>
        <v>0</v>
      </c>
      <c r="Y1583" s="81">
        <f>'Section 16a Bilan'!Q164</f>
        <v>0</v>
      </c>
      <c r="Z1583" s="81">
        <f>'Section 16a Bilan'!R164</f>
        <v>0</v>
      </c>
      <c r="AA1583" s="81">
        <f>'Section 16a Bilan'!S164</f>
        <v>0</v>
      </c>
      <c r="AB1583" s="81">
        <f>'Section 16a Bilan'!T164</f>
        <v>0</v>
      </c>
    </row>
    <row r="1584" spans="1:28">
      <c r="A1584" s="9">
        <f>'Identification '!$F$11</f>
        <v>0</v>
      </c>
      <c r="B1584" s="190" t="str">
        <f>IF(AND('Identification '!$F$11="",'Identification '!$F$15&lt;&gt;""),'Identification '!$F$15,IF('Identification '!$F$11="","",IF('Identification '!$F$13="Inscrire le nom de votre organisme dans la cellule F15",'Identification '!$F$15,'Identification '!$F$13)))</f>
        <v/>
      </c>
      <c r="C1584" s="9" t="str">
        <f>REF!$BM$7</f>
        <v>2025-2026</v>
      </c>
      <c r="D1584" s="9" t="s">
        <v>3004</v>
      </c>
      <c r="E1584" s="190" t="str">
        <f>'Identification '!$F$17</f>
        <v/>
      </c>
      <c r="F1584" s="9" t="str">
        <f>'Identification '!$G$18</f>
        <v/>
      </c>
      <c r="G1584" s="9" t="str">
        <f>IF('Section 16a Bilan'!$C$9="","",'Section 16a Bilan'!$C$9)</f>
        <v/>
      </c>
      <c r="H1584" s="9" t="str">
        <f>IF('Section 16a Bilan'!$H$6="","",'Section 16a Bilan'!$H$6)</f>
        <v/>
      </c>
      <c r="I1584" s="9" t="str">
        <f>IF('Section 16a Bilan'!A165="","",'Section 16a Bilan'!A165)</f>
        <v/>
      </c>
      <c r="J1584" s="9" t="str">
        <f>IF('Section 16a Bilan'!B165="","",'Section 16a Bilan'!B165)</f>
        <v/>
      </c>
      <c r="K1584" s="9" t="str">
        <f>IF('Section 16a Bilan'!C165="","",'Section 16a Bilan'!C165)</f>
        <v/>
      </c>
      <c r="L1584" s="9" t="str">
        <f>IF('Section 16a Bilan'!D165="","",'Section 16a Bilan'!D165)</f>
        <v/>
      </c>
      <c r="M1584" s="9" t="str">
        <f>IF('Section 16a Bilan'!E165="","",'Section 16a Bilan'!E165)</f>
        <v/>
      </c>
      <c r="N1584" s="9" t="str">
        <f>IF('Section 16a Bilan'!F165="","",IF('Section 16a Bilan'!F165="«Choisir»","",'Section 16a Bilan'!F165))</f>
        <v/>
      </c>
      <c r="O1584" s="9" t="str">
        <f>IF('Section 16a Bilan'!G165="","",IF('Section 16a Bilan'!G165="«Choisir»","",'Section 16a Bilan'!G165))</f>
        <v/>
      </c>
      <c r="P1584" s="9" t="str">
        <f>IF('Section 16a Bilan'!H165="","",'Section 16a Bilan'!H165)</f>
        <v/>
      </c>
      <c r="Q1584" s="9" t="str">
        <f>IF('Section 16a Bilan'!I165="","",'Section 16a Bilan'!I165)</f>
        <v/>
      </c>
      <c r="R1584" s="9" t="str">
        <f>IF('Section 16a Bilan'!J165="","",'Section 16a Bilan'!J165)</f>
        <v/>
      </c>
      <c r="S1584" s="9" t="str">
        <f>IF('Section 16a Bilan'!K165="","",'Section 16a Bilan'!K165)</f>
        <v/>
      </c>
      <c r="T1584" s="9" t="str">
        <f>IF('Section 16a Bilan'!L165="","",'Section 16a Bilan'!L165)</f>
        <v/>
      </c>
      <c r="U1584" s="9" t="str">
        <f>IF('Section 16a Bilan'!M165="","",'Section 16a Bilan'!M165)</f>
        <v/>
      </c>
      <c r="V1584" s="81">
        <f>'Section 16a Bilan'!N165</f>
        <v>0</v>
      </c>
      <c r="W1584" s="81">
        <f>'Section 16a Bilan'!O165</f>
        <v>0</v>
      </c>
      <c r="X1584" s="81">
        <f>'Section 16a Bilan'!P165</f>
        <v>0</v>
      </c>
      <c r="Y1584" s="81">
        <f>'Section 16a Bilan'!Q165</f>
        <v>0</v>
      </c>
      <c r="Z1584" s="81">
        <f>'Section 16a Bilan'!R165</f>
        <v>0</v>
      </c>
      <c r="AA1584" s="81">
        <f>'Section 16a Bilan'!S165</f>
        <v>0</v>
      </c>
      <c r="AB1584" s="81">
        <f>'Section 16a Bilan'!T165</f>
        <v>0</v>
      </c>
    </row>
    <row r="1585" spans="1:28">
      <c r="A1585" s="9">
        <f>'Identification '!$F$11</f>
        <v>0</v>
      </c>
      <c r="B1585" s="190" t="str">
        <f>IF(AND('Identification '!$F$11="",'Identification '!$F$15&lt;&gt;""),'Identification '!$F$15,IF('Identification '!$F$11="","",IF('Identification '!$F$13="Inscrire le nom de votre organisme dans la cellule F15",'Identification '!$F$15,'Identification '!$F$13)))</f>
        <v/>
      </c>
      <c r="C1585" s="9" t="str">
        <f>REF!$BM$7</f>
        <v>2025-2026</v>
      </c>
      <c r="D1585" s="9" t="s">
        <v>3004</v>
      </c>
      <c r="E1585" s="190" t="str">
        <f>'Identification '!$F$17</f>
        <v/>
      </c>
      <c r="F1585" s="9" t="str">
        <f>'Identification '!$G$18</f>
        <v/>
      </c>
      <c r="G1585" s="9" t="str">
        <f>IF('Section 16a Bilan'!$C$9="","",'Section 16a Bilan'!$C$9)</f>
        <v/>
      </c>
      <c r="H1585" s="9" t="str">
        <f>IF('Section 16a Bilan'!$H$6="","",'Section 16a Bilan'!$H$6)</f>
        <v/>
      </c>
      <c r="I1585" s="9" t="str">
        <f>IF('Section 16a Bilan'!A166="","",'Section 16a Bilan'!A166)</f>
        <v/>
      </c>
      <c r="J1585" s="9" t="str">
        <f>IF('Section 16a Bilan'!B166="","",'Section 16a Bilan'!B166)</f>
        <v/>
      </c>
      <c r="K1585" s="9" t="str">
        <f>IF('Section 16a Bilan'!C166="","",'Section 16a Bilan'!C166)</f>
        <v/>
      </c>
      <c r="L1585" s="9" t="str">
        <f>IF('Section 16a Bilan'!D166="","",'Section 16a Bilan'!D166)</f>
        <v/>
      </c>
      <c r="M1585" s="9" t="str">
        <f>IF('Section 16a Bilan'!E166="","",'Section 16a Bilan'!E166)</f>
        <v/>
      </c>
      <c r="N1585" s="9" t="str">
        <f>IF('Section 16a Bilan'!F166="","",IF('Section 16a Bilan'!F166="«Choisir»","",'Section 16a Bilan'!F166))</f>
        <v/>
      </c>
      <c r="O1585" s="9" t="str">
        <f>IF('Section 16a Bilan'!G166="","",IF('Section 16a Bilan'!G166="«Choisir»","",'Section 16a Bilan'!G166))</f>
        <v/>
      </c>
      <c r="P1585" s="9" t="str">
        <f>IF('Section 16a Bilan'!H166="","",'Section 16a Bilan'!H166)</f>
        <v/>
      </c>
      <c r="Q1585" s="9" t="str">
        <f>IF('Section 16a Bilan'!I166="","",'Section 16a Bilan'!I166)</f>
        <v/>
      </c>
      <c r="R1585" s="9" t="str">
        <f>IF('Section 16a Bilan'!J166="","",'Section 16a Bilan'!J166)</f>
        <v/>
      </c>
      <c r="S1585" s="9" t="str">
        <f>IF('Section 16a Bilan'!K166="","",'Section 16a Bilan'!K166)</f>
        <v/>
      </c>
      <c r="T1585" s="9" t="str">
        <f>IF('Section 16a Bilan'!L166="","",'Section 16a Bilan'!L166)</f>
        <v/>
      </c>
      <c r="U1585" s="9" t="str">
        <f>IF('Section 16a Bilan'!M166="","",'Section 16a Bilan'!M166)</f>
        <v/>
      </c>
      <c r="V1585" s="81">
        <f>'Section 16a Bilan'!N166</f>
        <v>0</v>
      </c>
      <c r="W1585" s="81">
        <f>'Section 16a Bilan'!O166</f>
        <v>0</v>
      </c>
      <c r="X1585" s="81">
        <f>'Section 16a Bilan'!P166</f>
        <v>0</v>
      </c>
      <c r="Y1585" s="81">
        <f>'Section 16a Bilan'!Q166</f>
        <v>0</v>
      </c>
      <c r="Z1585" s="81">
        <f>'Section 16a Bilan'!R166</f>
        <v>0</v>
      </c>
      <c r="AA1585" s="81">
        <f>'Section 16a Bilan'!S166</f>
        <v>0</v>
      </c>
      <c r="AB1585" s="81">
        <f>'Section 16a Bilan'!T166</f>
        <v>0</v>
      </c>
    </row>
    <row r="1586" spans="1:28">
      <c r="A1586" s="9">
        <f>'Identification '!$F$11</f>
        <v>0</v>
      </c>
      <c r="B1586" s="190" t="str">
        <f>IF(AND('Identification '!$F$11="",'Identification '!$F$15&lt;&gt;""),'Identification '!$F$15,IF('Identification '!$F$11="","",IF('Identification '!$F$13="Inscrire le nom de votre organisme dans la cellule F15",'Identification '!$F$15,'Identification '!$F$13)))</f>
        <v/>
      </c>
      <c r="C1586" s="9" t="str">
        <f>REF!$BM$7</f>
        <v>2025-2026</v>
      </c>
      <c r="D1586" s="9" t="s">
        <v>3004</v>
      </c>
      <c r="E1586" s="190" t="str">
        <f>'Identification '!$F$17</f>
        <v/>
      </c>
      <c r="F1586" s="9" t="str">
        <f>'Identification '!$G$18</f>
        <v/>
      </c>
      <c r="G1586" s="9" t="str">
        <f>IF('Section 16a Bilan'!$C$9="","",'Section 16a Bilan'!$C$9)</f>
        <v/>
      </c>
      <c r="H1586" s="9" t="str">
        <f>IF('Section 16a Bilan'!$H$6="","",'Section 16a Bilan'!$H$6)</f>
        <v/>
      </c>
      <c r="I1586" s="9" t="str">
        <f>IF('Section 16a Bilan'!A167="","",'Section 16a Bilan'!A167)</f>
        <v/>
      </c>
      <c r="J1586" s="9" t="str">
        <f>IF('Section 16a Bilan'!B167="","",'Section 16a Bilan'!B167)</f>
        <v/>
      </c>
      <c r="K1586" s="9" t="str">
        <f>IF('Section 16a Bilan'!C167="","",'Section 16a Bilan'!C167)</f>
        <v/>
      </c>
      <c r="L1586" s="9" t="str">
        <f>IF('Section 16a Bilan'!D167="","",'Section 16a Bilan'!D167)</f>
        <v/>
      </c>
      <c r="M1586" s="9" t="str">
        <f>IF('Section 16a Bilan'!E167="","",'Section 16a Bilan'!E167)</f>
        <v/>
      </c>
      <c r="N1586" s="9" t="str">
        <f>IF('Section 16a Bilan'!F167="","",IF('Section 16a Bilan'!F167="«Choisir»","",'Section 16a Bilan'!F167))</f>
        <v/>
      </c>
      <c r="O1586" s="9" t="str">
        <f>IF('Section 16a Bilan'!G167="","",IF('Section 16a Bilan'!G167="«Choisir»","",'Section 16a Bilan'!G167))</f>
        <v/>
      </c>
      <c r="P1586" s="9" t="str">
        <f>IF('Section 16a Bilan'!H167="","",'Section 16a Bilan'!H167)</f>
        <v/>
      </c>
      <c r="Q1586" s="9" t="str">
        <f>IF('Section 16a Bilan'!I167="","",'Section 16a Bilan'!I167)</f>
        <v/>
      </c>
      <c r="R1586" s="9" t="str">
        <f>IF('Section 16a Bilan'!J167="","",'Section 16a Bilan'!J167)</f>
        <v/>
      </c>
      <c r="S1586" s="9" t="str">
        <f>IF('Section 16a Bilan'!K167="","",'Section 16a Bilan'!K167)</f>
        <v/>
      </c>
      <c r="T1586" s="9" t="str">
        <f>IF('Section 16a Bilan'!L167="","",'Section 16a Bilan'!L167)</f>
        <v/>
      </c>
      <c r="U1586" s="9" t="str">
        <f>IF('Section 16a Bilan'!M167="","",'Section 16a Bilan'!M167)</f>
        <v/>
      </c>
      <c r="V1586" s="81">
        <f>'Section 16a Bilan'!N167</f>
        <v>0</v>
      </c>
      <c r="W1586" s="81">
        <f>'Section 16a Bilan'!O167</f>
        <v>0</v>
      </c>
      <c r="X1586" s="81">
        <f>'Section 16a Bilan'!P167</f>
        <v>0</v>
      </c>
      <c r="Y1586" s="81">
        <f>'Section 16a Bilan'!Q167</f>
        <v>0</v>
      </c>
      <c r="Z1586" s="81">
        <f>'Section 16a Bilan'!R167</f>
        <v>0</v>
      </c>
      <c r="AA1586" s="81">
        <f>'Section 16a Bilan'!S167</f>
        <v>0</v>
      </c>
      <c r="AB1586" s="81">
        <f>'Section 16a Bilan'!T167</f>
        <v>0</v>
      </c>
    </row>
    <row r="1587" spans="1:28">
      <c r="A1587" s="9">
        <f>'Identification '!$F$11</f>
        <v>0</v>
      </c>
      <c r="B1587" s="190" t="str">
        <f>IF(AND('Identification '!$F$11="",'Identification '!$F$15&lt;&gt;""),'Identification '!$F$15,IF('Identification '!$F$11="","",IF('Identification '!$F$13="Inscrire le nom de votre organisme dans la cellule F15",'Identification '!$F$15,'Identification '!$F$13)))</f>
        <v/>
      </c>
      <c r="C1587" s="9" t="str">
        <f>REF!$BM$7</f>
        <v>2025-2026</v>
      </c>
      <c r="D1587" s="9" t="s">
        <v>3004</v>
      </c>
      <c r="E1587" s="190" t="str">
        <f>'Identification '!$F$17</f>
        <v/>
      </c>
      <c r="F1587" s="9" t="str">
        <f>'Identification '!$G$18</f>
        <v/>
      </c>
      <c r="G1587" s="9" t="str">
        <f>IF('Section 16a Bilan'!$C$9="","",'Section 16a Bilan'!$C$9)</f>
        <v/>
      </c>
      <c r="H1587" s="9" t="str">
        <f>IF('Section 16a Bilan'!$H$6="","",'Section 16a Bilan'!$H$6)</f>
        <v/>
      </c>
      <c r="I1587" s="9" t="str">
        <f>IF('Section 16a Bilan'!A168="","",'Section 16a Bilan'!A168)</f>
        <v/>
      </c>
      <c r="J1587" s="9" t="str">
        <f>IF('Section 16a Bilan'!B168="","",'Section 16a Bilan'!B168)</f>
        <v/>
      </c>
      <c r="K1587" s="9" t="str">
        <f>IF('Section 16a Bilan'!C168="","",'Section 16a Bilan'!C168)</f>
        <v/>
      </c>
      <c r="L1587" s="9" t="str">
        <f>IF('Section 16a Bilan'!D168="","",'Section 16a Bilan'!D168)</f>
        <v/>
      </c>
      <c r="M1587" s="9" t="str">
        <f>IF('Section 16a Bilan'!E168="","",'Section 16a Bilan'!E168)</f>
        <v/>
      </c>
      <c r="N1587" s="9" t="str">
        <f>IF('Section 16a Bilan'!F168="","",IF('Section 16a Bilan'!F168="«Choisir»","",'Section 16a Bilan'!F168))</f>
        <v/>
      </c>
      <c r="O1587" s="9" t="str">
        <f>IF('Section 16a Bilan'!G168="","",IF('Section 16a Bilan'!G168="«Choisir»","",'Section 16a Bilan'!G168))</f>
        <v/>
      </c>
      <c r="P1587" s="9" t="str">
        <f>IF('Section 16a Bilan'!H168="","",'Section 16a Bilan'!H168)</f>
        <v/>
      </c>
      <c r="Q1587" s="9" t="str">
        <f>IF('Section 16a Bilan'!I168="","",'Section 16a Bilan'!I168)</f>
        <v/>
      </c>
      <c r="R1587" s="9" t="str">
        <f>IF('Section 16a Bilan'!J168="","",'Section 16a Bilan'!J168)</f>
        <v/>
      </c>
      <c r="S1587" s="9" t="str">
        <f>IF('Section 16a Bilan'!K168="","",'Section 16a Bilan'!K168)</f>
        <v/>
      </c>
      <c r="T1587" s="9" t="str">
        <f>IF('Section 16a Bilan'!L168="","",'Section 16a Bilan'!L168)</f>
        <v/>
      </c>
      <c r="U1587" s="9" t="str">
        <f>IF('Section 16a Bilan'!M168="","",'Section 16a Bilan'!M168)</f>
        <v/>
      </c>
      <c r="V1587" s="81">
        <f>'Section 16a Bilan'!N168</f>
        <v>0</v>
      </c>
      <c r="W1587" s="81">
        <f>'Section 16a Bilan'!O168</f>
        <v>0</v>
      </c>
      <c r="X1587" s="81">
        <f>'Section 16a Bilan'!P168</f>
        <v>0</v>
      </c>
      <c r="Y1587" s="81">
        <f>'Section 16a Bilan'!Q168</f>
        <v>0</v>
      </c>
      <c r="Z1587" s="81">
        <f>'Section 16a Bilan'!R168</f>
        <v>0</v>
      </c>
      <c r="AA1587" s="81">
        <f>'Section 16a Bilan'!S168</f>
        <v>0</v>
      </c>
      <c r="AB1587" s="81">
        <f>'Section 16a Bilan'!T168</f>
        <v>0</v>
      </c>
    </row>
    <row r="1588" spans="1:28">
      <c r="A1588" s="9">
        <f>'Identification '!$F$11</f>
        <v>0</v>
      </c>
      <c r="B1588" s="190" t="str">
        <f>IF(AND('Identification '!$F$11="",'Identification '!$F$15&lt;&gt;""),'Identification '!$F$15,IF('Identification '!$F$11="","",IF('Identification '!$F$13="Inscrire le nom de votre organisme dans la cellule F15",'Identification '!$F$15,'Identification '!$F$13)))</f>
        <v/>
      </c>
      <c r="C1588" s="9" t="str">
        <f>REF!$BM$7</f>
        <v>2025-2026</v>
      </c>
      <c r="D1588" s="9" t="s">
        <v>3004</v>
      </c>
      <c r="E1588" s="190" t="str">
        <f>'Identification '!$F$17</f>
        <v/>
      </c>
      <c r="F1588" s="9" t="str">
        <f>'Identification '!$G$18</f>
        <v/>
      </c>
      <c r="G1588" s="9" t="str">
        <f>IF('Section 16a Bilan'!$C$9="","",'Section 16a Bilan'!$C$9)</f>
        <v/>
      </c>
      <c r="H1588" s="9" t="str">
        <f>IF('Section 16a Bilan'!$H$6="","",'Section 16a Bilan'!$H$6)</f>
        <v/>
      </c>
      <c r="I1588" s="9" t="str">
        <f>IF('Section 16a Bilan'!A169="","",'Section 16a Bilan'!A169)</f>
        <v/>
      </c>
      <c r="J1588" s="9" t="str">
        <f>IF('Section 16a Bilan'!B169="","",'Section 16a Bilan'!B169)</f>
        <v/>
      </c>
      <c r="K1588" s="9" t="str">
        <f>IF('Section 16a Bilan'!C169="","",'Section 16a Bilan'!C169)</f>
        <v/>
      </c>
      <c r="L1588" s="9" t="str">
        <f>IF('Section 16a Bilan'!D169="","",'Section 16a Bilan'!D169)</f>
        <v/>
      </c>
      <c r="M1588" s="9" t="str">
        <f>IF('Section 16a Bilan'!E169="","",'Section 16a Bilan'!E169)</f>
        <v/>
      </c>
      <c r="N1588" s="9" t="str">
        <f>IF('Section 16a Bilan'!F169="","",IF('Section 16a Bilan'!F169="«Choisir»","",'Section 16a Bilan'!F169))</f>
        <v/>
      </c>
      <c r="O1588" s="9" t="str">
        <f>IF('Section 16a Bilan'!G169="","",IF('Section 16a Bilan'!G169="«Choisir»","",'Section 16a Bilan'!G169))</f>
        <v/>
      </c>
      <c r="P1588" s="9" t="str">
        <f>IF('Section 16a Bilan'!H169="","",'Section 16a Bilan'!H169)</f>
        <v/>
      </c>
      <c r="Q1588" s="9" t="str">
        <f>IF('Section 16a Bilan'!I169="","",'Section 16a Bilan'!I169)</f>
        <v/>
      </c>
      <c r="R1588" s="9" t="str">
        <f>IF('Section 16a Bilan'!J169="","",'Section 16a Bilan'!J169)</f>
        <v/>
      </c>
      <c r="S1588" s="9" t="str">
        <f>IF('Section 16a Bilan'!K169="","",'Section 16a Bilan'!K169)</f>
        <v/>
      </c>
      <c r="T1588" s="9" t="str">
        <f>IF('Section 16a Bilan'!L169="","",'Section 16a Bilan'!L169)</f>
        <v/>
      </c>
      <c r="U1588" s="9" t="str">
        <f>IF('Section 16a Bilan'!M169="","",'Section 16a Bilan'!M169)</f>
        <v/>
      </c>
      <c r="V1588" s="81">
        <f>'Section 16a Bilan'!N169</f>
        <v>0</v>
      </c>
      <c r="W1588" s="81">
        <f>'Section 16a Bilan'!O169</f>
        <v>0</v>
      </c>
      <c r="X1588" s="81">
        <f>'Section 16a Bilan'!P169</f>
        <v>0</v>
      </c>
      <c r="Y1588" s="81">
        <f>'Section 16a Bilan'!Q169</f>
        <v>0</v>
      </c>
      <c r="Z1588" s="81">
        <f>'Section 16a Bilan'!R169</f>
        <v>0</v>
      </c>
      <c r="AA1588" s="81">
        <f>'Section 16a Bilan'!S169</f>
        <v>0</v>
      </c>
      <c r="AB1588" s="81">
        <f>'Section 16a Bilan'!T169</f>
        <v>0</v>
      </c>
    </row>
    <row r="1589" spans="1:28">
      <c r="A1589" s="9">
        <f>'Identification '!$F$11</f>
        <v>0</v>
      </c>
      <c r="B1589" s="190" t="str">
        <f>IF(AND('Identification '!$F$11="",'Identification '!$F$15&lt;&gt;""),'Identification '!$F$15,IF('Identification '!$F$11="","",IF('Identification '!$F$13="Inscrire le nom de votre organisme dans la cellule F15",'Identification '!$F$15,'Identification '!$F$13)))</f>
        <v/>
      </c>
      <c r="C1589" s="9" t="str">
        <f>REF!$BM$7</f>
        <v>2025-2026</v>
      </c>
      <c r="D1589" s="9" t="s">
        <v>3004</v>
      </c>
      <c r="E1589" s="190" t="str">
        <f>'Identification '!$F$17</f>
        <v/>
      </c>
      <c r="F1589" s="9" t="str">
        <f>'Identification '!$G$18</f>
        <v/>
      </c>
      <c r="G1589" s="9" t="str">
        <f>IF('Section 16a Bilan'!$C$9="","",'Section 16a Bilan'!$C$9)</f>
        <v/>
      </c>
      <c r="H1589" s="9" t="str">
        <f>IF('Section 16a Bilan'!$H$6="","",'Section 16a Bilan'!$H$6)</f>
        <v/>
      </c>
      <c r="I1589" s="9" t="str">
        <f>IF('Section 16a Bilan'!A170="","",'Section 16a Bilan'!A170)</f>
        <v/>
      </c>
      <c r="J1589" s="9" t="str">
        <f>IF('Section 16a Bilan'!B170="","",'Section 16a Bilan'!B170)</f>
        <v/>
      </c>
      <c r="K1589" s="9" t="str">
        <f>IF('Section 16a Bilan'!C170="","",'Section 16a Bilan'!C170)</f>
        <v/>
      </c>
      <c r="L1589" s="9" t="str">
        <f>IF('Section 16a Bilan'!D170="","",'Section 16a Bilan'!D170)</f>
        <v/>
      </c>
      <c r="M1589" s="9" t="str">
        <f>IF('Section 16a Bilan'!E170="","",'Section 16a Bilan'!E170)</f>
        <v/>
      </c>
      <c r="N1589" s="9" t="str">
        <f>IF('Section 16a Bilan'!F170="","",IF('Section 16a Bilan'!F170="«Choisir»","",'Section 16a Bilan'!F170))</f>
        <v/>
      </c>
      <c r="O1589" s="9" t="str">
        <f>IF('Section 16a Bilan'!G170="","",IF('Section 16a Bilan'!G170="«Choisir»","",'Section 16a Bilan'!G170))</f>
        <v/>
      </c>
      <c r="P1589" s="9" t="str">
        <f>IF('Section 16a Bilan'!H170="","",'Section 16a Bilan'!H170)</f>
        <v/>
      </c>
      <c r="Q1589" s="9" t="str">
        <f>IF('Section 16a Bilan'!I170="","",'Section 16a Bilan'!I170)</f>
        <v/>
      </c>
      <c r="R1589" s="9" t="str">
        <f>IF('Section 16a Bilan'!J170="","",'Section 16a Bilan'!J170)</f>
        <v/>
      </c>
      <c r="S1589" s="9" t="str">
        <f>IF('Section 16a Bilan'!K170="","",'Section 16a Bilan'!K170)</f>
        <v/>
      </c>
      <c r="T1589" s="9" t="str">
        <f>IF('Section 16a Bilan'!L170="","",'Section 16a Bilan'!L170)</f>
        <v/>
      </c>
      <c r="U1589" s="9" t="str">
        <f>IF('Section 16a Bilan'!M170="","",'Section 16a Bilan'!M170)</f>
        <v/>
      </c>
      <c r="V1589" s="81">
        <f>'Section 16a Bilan'!N170</f>
        <v>0</v>
      </c>
      <c r="W1589" s="81">
        <f>'Section 16a Bilan'!O170</f>
        <v>0</v>
      </c>
      <c r="X1589" s="81">
        <f>'Section 16a Bilan'!P170</f>
        <v>0</v>
      </c>
      <c r="Y1589" s="81">
        <f>'Section 16a Bilan'!Q170</f>
        <v>0</v>
      </c>
      <c r="Z1589" s="81">
        <f>'Section 16a Bilan'!R170</f>
        <v>0</v>
      </c>
      <c r="AA1589" s="81">
        <f>'Section 16a Bilan'!S170</f>
        <v>0</v>
      </c>
      <c r="AB1589" s="81">
        <f>'Section 16a Bilan'!T170</f>
        <v>0</v>
      </c>
    </row>
    <row r="1590" spans="1:28">
      <c r="A1590" s="9">
        <f>'Identification '!$F$11</f>
        <v>0</v>
      </c>
      <c r="B1590" s="190" t="str">
        <f>IF(AND('Identification '!$F$11="",'Identification '!$F$15&lt;&gt;""),'Identification '!$F$15,IF('Identification '!$F$11="","",IF('Identification '!$F$13="Inscrire le nom de votre organisme dans la cellule F15",'Identification '!$F$15,'Identification '!$F$13)))</f>
        <v/>
      </c>
      <c r="C1590" s="9" t="str">
        <f>REF!$BM$7</f>
        <v>2025-2026</v>
      </c>
      <c r="D1590" s="9" t="s">
        <v>3004</v>
      </c>
      <c r="E1590" s="190" t="str">
        <f>'Identification '!$F$17</f>
        <v/>
      </c>
      <c r="F1590" s="9" t="str">
        <f>'Identification '!$G$18</f>
        <v/>
      </c>
      <c r="G1590" s="9" t="str">
        <f>IF('Section 16a Bilan'!$C$9="","",'Section 16a Bilan'!$C$9)</f>
        <v/>
      </c>
      <c r="H1590" s="9" t="str">
        <f>IF('Section 16a Bilan'!$H$6="","",'Section 16a Bilan'!$H$6)</f>
        <v/>
      </c>
      <c r="I1590" s="9" t="str">
        <f>IF('Section 16a Bilan'!A171="","",'Section 16a Bilan'!A171)</f>
        <v/>
      </c>
      <c r="J1590" s="9" t="str">
        <f>IF('Section 16a Bilan'!B171="","",'Section 16a Bilan'!B171)</f>
        <v/>
      </c>
      <c r="K1590" s="9" t="str">
        <f>IF('Section 16a Bilan'!C171="","",'Section 16a Bilan'!C171)</f>
        <v/>
      </c>
      <c r="L1590" s="9" t="str">
        <f>IF('Section 16a Bilan'!D171="","",'Section 16a Bilan'!D171)</f>
        <v/>
      </c>
      <c r="M1590" s="9" t="str">
        <f>IF('Section 16a Bilan'!E171="","",'Section 16a Bilan'!E171)</f>
        <v/>
      </c>
      <c r="N1590" s="9" t="str">
        <f>IF('Section 16a Bilan'!F171="","",IF('Section 16a Bilan'!F171="«Choisir»","",'Section 16a Bilan'!F171))</f>
        <v/>
      </c>
      <c r="O1590" s="9" t="str">
        <f>IF('Section 16a Bilan'!G171="","",IF('Section 16a Bilan'!G171="«Choisir»","",'Section 16a Bilan'!G171))</f>
        <v/>
      </c>
      <c r="P1590" s="9" t="str">
        <f>IF('Section 16a Bilan'!H171="","",'Section 16a Bilan'!H171)</f>
        <v/>
      </c>
      <c r="Q1590" s="9" t="str">
        <f>IF('Section 16a Bilan'!I171="","",'Section 16a Bilan'!I171)</f>
        <v/>
      </c>
      <c r="R1590" s="9" t="str">
        <f>IF('Section 16a Bilan'!J171="","",'Section 16a Bilan'!J171)</f>
        <v/>
      </c>
      <c r="S1590" s="9" t="str">
        <f>IF('Section 16a Bilan'!K171="","",'Section 16a Bilan'!K171)</f>
        <v/>
      </c>
      <c r="T1590" s="9" t="str">
        <f>IF('Section 16a Bilan'!L171="","",'Section 16a Bilan'!L171)</f>
        <v/>
      </c>
      <c r="U1590" s="9" t="str">
        <f>IF('Section 16a Bilan'!M171="","",'Section 16a Bilan'!M171)</f>
        <v/>
      </c>
      <c r="V1590" s="81">
        <f>'Section 16a Bilan'!N171</f>
        <v>0</v>
      </c>
      <c r="W1590" s="81">
        <f>'Section 16a Bilan'!O171</f>
        <v>0</v>
      </c>
      <c r="X1590" s="81">
        <f>'Section 16a Bilan'!P171</f>
        <v>0</v>
      </c>
      <c r="Y1590" s="81">
        <f>'Section 16a Bilan'!Q171</f>
        <v>0</v>
      </c>
      <c r="Z1590" s="81">
        <f>'Section 16a Bilan'!R171</f>
        <v>0</v>
      </c>
      <c r="AA1590" s="81">
        <f>'Section 16a Bilan'!S171</f>
        <v>0</v>
      </c>
      <c r="AB1590" s="81">
        <f>'Section 16a Bilan'!T171</f>
        <v>0</v>
      </c>
    </row>
    <row r="1591" spans="1:28">
      <c r="A1591" s="9">
        <f>'Identification '!$F$11</f>
        <v>0</v>
      </c>
      <c r="B1591" s="190" t="str">
        <f>IF(AND('Identification '!$F$11="",'Identification '!$F$15&lt;&gt;""),'Identification '!$F$15,IF('Identification '!$F$11="","",IF('Identification '!$F$13="Inscrire le nom de votre organisme dans la cellule F15",'Identification '!$F$15,'Identification '!$F$13)))</f>
        <v/>
      </c>
      <c r="C1591" s="9" t="str">
        <f>REF!$BM$7</f>
        <v>2025-2026</v>
      </c>
      <c r="D1591" s="9" t="s">
        <v>3004</v>
      </c>
      <c r="E1591" s="190" t="str">
        <f>'Identification '!$F$17</f>
        <v/>
      </c>
      <c r="F1591" s="9" t="str">
        <f>'Identification '!$G$18</f>
        <v/>
      </c>
      <c r="G1591" s="9" t="str">
        <f>IF('Section 16a Bilan'!$C$9="","",'Section 16a Bilan'!$C$9)</f>
        <v/>
      </c>
      <c r="H1591" s="9" t="str">
        <f>IF('Section 16a Bilan'!$H$6="","",'Section 16a Bilan'!$H$6)</f>
        <v/>
      </c>
      <c r="I1591" s="9" t="str">
        <f>IF('Section 16a Bilan'!A172="","",'Section 16a Bilan'!A172)</f>
        <v/>
      </c>
      <c r="J1591" s="9" t="str">
        <f>IF('Section 16a Bilan'!B172="","",'Section 16a Bilan'!B172)</f>
        <v/>
      </c>
      <c r="K1591" s="9" t="str">
        <f>IF('Section 16a Bilan'!C172="","",'Section 16a Bilan'!C172)</f>
        <v/>
      </c>
      <c r="L1591" s="9" t="str">
        <f>IF('Section 16a Bilan'!D172="","",'Section 16a Bilan'!D172)</f>
        <v/>
      </c>
      <c r="M1591" s="9" t="str">
        <f>IF('Section 16a Bilan'!E172="","",'Section 16a Bilan'!E172)</f>
        <v/>
      </c>
      <c r="N1591" s="9" t="str">
        <f>IF('Section 16a Bilan'!F172="","",IF('Section 16a Bilan'!F172="«Choisir»","",'Section 16a Bilan'!F172))</f>
        <v/>
      </c>
      <c r="O1591" s="9" t="str">
        <f>IF('Section 16a Bilan'!G172="","",IF('Section 16a Bilan'!G172="«Choisir»","",'Section 16a Bilan'!G172))</f>
        <v/>
      </c>
      <c r="P1591" s="9" t="str">
        <f>IF('Section 16a Bilan'!H172="","",'Section 16a Bilan'!H172)</f>
        <v/>
      </c>
      <c r="Q1591" s="9" t="str">
        <f>IF('Section 16a Bilan'!I172="","",'Section 16a Bilan'!I172)</f>
        <v/>
      </c>
      <c r="R1591" s="9" t="str">
        <f>IF('Section 16a Bilan'!J172="","",'Section 16a Bilan'!J172)</f>
        <v/>
      </c>
      <c r="S1591" s="9" t="str">
        <f>IF('Section 16a Bilan'!K172="","",'Section 16a Bilan'!K172)</f>
        <v/>
      </c>
      <c r="T1591" s="9" t="str">
        <f>IF('Section 16a Bilan'!L172="","",'Section 16a Bilan'!L172)</f>
        <v/>
      </c>
      <c r="U1591" s="9" t="str">
        <f>IF('Section 16a Bilan'!M172="","",'Section 16a Bilan'!M172)</f>
        <v/>
      </c>
      <c r="V1591" s="81">
        <f>'Section 16a Bilan'!N172</f>
        <v>0</v>
      </c>
      <c r="W1591" s="81">
        <f>'Section 16a Bilan'!O172</f>
        <v>0</v>
      </c>
      <c r="X1591" s="81">
        <f>'Section 16a Bilan'!P172</f>
        <v>0</v>
      </c>
      <c r="Y1591" s="81">
        <f>'Section 16a Bilan'!Q172</f>
        <v>0</v>
      </c>
      <c r="Z1591" s="81">
        <f>'Section 16a Bilan'!R172</f>
        <v>0</v>
      </c>
      <c r="AA1591" s="81">
        <f>'Section 16a Bilan'!S172</f>
        <v>0</v>
      </c>
      <c r="AB1591" s="81">
        <f>'Section 16a Bilan'!T172</f>
        <v>0</v>
      </c>
    </row>
    <row r="1592" spans="1:28">
      <c r="A1592" s="9">
        <f>'Identification '!$F$11</f>
        <v>0</v>
      </c>
      <c r="B1592" s="190" t="str">
        <f>IF(AND('Identification '!$F$11="",'Identification '!$F$15&lt;&gt;""),'Identification '!$F$15,IF('Identification '!$F$11="","",IF('Identification '!$F$13="Inscrire le nom de votre organisme dans la cellule F15",'Identification '!$F$15,'Identification '!$F$13)))</f>
        <v/>
      </c>
      <c r="C1592" s="9" t="str">
        <f>REF!$BM$7</f>
        <v>2025-2026</v>
      </c>
      <c r="D1592" s="9" t="s">
        <v>3004</v>
      </c>
      <c r="E1592" s="190" t="str">
        <f>'Identification '!$F$17</f>
        <v/>
      </c>
      <c r="F1592" s="9" t="str">
        <f>'Identification '!$G$18</f>
        <v/>
      </c>
      <c r="G1592" s="9" t="str">
        <f>IF('Section 16a Bilan'!$C$9="","",'Section 16a Bilan'!$C$9)</f>
        <v/>
      </c>
      <c r="H1592" s="9" t="str">
        <f>IF('Section 16a Bilan'!$H$6="","",'Section 16a Bilan'!$H$6)</f>
        <v/>
      </c>
      <c r="I1592" s="9" t="str">
        <f>IF('Section 16a Bilan'!A173="","",'Section 16a Bilan'!A173)</f>
        <v/>
      </c>
      <c r="J1592" s="9" t="str">
        <f>IF('Section 16a Bilan'!B173="","",'Section 16a Bilan'!B173)</f>
        <v/>
      </c>
      <c r="K1592" s="9" t="str">
        <f>IF('Section 16a Bilan'!C173="","",'Section 16a Bilan'!C173)</f>
        <v/>
      </c>
      <c r="L1592" s="9" t="str">
        <f>IF('Section 16a Bilan'!D173="","",'Section 16a Bilan'!D173)</f>
        <v/>
      </c>
      <c r="M1592" s="9" t="str">
        <f>IF('Section 16a Bilan'!E173="","",'Section 16a Bilan'!E173)</f>
        <v/>
      </c>
      <c r="N1592" s="9" t="str">
        <f>IF('Section 16a Bilan'!F173="","",IF('Section 16a Bilan'!F173="«Choisir»","",'Section 16a Bilan'!F173))</f>
        <v/>
      </c>
      <c r="O1592" s="9" t="str">
        <f>IF('Section 16a Bilan'!G173="","",IF('Section 16a Bilan'!G173="«Choisir»","",'Section 16a Bilan'!G173))</f>
        <v/>
      </c>
      <c r="P1592" s="9" t="str">
        <f>IF('Section 16a Bilan'!H173="","",'Section 16a Bilan'!H173)</f>
        <v/>
      </c>
      <c r="Q1592" s="9" t="str">
        <f>IF('Section 16a Bilan'!I173="","",'Section 16a Bilan'!I173)</f>
        <v/>
      </c>
      <c r="R1592" s="9" t="str">
        <f>IF('Section 16a Bilan'!J173="","",'Section 16a Bilan'!J173)</f>
        <v/>
      </c>
      <c r="S1592" s="9" t="str">
        <f>IF('Section 16a Bilan'!K173="","",'Section 16a Bilan'!K173)</f>
        <v/>
      </c>
      <c r="T1592" s="9" t="str">
        <f>IF('Section 16a Bilan'!L173="","",'Section 16a Bilan'!L173)</f>
        <v/>
      </c>
      <c r="U1592" s="9" t="str">
        <f>IF('Section 16a Bilan'!M173="","",'Section 16a Bilan'!M173)</f>
        <v/>
      </c>
      <c r="V1592" s="81">
        <f>'Section 16a Bilan'!N173</f>
        <v>0</v>
      </c>
      <c r="W1592" s="81">
        <f>'Section 16a Bilan'!O173</f>
        <v>0</v>
      </c>
      <c r="X1592" s="81">
        <f>'Section 16a Bilan'!P173</f>
        <v>0</v>
      </c>
      <c r="Y1592" s="81">
        <f>'Section 16a Bilan'!Q173</f>
        <v>0</v>
      </c>
      <c r="Z1592" s="81">
        <f>'Section 16a Bilan'!R173</f>
        <v>0</v>
      </c>
      <c r="AA1592" s="81">
        <f>'Section 16a Bilan'!S173</f>
        <v>0</v>
      </c>
      <c r="AB1592" s="81">
        <f>'Section 16a Bilan'!T173</f>
        <v>0</v>
      </c>
    </row>
    <row r="1593" spans="1:28">
      <c r="A1593" s="9">
        <f>'Identification '!$F$11</f>
        <v>0</v>
      </c>
      <c r="B1593" s="190" t="str">
        <f>IF(AND('Identification '!$F$11="",'Identification '!$F$15&lt;&gt;""),'Identification '!$F$15,IF('Identification '!$F$11="","",IF('Identification '!$F$13="Inscrire le nom de votre organisme dans la cellule F15",'Identification '!$F$15,'Identification '!$F$13)))</f>
        <v/>
      </c>
      <c r="C1593" s="9" t="str">
        <f>REF!$BM$7</f>
        <v>2025-2026</v>
      </c>
      <c r="D1593" s="9" t="s">
        <v>3004</v>
      </c>
      <c r="E1593" s="190" t="str">
        <f>'Identification '!$F$17</f>
        <v/>
      </c>
      <c r="F1593" s="9" t="str">
        <f>'Identification '!$G$18</f>
        <v/>
      </c>
      <c r="G1593" s="9" t="str">
        <f>IF('Section 16a Bilan'!$C$9="","",'Section 16a Bilan'!$C$9)</f>
        <v/>
      </c>
      <c r="H1593" s="9" t="str">
        <f>IF('Section 16a Bilan'!$H$6="","",'Section 16a Bilan'!$H$6)</f>
        <v/>
      </c>
      <c r="I1593" s="9" t="str">
        <f>IF('Section 16a Bilan'!A174="","",'Section 16a Bilan'!A174)</f>
        <v/>
      </c>
      <c r="J1593" s="9" t="str">
        <f>IF('Section 16a Bilan'!B174="","",'Section 16a Bilan'!B174)</f>
        <v/>
      </c>
      <c r="K1593" s="9" t="str">
        <f>IF('Section 16a Bilan'!C174="","",'Section 16a Bilan'!C174)</f>
        <v/>
      </c>
      <c r="L1593" s="9" t="str">
        <f>IF('Section 16a Bilan'!D174="","",'Section 16a Bilan'!D174)</f>
        <v/>
      </c>
      <c r="M1593" s="9" t="str">
        <f>IF('Section 16a Bilan'!E174="","",'Section 16a Bilan'!E174)</f>
        <v/>
      </c>
      <c r="N1593" s="9" t="str">
        <f>IF('Section 16a Bilan'!F174="","",IF('Section 16a Bilan'!F174="«Choisir»","",'Section 16a Bilan'!F174))</f>
        <v/>
      </c>
      <c r="O1593" s="9" t="str">
        <f>IF('Section 16a Bilan'!G174="","",IF('Section 16a Bilan'!G174="«Choisir»","",'Section 16a Bilan'!G174))</f>
        <v/>
      </c>
      <c r="P1593" s="9" t="str">
        <f>IF('Section 16a Bilan'!H174="","",'Section 16a Bilan'!H174)</f>
        <v/>
      </c>
      <c r="Q1593" s="9" t="str">
        <f>IF('Section 16a Bilan'!I174="","",'Section 16a Bilan'!I174)</f>
        <v/>
      </c>
      <c r="R1593" s="9" t="str">
        <f>IF('Section 16a Bilan'!J174="","",'Section 16a Bilan'!J174)</f>
        <v/>
      </c>
      <c r="S1593" s="9" t="str">
        <f>IF('Section 16a Bilan'!K174="","",'Section 16a Bilan'!K174)</f>
        <v/>
      </c>
      <c r="T1593" s="9" t="str">
        <f>IF('Section 16a Bilan'!L174="","",'Section 16a Bilan'!L174)</f>
        <v/>
      </c>
      <c r="U1593" s="9" t="str">
        <f>IF('Section 16a Bilan'!M174="","",'Section 16a Bilan'!M174)</f>
        <v/>
      </c>
      <c r="V1593" s="81">
        <f>'Section 16a Bilan'!N174</f>
        <v>0</v>
      </c>
      <c r="W1593" s="81">
        <f>'Section 16a Bilan'!O174</f>
        <v>0</v>
      </c>
      <c r="X1593" s="81">
        <f>'Section 16a Bilan'!P174</f>
        <v>0</v>
      </c>
      <c r="Y1593" s="81">
        <f>'Section 16a Bilan'!Q174</f>
        <v>0</v>
      </c>
      <c r="Z1593" s="81">
        <f>'Section 16a Bilan'!R174</f>
        <v>0</v>
      </c>
      <c r="AA1593" s="81">
        <f>'Section 16a Bilan'!S174</f>
        <v>0</v>
      </c>
      <c r="AB1593" s="81">
        <f>'Section 16a Bilan'!T174</f>
        <v>0</v>
      </c>
    </row>
    <row r="1594" spans="1:28">
      <c r="A1594" s="9">
        <f>'Identification '!$F$11</f>
        <v>0</v>
      </c>
      <c r="B1594" s="190" t="str">
        <f>IF(AND('Identification '!$F$11="",'Identification '!$F$15&lt;&gt;""),'Identification '!$F$15,IF('Identification '!$F$11="","",IF('Identification '!$F$13="Inscrire le nom de votre organisme dans la cellule F15",'Identification '!$F$15,'Identification '!$F$13)))</f>
        <v/>
      </c>
      <c r="C1594" s="9" t="str">
        <f>REF!$BM$7</f>
        <v>2025-2026</v>
      </c>
      <c r="D1594" s="9" t="s">
        <v>3004</v>
      </c>
      <c r="E1594" s="190" t="str">
        <f>'Identification '!$F$17</f>
        <v/>
      </c>
      <c r="F1594" s="9" t="str">
        <f>'Identification '!$G$18</f>
        <v/>
      </c>
      <c r="G1594" s="9" t="str">
        <f>IF('Section 16a Bilan'!$C$9="","",'Section 16a Bilan'!$C$9)</f>
        <v/>
      </c>
      <c r="H1594" s="9" t="str">
        <f>IF('Section 16a Bilan'!$H$6="","",'Section 16a Bilan'!$H$6)</f>
        <v/>
      </c>
      <c r="I1594" s="9" t="str">
        <f>IF('Section 16a Bilan'!A175="","",'Section 16a Bilan'!A175)</f>
        <v/>
      </c>
      <c r="J1594" s="9" t="str">
        <f>IF('Section 16a Bilan'!B175="","",'Section 16a Bilan'!B175)</f>
        <v/>
      </c>
      <c r="K1594" s="9" t="str">
        <f>IF('Section 16a Bilan'!C175="","",'Section 16a Bilan'!C175)</f>
        <v/>
      </c>
      <c r="L1594" s="9" t="str">
        <f>IF('Section 16a Bilan'!D175="","",'Section 16a Bilan'!D175)</f>
        <v/>
      </c>
      <c r="M1594" s="9" t="str">
        <f>IF('Section 16a Bilan'!E175="","",'Section 16a Bilan'!E175)</f>
        <v/>
      </c>
      <c r="N1594" s="9" t="str">
        <f>IF('Section 16a Bilan'!F175="","",IF('Section 16a Bilan'!F175="«Choisir»","",'Section 16a Bilan'!F175))</f>
        <v/>
      </c>
      <c r="O1594" s="9" t="str">
        <f>IF('Section 16a Bilan'!G175="","",IF('Section 16a Bilan'!G175="«Choisir»","",'Section 16a Bilan'!G175))</f>
        <v/>
      </c>
      <c r="P1594" s="9" t="str">
        <f>IF('Section 16a Bilan'!H175="","",'Section 16a Bilan'!H175)</f>
        <v/>
      </c>
      <c r="Q1594" s="9" t="str">
        <f>IF('Section 16a Bilan'!I175="","",'Section 16a Bilan'!I175)</f>
        <v/>
      </c>
      <c r="R1594" s="9" t="str">
        <f>IF('Section 16a Bilan'!J175="","",'Section 16a Bilan'!J175)</f>
        <v/>
      </c>
      <c r="S1594" s="9" t="str">
        <f>IF('Section 16a Bilan'!K175="","",'Section 16a Bilan'!K175)</f>
        <v/>
      </c>
      <c r="T1594" s="9" t="str">
        <f>IF('Section 16a Bilan'!L175="","",'Section 16a Bilan'!L175)</f>
        <v/>
      </c>
      <c r="U1594" s="9" t="str">
        <f>IF('Section 16a Bilan'!M175="","",'Section 16a Bilan'!M175)</f>
        <v/>
      </c>
      <c r="V1594" s="81">
        <f>'Section 16a Bilan'!N175</f>
        <v>0</v>
      </c>
      <c r="W1594" s="81">
        <f>'Section 16a Bilan'!O175</f>
        <v>0</v>
      </c>
      <c r="X1594" s="81">
        <f>'Section 16a Bilan'!P175</f>
        <v>0</v>
      </c>
      <c r="Y1594" s="81">
        <f>'Section 16a Bilan'!Q175</f>
        <v>0</v>
      </c>
      <c r="Z1594" s="81">
        <f>'Section 16a Bilan'!R175</f>
        <v>0</v>
      </c>
      <c r="AA1594" s="81">
        <f>'Section 16a Bilan'!S175</f>
        <v>0</v>
      </c>
      <c r="AB1594" s="81">
        <f>'Section 16a Bilan'!T175</f>
        <v>0</v>
      </c>
    </row>
    <row r="1595" spans="1:28">
      <c r="A1595" s="9">
        <f>'Identification '!$F$11</f>
        <v>0</v>
      </c>
      <c r="B1595" s="190" t="str">
        <f>IF(AND('Identification '!$F$11="",'Identification '!$F$15&lt;&gt;""),'Identification '!$F$15,IF('Identification '!$F$11="","",IF('Identification '!$F$13="Inscrire le nom de votre organisme dans la cellule F15",'Identification '!$F$15,'Identification '!$F$13)))</f>
        <v/>
      </c>
      <c r="C1595" s="9" t="str">
        <f>REF!$BM$7</f>
        <v>2025-2026</v>
      </c>
      <c r="D1595" s="9" t="s">
        <v>3004</v>
      </c>
      <c r="E1595" s="190" t="str">
        <f>'Identification '!$F$17</f>
        <v/>
      </c>
      <c r="F1595" s="9" t="str">
        <f>'Identification '!$G$18</f>
        <v/>
      </c>
      <c r="G1595" s="9" t="str">
        <f>IF('Section 16a Bilan'!$C$9="","",'Section 16a Bilan'!$C$9)</f>
        <v/>
      </c>
      <c r="H1595" s="9" t="str">
        <f>IF('Section 16a Bilan'!$H$6="","",'Section 16a Bilan'!$H$6)</f>
        <v/>
      </c>
      <c r="I1595" s="9" t="str">
        <f>IF('Section 16a Bilan'!A176="","",'Section 16a Bilan'!A176)</f>
        <v/>
      </c>
      <c r="J1595" s="9" t="str">
        <f>IF('Section 16a Bilan'!B176="","",'Section 16a Bilan'!B176)</f>
        <v/>
      </c>
      <c r="K1595" s="9" t="str">
        <f>IF('Section 16a Bilan'!C176="","",'Section 16a Bilan'!C176)</f>
        <v/>
      </c>
      <c r="L1595" s="9" t="str">
        <f>IF('Section 16a Bilan'!D176="","",'Section 16a Bilan'!D176)</f>
        <v/>
      </c>
      <c r="M1595" s="9" t="str">
        <f>IF('Section 16a Bilan'!E176="","",'Section 16a Bilan'!E176)</f>
        <v/>
      </c>
      <c r="N1595" s="9" t="str">
        <f>IF('Section 16a Bilan'!F176="","",IF('Section 16a Bilan'!F176="«Choisir»","",'Section 16a Bilan'!F176))</f>
        <v/>
      </c>
      <c r="O1595" s="9" t="str">
        <f>IF('Section 16a Bilan'!G176="","",IF('Section 16a Bilan'!G176="«Choisir»","",'Section 16a Bilan'!G176))</f>
        <v/>
      </c>
      <c r="P1595" s="9" t="str">
        <f>IF('Section 16a Bilan'!H176="","",'Section 16a Bilan'!H176)</f>
        <v/>
      </c>
      <c r="Q1595" s="9" t="str">
        <f>IF('Section 16a Bilan'!I176="","",'Section 16a Bilan'!I176)</f>
        <v/>
      </c>
      <c r="R1595" s="9" t="str">
        <f>IF('Section 16a Bilan'!J176="","",'Section 16a Bilan'!J176)</f>
        <v/>
      </c>
      <c r="S1595" s="9" t="str">
        <f>IF('Section 16a Bilan'!K176="","",'Section 16a Bilan'!K176)</f>
        <v/>
      </c>
      <c r="T1595" s="9" t="str">
        <f>IF('Section 16a Bilan'!L176="","",'Section 16a Bilan'!L176)</f>
        <v/>
      </c>
      <c r="U1595" s="9" t="str">
        <f>IF('Section 16a Bilan'!M176="","",'Section 16a Bilan'!M176)</f>
        <v/>
      </c>
      <c r="V1595" s="81">
        <f>'Section 16a Bilan'!N176</f>
        <v>0</v>
      </c>
      <c r="W1595" s="81">
        <f>'Section 16a Bilan'!O176</f>
        <v>0</v>
      </c>
      <c r="X1595" s="81">
        <f>'Section 16a Bilan'!P176</f>
        <v>0</v>
      </c>
      <c r="Y1595" s="81">
        <f>'Section 16a Bilan'!Q176</f>
        <v>0</v>
      </c>
      <c r="Z1595" s="81">
        <f>'Section 16a Bilan'!R176</f>
        <v>0</v>
      </c>
      <c r="AA1595" s="81">
        <f>'Section 16a Bilan'!S176</f>
        <v>0</v>
      </c>
      <c r="AB1595" s="81">
        <f>'Section 16a Bilan'!T176</f>
        <v>0</v>
      </c>
    </row>
    <row r="1596" spans="1:28">
      <c r="A1596" s="9">
        <f>'Identification '!$F$11</f>
        <v>0</v>
      </c>
      <c r="B1596" s="190" t="str">
        <f>IF(AND('Identification '!$F$11="",'Identification '!$F$15&lt;&gt;""),'Identification '!$F$15,IF('Identification '!$F$11="","",IF('Identification '!$F$13="Inscrire le nom de votre organisme dans la cellule F15",'Identification '!$F$15,'Identification '!$F$13)))</f>
        <v/>
      </c>
      <c r="C1596" s="9" t="str">
        <f>REF!$BM$7</f>
        <v>2025-2026</v>
      </c>
      <c r="D1596" s="9" t="s">
        <v>3004</v>
      </c>
      <c r="E1596" s="190" t="str">
        <f>'Identification '!$F$17</f>
        <v/>
      </c>
      <c r="F1596" s="9" t="str">
        <f>'Identification '!$G$18</f>
        <v/>
      </c>
      <c r="G1596" s="9" t="str">
        <f>IF('Section 16a Bilan'!$C$9="","",'Section 16a Bilan'!$C$9)</f>
        <v/>
      </c>
      <c r="H1596" s="9" t="str">
        <f>IF('Section 16a Bilan'!$H$6="","",'Section 16a Bilan'!$H$6)</f>
        <v/>
      </c>
      <c r="I1596" s="9" t="str">
        <f>IF('Section 16a Bilan'!A177="","",'Section 16a Bilan'!A177)</f>
        <v/>
      </c>
      <c r="J1596" s="9" t="str">
        <f>IF('Section 16a Bilan'!B177="","",'Section 16a Bilan'!B177)</f>
        <v/>
      </c>
      <c r="K1596" s="9" t="str">
        <f>IF('Section 16a Bilan'!C177="","",'Section 16a Bilan'!C177)</f>
        <v/>
      </c>
      <c r="L1596" s="9" t="str">
        <f>IF('Section 16a Bilan'!D177="","",'Section 16a Bilan'!D177)</f>
        <v/>
      </c>
      <c r="M1596" s="9" t="str">
        <f>IF('Section 16a Bilan'!E177="","",'Section 16a Bilan'!E177)</f>
        <v/>
      </c>
      <c r="N1596" s="9" t="str">
        <f>IF('Section 16a Bilan'!F177="","",IF('Section 16a Bilan'!F177="«Choisir»","",'Section 16a Bilan'!F177))</f>
        <v/>
      </c>
      <c r="O1596" s="9" t="str">
        <f>IF('Section 16a Bilan'!G177="","",IF('Section 16a Bilan'!G177="«Choisir»","",'Section 16a Bilan'!G177))</f>
        <v/>
      </c>
      <c r="P1596" s="9" t="str">
        <f>IF('Section 16a Bilan'!H177="","",'Section 16a Bilan'!H177)</f>
        <v/>
      </c>
      <c r="Q1596" s="9" t="str">
        <f>IF('Section 16a Bilan'!I177="","",'Section 16a Bilan'!I177)</f>
        <v/>
      </c>
      <c r="R1596" s="9" t="str">
        <f>IF('Section 16a Bilan'!J177="","",'Section 16a Bilan'!J177)</f>
        <v/>
      </c>
      <c r="S1596" s="9" t="str">
        <f>IF('Section 16a Bilan'!K177="","",'Section 16a Bilan'!K177)</f>
        <v/>
      </c>
      <c r="T1596" s="9" t="str">
        <f>IF('Section 16a Bilan'!L177="","",'Section 16a Bilan'!L177)</f>
        <v/>
      </c>
      <c r="U1596" s="9" t="str">
        <f>IF('Section 16a Bilan'!M177="","",'Section 16a Bilan'!M177)</f>
        <v/>
      </c>
      <c r="V1596" s="81">
        <f>'Section 16a Bilan'!N177</f>
        <v>0</v>
      </c>
      <c r="W1596" s="81">
        <f>'Section 16a Bilan'!O177</f>
        <v>0</v>
      </c>
      <c r="X1596" s="81">
        <f>'Section 16a Bilan'!P177</f>
        <v>0</v>
      </c>
      <c r="Y1596" s="81">
        <f>'Section 16a Bilan'!Q177</f>
        <v>0</v>
      </c>
      <c r="Z1596" s="81">
        <f>'Section 16a Bilan'!R177</f>
        <v>0</v>
      </c>
      <c r="AA1596" s="81">
        <f>'Section 16a Bilan'!S177</f>
        <v>0</v>
      </c>
      <c r="AB1596" s="81">
        <f>'Section 16a Bilan'!T177</f>
        <v>0</v>
      </c>
    </row>
    <row r="1597" spans="1:28">
      <c r="A1597" s="9">
        <f>'Identification '!$F$11</f>
        <v>0</v>
      </c>
      <c r="B1597" s="190" t="str">
        <f>IF(AND('Identification '!$F$11="",'Identification '!$F$15&lt;&gt;""),'Identification '!$F$15,IF('Identification '!$F$11="","",IF('Identification '!$F$13="Inscrire le nom de votre organisme dans la cellule F15",'Identification '!$F$15,'Identification '!$F$13)))</f>
        <v/>
      </c>
      <c r="C1597" s="9" t="str">
        <f>REF!$BM$7</f>
        <v>2025-2026</v>
      </c>
      <c r="D1597" s="9" t="s">
        <v>3004</v>
      </c>
      <c r="E1597" s="190" t="str">
        <f>'Identification '!$F$17</f>
        <v/>
      </c>
      <c r="F1597" s="9" t="str">
        <f>'Identification '!$G$18</f>
        <v/>
      </c>
      <c r="G1597" s="9" t="str">
        <f>IF('Section 16a Bilan'!$C$9="","",'Section 16a Bilan'!$C$9)</f>
        <v/>
      </c>
      <c r="H1597" s="9" t="str">
        <f>IF('Section 16a Bilan'!$H$6="","",'Section 16a Bilan'!$H$6)</f>
        <v/>
      </c>
      <c r="I1597" s="9" t="str">
        <f>IF('Section 16a Bilan'!A178="","",'Section 16a Bilan'!A178)</f>
        <v/>
      </c>
      <c r="J1597" s="9" t="str">
        <f>IF('Section 16a Bilan'!B178="","",'Section 16a Bilan'!B178)</f>
        <v/>
      </c>
      <c r="K1597" s="9" t="str">
        <f>IF('Section 16a Bilan'!C178="","",'Section 16a Bilan'!C178)</f>
        <v/>
      </c>
      <c r="L1597" s="9" t="str">
        <f>IF('Section 16a Bilan'!D178="","",'Section 16a Bilan'!D178)</f>
        <v/>
      </c>
      <c r="M1597" s="9" t="str">
        <f>IF('Section 16a Bilan'!E178="","",'Section 16a Bilan'!E178)</f>
        <v/>
      </c>
      <c r="N1597" s="9" t="str">
        <f>IF('Section 16a Bilan'!F178="","",IF('Section 16a Bilan'!F178="«Choisir»","",'Section 16a Bilan'!F178))</f>
        <v/>
      </c>
      <c r="O1597" s="9" t="str">
        <f>IF('Section 16a Bilan'!G178="","",IF('Section 16a Bilan'!G178="«Choisir»","",'Section 16a Bilan'!G178))</f>
        <v/>
      </c>
      <c r="P1597" s="9" t="str">
        <f>IF('Section 16a Bilan'!H178="","",'Section 16a Bilan'!H178)</f>
        <v/>
      </c>
      <c r="Q1597" s="9" t="str">
        <f>IF('Section 16a Bilan'!I178="","",'Section 16a Bilan'!I178)</f>
        <v/>
      </c>
      <c r="R1597" s="9" t="str">
        <f>IF('Section 16a Bilan'!J178="","",'Section 16a Bilan'!J178)</f>
        <v/>
      </c>
      <c r="S1597" s="9" t="str">
        <f>IF('Section 16a Bilan'!K178="","",'Section 16a Bilan'!K178)</f>
        <v/>
      </c>
      <c r="T1597" s="9" t="str">
        <f>IF('Section 16a Bilan'!L178="","",'Section 16a Bilan'!L178)</f>
        <v/>
      </c>
      <c r="U1597" s="9" t="str">
        <f>IF('Section 16a Bilan'!M178="","",'Section 16a Bilan'!M178)</f>
        <v/>
      </c>
      <c r="V1597" s="81">
        <f>'Section 16a Bilan'!N178</f>
        <v>0</v>
      </c>
      <c r="W1597" s="81">
        <f>'Section 16a Bilan'!O178</f>
        <v>0</v>
      </c>
      <c r="X1597" s="81">
        <f>'Section 16a Bilan'!P178</f>
        <v>0</v>
      </c>
      <c r="Y1597" s="81">
        <f>'Section 16a Bilan'!Q178</f>
        <v>0</v>
      </c>
      <c r="Z1597" s="81">
        <f>'Section 16a Bilan'!R178</f>
        <v>0</v>
      </c>
      <c r="AA1597" s="81">
        <f>'Section 16a Bilan'!S178</f>
        <v>0</v>
      </c>
      <c r="AB1597" s="81">
        <f>'Section 16a Bilan'!T178</f>
        <v>0</v>
      </c>
    </row>
    <row r="1598" spans="1:28">
      <c r="A1598" s="9">
        <f>'Identification '!$F$11</f>
        <v>0</v>
      </c>
      <c r="B1598" s="190" t="str">
        <f>IF(AND('Identification '!$F$11="",'Identification '!$F$15&lt;&gt;""),'Identification '!$F$15,IF('Identification '!$F$11="","",IF('Identification '!$F$13="Inscrire le nom de votre organisme dans la cellule F15",'Identification '!$F$15,'Identification '!$F$13)))</f>
        <v/>
      </c>
      <c r="C1598" s="9" t="str">
        <f>REF!$BM$7</f>
        <v>2025-2026</v>
      </c>
      <c r="D1598" s="9" t="s">
        <v>3004</v>
      </c>
      <c r="E1598" s="190" t="str">
        <f>'Identification '!$F$17</f>
        <v/>
      </c>
      <c r="F1598" s="9" t="str">
        <f>'Identification '!$G$18</f>
        <v/>
      </c>
      <c r="G1598" s="9" t="str">
        <f>IF('Section 16a Bilan'!$C$9="","",'Section 16a Bilan'!$C$9)</f>
        <v/>
      </c>
      <c r="H1598" s="9" t="str">
        <f>IF('Section 16a Bilan'!$H$6="","",'Section 16a Bilan'!$H$6)</f>
        <v/>
      </c>
      <c r="I1598" s="9" t="str">
        <f>IF('Section 16a Bilan'!A179="","",'Section 16a Bilan'!A179)</f>
        <v/>
      </c>
      <c r="J1598" s="9" t="str">
        <f>IF('Section 16a Bilan'!B179="","",'Section 16a Bilan'!B179)</f>
        <v/>
      </c>
      <c r="K1598" s="9" t="str">
        <f>IF('Section 16a Bilan'!C179="","",'Section 16a Bilan'!C179)</f>
        <v/>
      </c>
      <c r="L1598" s="9" t="str">
        <f>IF('Section 16a Bilan'!D179="","",'Section 16a Bilan'!D179)</f>
        <v/>
      </c>
      <c r="M1598" s="9" t="str">
        <f>IF('Section 16a Bilan'!E179="","",'Section 16a Bilan'!E179)</f>
        <v/>
      </c>
      <c r="N1598" s="9" t="str">
        <f>IF('Section 16a Bilan'!F179="","",IF('Section 16a Bilan'!F179="«Choisir»","",'Section 16a Bilan'!F179))</f>
        <v/>
      </c>
      <c r="O1598" s="9" t="str">
        <f>IF('Section 16a Bilan'!G179="","",IF('Section 16a Bilan'!G179="«Choisir»","",'Section 16a Bilan'!G179))</f>
        <v/>
      </c>
      <c r="P1598" s="9" t="str">
        <f>IF('Section 16a Bilan'!H179="","",'Section 16a Bilan'!H179)</f>
        <v/>
      </c>
      <c r="Q1598" s="9" t="str">
        <f>IF('Section 16a Bilan'!I179="","",'Section 16a Bilan'!I179)</f>
        <v/>
      </c>
      <c r="R1598" s="9" t="str">
        <f>IF('Section 16a Bilan'!J179="","",'Section 16a Bilan'!J179)</f>
        <v/>
      </c>
      <c r="S1598" s="9" t="str">
        <f>IF('Section 16a Bilan'!K179="","",'Section 16a Bilan'!K179)</f>
        <v/>
      </c>
      <c r="T1598" s="9" t="str">
        <f>IF('Section 16a Bilan'!L179="","",'Section 16a Bilan'!L179)</f>
        <v/>
      </c>
      <c r="U1598" s="9" t="str">
        <f>IF('Section 16a Bilan'!M179="","",'Section 16a Bilan'!M179)</f>
        <v/>
      </c>
      <c r="V1598" s="81">
        <f>'Section 16a Bilan'!N179</f>
        <v>0</v>
      </c>
      <c r="W1598" s="81">
        <f>'Section 16a Bilan'!O179</f>
        <v>0</v>
      </c>
      <c r="X1598" s="81">
        <f>'Section 16a Bilan'!P179</f>
        <v>0</v>
      </c>
      <c r="Y1598" s="81">
        <f>'Section 16a Bilan'!Q179</f>
        <v>0</v>
      </c>
      <c r="Z1598" s="81">
        <f>'Section 16a Bilan'!R179</f>
        <v>0</v>
      </c>
      <c r="AA1598" s="81">
        <f>'Section 16a Bilan'!S179</f>
        <v>0</v>
      </c>
      <c r="AB1598" s="81">
        <f>'Section 16a Bilan'!T179</f>
        <v>0</v>
      </c>
    </row>
    <row r="1599" spans="1:28">
      <c r="A1599" s="9">
        <f>'Identification '!$F$11</f>
        <v>0</v>
      </c>
      <c r="B1599" s="190" t="str">
        <f>IF(AND('Identification '!$F$11="",'Identification '!$F$15&lt;&gt;""),'Identification '!$F$15,IF('Identification '!$F$11="","",IF('Identification '!$F$13="Inscrire le nom de votre organisme dans la cellule F15",'Identification '!$F$15,'Identification '!$F$13)))</f>
        <v/>
      </c>
      <c r="C1599" s="9" t="str">
        <f>REF!$BM$7</f>
        <v>2025-2026</v>
      </c>
      <c r="D1599" s="9" t="s">
        <v>3004</v>
      </c>
      <c r="E1599" s="190" t="str">
        <f>'Identification '!$F$17</f>
        <v/>
      </c>
      <c r="F1599" s="9" t="str">
        <f>'Identification '!$G$18</f>
        <v/>
      </c>
      <c r="G1599" s="9" t="str">
        <f>IF('Section 16a Bilan'!$C$9="","",'Section 16a Bilan'!$C$9)</f>
        <v/>
      </c>
      <c r="H1599" s="9" t="str">
        <f>IF('Section 16a Bilan'!$H$6="","",'Section 16a Bilan'!$H$6)</f>
        <v/>
      </c>
      <c r="I1599" s="9" t="str">
        <f>IF('Section 16a Bilan'!A180="","",'Section 16a Bilan'!A180)</f>
        <v/>
      </c>
      <c r="J1599" s="9" t="str">
        <f>IF('Section 16a Bilan'!B180="","",'Section 16a Bilan'!B180)</f>
        <v/>
      </c>
      <c r="K1599" s="9" t="str">
        <f>IF('Section 16a Bilan'!C180="","",'Section 16a Bilan'!C180)</f>
        <v/>
      </c>
      <c r="L1599" s="9" t="str">
        <f>IF('Section 16a Bilan'!D180="","",'Section 16a Bilan'!D180)</f>
        <v/>
      </c>
      <c r="M1599" s="9" t="str">
        <f>IF('Section 16a Bilan'!E180="","",'Section 16a Bilan'!E180)</f>
        <v/>
      </c>
      <c r="N1599" s="9" t="str">
        <f>IF('Section 16a Bilan'!F180="","",IF('Section 16a Bilan'!F180="«Choisir»","",'Section 16a Bilan'!F180))</f>
        <v/>
      </c>
      <c r="O1599" s="9" t="str">
        <f>IF('Section 16a Bilan'!G180="","",IF('Section 16a Bilan'!G180="«Choisir»","",'Section 16a Bilan'!G180))</f>
        <v/>
      </c>
      <c r="P1599" s="9" t="str">
        <f>IF('Section 16a Bilan'!H180="","",'Section 16a Bilan'!H180)</f>
        <v/>
      </c>
      <c r="Q1599" s="9" t="str">
        <f>IF('Section 16a Bilan'!I180="","",'Section 16a Bilan'!I180)</f>
        <v/>
      </c>
      <c r="R1599" s="9" t="str">
        <f>IF('Section 16a Bilan'!J180="","",'Section 16a Bilan'!J180)</f>
        <v/>
      </c>
      <c r="S1599" s="9" t="str">
        <f>IF('Section 16a Bilan'!K180="","",'Section 16a Bilan'!K180)</f>
        <v/>
      </c>
      <c r="T1599" s="9" t="str">
        <f>IF('Section 16a Bilan'!L180="","",'Section 16a Bilan'!L180)</f>
        <v/>
      </c>
      <c r="U1599" s="9" t="str">
        <f>IF('Section 16a Bilan'!M180="","",'Section 16a Bilan'!M180)</f>
        <v/>
      </c>
      <c r="V1599" s="81">
        <f>'Section 16a Bilan'!N180</f>
        <v>0</v>
      </c>
      <c r="W1599" s="81">
        <f>'Section 16a Bilan'!O180</f>
        <v>0</v>
      </c>
      <c r="X1599" s="81">
        <f>'Section 16a Bilan'!P180</f>
        <v>0</v>
      </c>
      <c r="Y1599" s="81">
        <f>'Section 16a Bilan'!Q180</f>
        <v>0</v>
      </c>
      <c r="Z1599" s="81">
        <f>'Section 16a Bilan'!R180</f>
        <v>0</v>
      </c>
      <c r="AA1599" s="81">
        <f>'Section 16a Bilan'!S180</f>
        <v>0</v>
      </c>
      <c r="AB1599" s="81">
        <f>'Section 16a Bilan'!T180</f>
        <v>0</v>
      </c>
    </row>
    <row r="1600" spans="1:28">
      <c r="A1600" s="9">
        <f>'Identification '!$F$11</f>
        <v>0</v>
      </c>
      <c r="B1600" s="190" t="str">
        <f>IF(AND('Identification '!$F$11="",'Identification '!$F$15&lt;&gt;""),'Identification '!$F$15,IF('Identification '!$F$11="","",IF('Identification '!$F$13="Inscrire le nom de votre organisme dans la cellule F15",'Identification '!$F$15,'Identification '!$F$13)))</f>
        <v/>
      </c>
      <c r="C1600" s="9" t="str">
        <f>REF!$BM$7</f>
        <v>2025-2026</v>
      </c>
      <c r="D1600" s="9" t="s">
        <v>3004</v>
      </c>
      <c r="E1600" s="190" t="str">
        <f>'Identification '!$F$17</f>
        <v/>
      </c>
      <c r="F1600" s="9" t="str">
        <f>'Identification '!$G$18</f>
        <v/>
      </c>
      <c r="G1600" s="9" t="str">
        <f>IF('Section 16a Bilan'!$C$9="","",'Section 16a Bilan'!$C$9)</f>
        <v/>
      </c>
      <c r="H1600" s="9" t="str">
        <f>IF('Section 16a Bilan'!$H$6="","",'Section 16a Bilan'!$H$6)</f>
        <v/>
      </c>
      <c r="I1600" s="9" t="str">
        <f>IF('Section 16a Bilan'!A181="","",'Section 16a Bilan'!A181)</f>
        <v/>
      </c>
      <c r="J1600" s="9" t="str">
        <f>IF('Section 16a Bilan'!B181="","",'Section 16a Bilan'!B181)</f>
        <v/>
      </c>
      <c r="K1600" s="9" t="str">
        <f>IF('Section 16a Bilan'!C181="","",'Section 16a Bilan'!C181)</f>
        <v/>
      </c>
      <c r="L1600" s="9" t="str">
        <f>IF('Section 16a Bilan'!D181="","",'Section 16a Bilan'!D181)</f>
        <v/>
      </c>
      <c r="M1600" s="9" t="str">
        <f>IF('Section 16a Bilan'!E181="","",'Section 16a Bilan'!E181)</f>
        <v/>
      </c>
      <c r="N1600" s="9" t="str">
        <f>IF('Section 16a Bilan'!F181="","",IF('Section 16a Bilan'!F181="«Choisir»","",'Section 16a Bilan'!F181))</f>
        <v/>
      </c>
      <c r="O1600" s="9" t="str">
        <f>IF('Section 16a Bilan'!G181="","",IF('Section 16a Bilan'!G181="«Choisir»","",'Section 16a Bilan'!G181))</f>
        <v/>
      </c>
      <c r="P1600" s="9" t="str">
        <f>IF('Section 16a Bilan'!H181="","",'Section 16a Bilan'!H181)</f>
        <v/>
      </c>
      <c r="Q1600" s="9" t="str">
        <f>IF('Section 16a Bilan'!I181="","",'Section 16a Bilan'!I181)</f>
        <v/>
      </c>
      <c r="R1600" s="9" t="str">
        <f>IF('Section 16a Bilan'!J181="","",'Section 16a Bilan'!J181)</f>
        <v/>
      </c>
      <c r="S1600" s="9" t="str">
        <f>IF('Section 16a Bilan'!K181="","",'Section 16a Bilan'!K181)</f>
        <v/>
      </c>
      <c r="T1600" s="9" t="str">
        <f>IF('Section 16a Bilan'!L181="","",'Section 16a Bilan'!L181)</f>
        <v/>
      </c>
      <c r="U1600" s="9" t="str">
        <f>IF('Section 16a Bilan'!M181="","",'Section 16a Bilan'!M181)</f>
        <v/>
      </c>
      <c r="V1600" s="81">
        <f>'Section 16a Bilan'!N181</f>
        <v>0</v>
      </c>
      <c r="W1600" s="81">
        <f>'Section 16a Bilan'!O181</f>
        <v>0</v>
      </c>
      <c r="X1600" s="81">
        <f>'Section 16a Bilan'!P181</f>
        <v>0</v>
      </c>
      <c r="Y1600" s="81">
        <f>'Section 16a Bilan'!Q181</f>
        <v>0</v>
      </c>
      <c r="Z1600" s="81">
        <f>'Section 16a Bilan'!R181</f>
        <v>0</v>
      </c>
      <c r="AA1600" s="81">
        <f>'Section 16a Bilan'!S181</f>
        <v>0</v>
      </c>
      <c r="AB1600" s="81">
        <f>'Section 16a Bilan'!T181</f>
        <v>0</v>
      </c>
    </row>
    <row r="1601" spans="1:28">
      <c r="A1601" s="9">
        <f>'Identification '!$F$11</f>
        <v>0</v>
      </c>
      <c r="B1601" s="190" t="str">
        <f>IF(AND('Identification '!$F$11="",'Identification '!$F$15&lt;&gt;""),'Identification '!$F$15,IF('Identification '!$F$11="","",IF('Identification '!$F$13="Inscrire le nom de votre organisme dans la cellule F15",'Identification '!$F$15,'Identification '!$F$13)))</f>
        <v/>
      </c>
      <c r="C1601" s="9" t="str">
        <f>REF!$BM$7</f>
        <v>2025-2026</v>
      </c>
      <c r="D1601" s="9" t="s">
        <v>3004</v>
      </c>
      <c r="E1601" s="190" t="str">
        <f>'Identification '!$F$17</f>
        <v/>
      </c>
      <c r="F1601" s="9" t="str">
        <f>'Identification '!$G$18</f>
        <v/>
      </c>
      <c r="G1601" s="9" t="str">
        <f>IF('Section 16a Bilan'!$C$9="","",'Section 16a Bilan'!$C$9)</f>
        <v/>
      </c>
      <c r="H1601" s="9" t="str">
        <f>IF('Section 16a Bilan'!$H$6="","",'Section 16a Bilan'!$H$6)</f>
        <v/>
      </c>
      <c r="I1601" s="9" t="str">
        <f>IF('Section 16a Bilan'!A182="","",'Section 16a Bilan'!A182)</f>
        <v/>
      </c>
      <c r="J1601" s="9" t="str">
        <f>IF('Section 16a Bilan'!B182="","",'Section 16a Bilan'!B182)</f>
        <v/>
      </c>
      <c r="K1601" s="9" t="str">
        <f>IF('Section 16a Bilan'!C182="","",'Section 16a Bilan'!C182)</f>
        <v/>
      </c>
      <c r="L1601" s="9" t="str">
        <f>IF('Section 16a Bilan'!D182="","",'Section 16a Bilan'!D182)</f>
        <v/>
      </c>
      <c r="M1601" s="9" t="str">
        <f>IF('Section 16a Bilan'!E182="","",'Section 16a Bilan'!E182)</f>
        <v/>
      </c>
      <c r="N1601" s="9" t="str">
        <f>IF('Section 16a Bilan'!F182="","",IF('Section 16a Bilan'!F182="«Choisir»","",'Section 16a Bilan'!F182))</f>
        <v/>
      </c>
      <c r="O1601" s="9" t="str">
        <f>IF('Section 16a Bilan'!G182="","",IF('Section 16a Bilan'!G182="«Choisir»","",'Section 16a Bilan'!G182))</f>
        <v/>
      </c>
      <c r="P1601" s="9" t="str">
        <f>IF('Section 16a Bilan'!H182="","",'Section 16a Bilan'!H182)</f>
        <v/>
      </c>
      <c r="Q1601" s="9" t="str">
        <f>IF('Section 16a Bilan'!I182="","",'Section 16a Bilan'!I182)</f>
        <v/>
      </c>
      <c r="R1601" s="9" t="str">
        <f>IF('Section 16a Bilan'!J182="","",'Section 16a Bilan'!J182)</f>
        <v/>
      </c>
      <c r="S1601" s="9" t="str">
        <f>IF('Section 16a Bilan'!K182="","",'Section 16a Bilan'!K182)</f>
        <v/>
      </c>
      <c r="T1601" s="9" t="str">
        <f>IF('Section 16a Bilan'!L182="","",'Section 16a Bilan'!L182)</f>
        <v/>
      </c>
      <c r="U1601" s="9" t="str">
        <f>IF('Section 16a Bilan'!M182="","",'Section 16a Bilan'!M182)</f>
        <v/>
      </c>
      <c r="V1601" s="81">
        <f>'Section 16a Bilan'!N182</f>
        <v>0</v>
      </c>
      <c r="W1601" s="81">
        <f>'Section 16a Bilan'!O182</f>
        <v>0</v>
      </c>
      <c r="X1601" s="81">
        <f>'Section 16a Bilan'!P182</f>
        <v>0</v>
      </c>
      <c r="Y1601" s="81">
        <f>'Section 16a Bilan'!Q182</f>
        <v>0</v>
      </c>
      <c r="Z1601" s="81">
        <f>'Section 16a Bilan'!R182</f>
        <v>0</v>
      </c>
      <c r="AA1601" s="81">
        <f>'Section 16a Bilan'!S182</f>
        <v>0</v>
      </c>
      <c r="AB1601" s="81">
        <f>'Section 16a Bilan'!T182</f>
        <v>0</v>
      </c>
    </row>
    <row r="1602" spans="1:28">
      <c r="A1602" s="9">
        <f>'Identification '!$F$11</f>
        <v>0</v>
      </c>
      <c r="B1602" s="190" t="str">
        <f>IF(AND('Identification '!$F$11="",'Identification '!$F$15&lt;&gt;""),'Identification '!$F$15,IF('Identification '!$F$11="","",IF('Identification '!$F$13="Inscrire le nom de votre organisme dans la cellule F15",'Identification '!$F$15,'Identification '!$F$13)))</f>
        <v/>
      </c>
      <c r="C1602" s="9" t="str">
        <f>REF!$BM$7</f>
        <v>2025-2026</v>
      </c>
      <c r="D1602" s="9" t="s">
        <v>3004</v>
      </c>
      <c r="E1602" s="190" t="str">
        <f>'Identification '!$F$17</f>
        <v/>
      </c>
      <c r="F1602" s="9" t="str">
        <f>'Identification '!$G$18</f>
        <v/>
      </c>
      <c r="G1602" s="9" t="str">
        <f>IF('Section 16a Bilan'!$C$9="","",'Section 16a Bilan'!$C$9)</f>
        <v/>
      </c>
      <c r="H1602" s="9" t="str">
        <f>IF('Section 16a Bilan'!$H$6="","",'Section 16a Bilan'!$H$6)</f>
        <v/>
      </c>
      <c r="I1602" s="9" t="str">
        <f>IF('Section 16a Bilan'!A183="","",'Section 16a Bilan'!A183)</f>
        <v/>
      </c>
      <c r="J1602" s="9" t="str">
        <f>IF('Section 16a Bilan'!B183="","",'Section 16a Bilan'!B183)</f>
        <v/>
      </c>
      <c r="K1602" s="9" t="str">
        <f>IF('Section 16a Bilan'!C183="","",'Section 16a Bilan'!C183)</f>
        <v/>
      </c>
      <c r="L1602" s="9" t="str">
        <f>IF('Section 16a Bilan'!D183="","",'Section 16a Bilan'!D183)</f>
        <v/>
      </c>
      <c r="M1602" s="9" t="str">
        <f>IF('Section 16a Bilan'!E183="","",'Section 16a Bilan'!E183)</f>
        <v/>
      </c>
      <c r="N1602" s="9" t="str">
        <f>IF('Section 16a Bilan'!F183="","",IF('Section 16a Bilan'!F183="«Choisir»","",'Section 16a Bilan'!F183))</f>
        <v/>
      </c>
      <c r="O1602" s="9" t="str">
        <f>IF('Section 16a Bilan'!G183="","",IF('Section 16a Bilan'!G183="«Choisir»","",'Section 16a Bilan'!G183))</f>
        <v/>
      </c>
      <c r="P1602" s="9" t="str">
        <f>IF('Section 16a Bilan'!H183="","",'Section 16a Bilan'!H183)</f>
        <v/>
      </c>
      <c r="Q1602" s="9" t="str">
        <f>IF('Section 16a Bilan'!I183="","",'Section 16a Bilan'!I183)</f>
        <v/>
      </c>
      <c r="R1602" s="9" t="str">
        <f>IF('Section 16a Bilan'!J183="","",'Section 16a Bilan'!J183)</f>
        <v/>
      </c>
      <c r="S1602" s="9" t="str">
        <f>IF('Section 16a Bilan'!K183="","",'Section 16a Bilan'!K183)</f>
        <v/>
      </c>
      <c r="T1602" s="9" t="str">
        <f>IF('Section 16a Bilan'!L183="","",'Section 16a Bilan'!L183)</f>
        <v/>
      </c>
      <c r="U1602" s="9" t="str">
        <f>IF('Section 16a Bilan'!M183="","",'Section 16a Bilan'!M183)</f>
        <v/>
      </c>
      <c r="V1602" s="81">
        <f>'Section 16a Bilan'!N183</f>
        <v>0</v>
      </c>
      <c r="W1602" s="81">
        <f>'Section 16a Bilan'!O183</f>
        <v>0</v>
      </c>
      <c r="X1602" s="81">
        <f>'Section 16a Bilan'!P183</f>
        <v>0</v>
      </c>
      <c r="Y1602" s="81">
        <f>'Section 16a Bilan'!Q183</f>
        <v>0</v>
      </c>
      <c r="Z1602" s="81">
        <f>'Section 16a Bilan'!R183</f>
        <v>0</v>
      </c>
      <c r="AA1602" s="81">
        <f>'Section 16a Bilan'!S183</f>
        <v>0</v>
      </c>
      <c r="AB1602" s="81">
        <f>'Section 16a Bilan'!T183</f>
        <v>0</v>
      </c>
    </row>
    <row r="1603" spans="1:28">
      <c r="A1603" s="9">
        <f>'Identification '!$F$11</f>
        <v>0</v>
      </c>
      <c r="B1603" s="190" t="str">
        <f>IF(AND('Identification '!$F$11="",'Identification '!$F$15&lt;&gt;""),'Identification '!$F$15,IF('Identification '!$F$11="","",IF('Identification '!$F$13="Inscrire le nom de votre organisme dans la cellule F15",'Identification '!$F$15,'Identification '!$F$13)))</f>
        <v/>
      </c>
      <c r="C1603" s="9" t="str">
        <f>REF!$BM$7</f>
        <v>2025-2026</v>
      </c>
      <c r="D1603" s="9" t="s">
        <v>3004</v>
      </c>
      <c r="E1603" s="190" t="str">
        <f>'Identification '!$F$17</f>
        <v/>
      </c>
      <c r="F1603" s="9" t="str">
        <f>'Identification '!$G$18</f>
        <v/>
      </c>
      <c r="G1603" s="9" t="str">
        <f>IF('Section 16a Bilan'!$C$9="","",'Section 16a Bilan'!$C$9)</f>
        <v/>
      </c>
      <c r="H1603" s="9" t="str">
        <f>IF('Section 16a Bilan'!$H$6="","",'Section 16a Bilan'!$H$6)</f>
        <v/>
      </c>
      <c r="I1603" s="9" t="str">
        <f>IF('Section 16a Bilan'!A184="","",'Section 16a Bilan'!A184)</f>
        <v/>
      </c>
      <c r="J1603" s="9" t="str">
        <f>IF('Section 16a Bilan'!B184="","",'Section 16a Bilan'!B184)</f>
        <v/>
      </c>
      <c r="K1603" s="9" t="str">
        <f>IF('Section 16a Bilan'!C184="","",'Section 16a Bilan'!C184)</f>
        <v/>
      </c>
      <c r="L1603" s="9" t="str">
        <f>IF('Section 16a Bilan'!D184="","",'Section 16a Bilan'!D184)</f>
        <v/>
      </c>
      <c r="M1603" s="9" t="str">
        <f>IF('Section 16a Bilan'!E184="","",'Section 16a Bilan'!E184)</f>
        <v/>
      </c>
      <c r="N1603" s="9" t="str">
        <f>IF('Section 16a Bilan'!F184="","",IF('Section 16a Bilan'!F184="«Choisir»","",'Section 16a Bilan'!F184))</f>
        <v/>
      </c>
      <c r="O1603" s="9" t="str">
        <f>IF('Section 16a Bilan'!G184="","",IF('Section 16a Bilan'!G184="«Choisir»","",'Section 16a Bilan'!G184))</f>
        <v/>
      </c>
      <c r="P1603" s="9" t="str">
        <f>IF('Section 16a Bilan'!H184="","",'Section 16a Bilan'!H184)</f>
        <v/>
      </c>
      <c r="Q1603" s="9" t="str">
        <f>IF('Section 16a Bilan'!I184="","",'Section 16a Bilan'!I184)</f>
        <v/>
      </c>
      <c r="R1603" s="9" t="str">
        <f>IF('Section 16a Bilan'!J184="","",'Section 16a Bilan'!J184)</f>
        <v/>
      </c>
      <c r="S1603" s="9" t="str">
        <f>IF('Section 16a Bilan'!K184="","",'Section 16a Bilan'!K184)</f>
        <v/>
      </c>
      <c r="T1603" s="9" t="str">
        <f>IF('Section 16a Bilan'!L184="","",'Section 16a Bilan'!L184)</f>
        <v/>
      </c>
      <c r="U1603" s="9" t="str">
        <f>IF('Section 16a Bilan'!M184="","",'Section 16a Bilan'!M184)</f>
        <v/>
      </c>
      <c r="V1603" s="81">
        <f>'Section 16a Bilan'!N184</f>
        <v>0</v>
      </c>
      <c r="W1603" s="81">
        <f>'Section 16a Bilan'!O184</f>
        <v>0</v>
      </c>
      <c r="X1603" s="81">
        <f>'Section 16a Bilan'!P184</f>
        <v>0</v>
      </c>
      <c r="Y1603" s="81">
        <f>'Section 16a Bilan'!Q184</f>
        <v>0</v>
      </c>
      <c r="Z1603" s="81">
        <f>'Section 16a Bilan'!R184</f>
        <v>0</v>
      </c>
      <c r="AA1603" s="81">
        <f>'Section 16a Bilan'!S184</f>
        <v>0</v>
      </c>
      <c r="AB1603" s="81">
        <f>'Section 16a Bilan'!T184</f>
        <v>0</v>
      </c>
    </row>
    <row r="1604" spans="1:28">
      <c r="A1604" s="9">
        <f>'Identification '!$F$11</f>
        <v>0</v>
      </c>
      <c r="B1604" s="190" t="str">
        <f>IF(AND('Identification '!$F$11="",'Identification '!$F$15&lt;&gt;""),'Identification '!$F$15,IF('Identification '!$F$11="","",IF('Identification '!$F$13="Inscrire le nom de votre organisme dans la cellule F15",'Identification '!$F$15,'Identification '!$F$13)))</f>
        <v/>
      </c>
      <c r="C1604" s="9" t="str">
        <f>REF!$BM$7</f>
        <v>2025-2026</v>
      </c>
      <c r="D1604" s="9" t="s">
        <v>3004</v>
      </c>
      <c r="E1604" s="190" t="str">
        <f>'Identification '!$F$17</f>
        <v/>
      </c>
      <c r="F1604" s="9" t="str">
        <f>'Identification '!$G$18</f>
        <v/>
      </c>
      <c r="G1604" s="9" t="str">
        <f>IF('Section 16a Bilan'!$C$9="","",'Section 16a Bilan'!$C$9)</f>
        <v/>
      </c>
      <c r="H1604" s="9" t="str">
        <f>IF('Section 16a Bilan'!$H$6="","",'Section 16a Bilan'!$H$6)</f>
        <v/>
      </c>
      <c r="I1604" s="9" t="str">
        <f>IF('Section 16a Bilan'!A185="","",'Section 16a Bilan'!A185)</f>
        <v/>
      </c>
      <c r="J1604" s="9" t="str">
        <f>IF('Section 16a Bilan'!B185="","",'Section 16a Bilan'!B185)</f>
        <v/>
      </c>
      <c r="K1604" s="9" t="str">
        <f>IF('Section 16a Bilan'!C185="","",'Section 16a Bilan'!C185)</f>
        <v/>
      </c>
      <c r="L1604" s="9" t="str">
        <f>IF('Section 16a Bilan'!D185="","",'Section 16a Bilan'!D185)</f>
        <v/>
      </c>
      <c r="M1604" s="9" t="str">
        <f>IF('Section 16a Bilan'!E185="","",'Section 16a Bilan'!E185)</f>
        <v/>
      </c>
      <c r="N1604" s="9" t="str">
        <f>IF('Section 16a Bilan'!F185="","",IF('Section 16a Bilan'!F185="«Choisir»","",'Section 16a Bilan'!F185))</f>
        <v/>
      </c>
      <c r="O1604" s="9" t="str">
        <f>IF('Section 16a Bilan'!G185="","",IF('Section 16a Bilan'!G185="«Choisir»","",'Section 16a Bilan'!G185))</f>
        <v/>
      </c>
      <c r="P1604" s="9" t="str">
        <f>IF('Section 16a Bilan'!H185="","",'Section 16a Bilan'!H185)</f>
        <v/>
      </c>
      <c r="Q1604" s="9" t="str">
        <f>IF('Section 16a Bilan'!I185="","",'Section 16a Bilan'!I185)</f>
        <v/>
      </c>
      <c r="R1604" s="9" t="str">
        <f>IF('Section 16a Bilan'!J185="","",'Section 16a Bilan'!J185)</f>
        <v/>
      </c>
      <c r="S1604" s="9" t="str">
        <f>IF('Section 16a Bilan'!K185="","",'Section 16a Bilan'!K185)</f>
        <v/>
      </c>
      <c r="T1604" s="9" t="str">
        <f>IF('Section 16a Bilan'!L185="","",'Section 16a Bilan'!L185)</f>
        <v/>
      </c>
      <c r="U1604" s="9" t="str">
        <f>IF('Section 16a Bilan'!M185="","",'Section 16a Bilan'!M185)</f>
        <v/>
      </c>
      <c r="V1604" s="81">
        <f>'Section 16a Bilan'!N185</f>
        <v>0</v>
      </c>
      <c r="W1604" s="81">
        <f>'Section 16a Bilan'!O185</f>
        <v>0</v>
      </c>
      <c r="X1604" s="81">
        <f>'Section 16a Bilan'!P185</f>
        <v>0</v>
      </c>
      <c r="Y1604" s="81">
        <f>'Section 16a Bilan'!Q185</f>
        <v>0</v>
      </c>
      <c r="Z1604" s="81">
        <f>'Section 16a Bilan'!R185</f>
        <v>0</v>
      </c>
      <c r="AA1604" s="81">
        <f>'Section 16a Bilan'!S185</f>
        <v>0</v>
      </c>
      <c r="AB1604" s="81">
        <f>'Section 16a Bilan'!T185</f>
        <v>0</v>
      </c>
    </row>
    <row r="1605" spans="1:28">
      <c r="A1605" s="9">
        <f>'Identification '!$F$11</f>
        <v>0</v>
      </c>
      <c r="B1605" s="190" t="str">
        <f>IF(AND('Identification '!$F$11="",'Identification '!$F$15&lt;&gt;""),'Identification '!$F$15,IF('Identification '!$F$11="","",IF('Identification '!$F$13="Inscrire le nom de votre organisme dans la cellule F15",'Identification '!$F$15,'Identification '!$F$13)))</f>
        <v/>
      </c>
      <c r="C1605" s="9" t="str">
        <f>REF!$BM$7</f>
        <v>2025-2026</v>
      </c>
      <c r="D1605" s="9" t="s">
        <v>3004</v>
      </c>
      <c r="E1605" s="190" t="str">
        <f>'Identification '!$F$17</f>
        <v/>
      </c>
      <c r="F1605" s="9" t="str">
        <f>'Identification '!$G$18</f>
        <v/>
      </c>
      <c r="G1605" s="9" t="str">
        <f>IF('Section 16a Bilan'!$C$9="","",'Section 16a Bilan'!$C$9)</f>
        <v/>
      </c>
      <c r="H1605" s="9" t="str">
        <f>IF('Section 16a Bilan'!$H$6="","",'Section 16a Bilan'!$H$6)</f>
        <v/>
      </c>
      <c r="I1605" s="9" t="str">
        <f>IF('Section 16a Bilan'!A186="","",'Section 16a Bilan'!A186)</f>
        <v/>
      </c>
      <c r="J1605" s="9" t="str">
        <f>IF('Section 16a Bilan'!B186="","",'Section 16a Bilan'!B186)</f>
        <v/>
      </c>
      <c r="K1605" s="9" t="str">
        <f>IF('Section 16a Bilan'!C186="","",'Section 16a Bilan'!C186)</f>
        <v/>
      </c>
      <c r="L1605" s="9" t="str">
        <f>IF('Section 16a Bilan'!D186="","",'Section 16a Bilan'!D186)</f>
        <v/>
      </c>
      <c r="M1605" s="9" t="str">
        <f>IF('Section 16a Bilan'!E186="","",'Section 16a Bilan'!E186)</f>
        <v/>
      </c>
      <c r="N1605" s="9" t="str">
        <f>IF('Section 16a Bilan'!F186="","",IF('Section 16a Bilan'!F186="«Choisir»","",'Section 16a Bilan'!F186))</f>
        <v/>
      </c>
      <c r="O1605" s="9" t="str">
        <f>IF('Section 16a Bilan'!G186="","",IF('Section 16a Bilan'!G186="«Choisir»","",'Section 16a Bilan'!G186))</f>
        <v/>
      </c>
      <c r="P1605" s="9" t="str">
        <f>IF('Section 16a Bilan'!H186="","",'Section 16a Bilan'!H186)</f>
        <v/>
      </c>
      <c r="Q1605" s="9" t="str">
        <f>IF('Section 16a Bilan'!I186="","",'Section 16a Bilan'!I186)</f>
        <v/>
      </c>
      <c r="R1605" s="9" t="str">
        <f>IF('Section 16a Bilan'!J186="","",'Section 16a Bilan'!J186)</f>
        <v/>
      </c>
      <c r="S1605" s="9" t="str">
        <f>IF('Section 16a Bilan'!K186="","",'Section 16a Bilan'!K186)</f>
        <v/>
      </c>
      <c r="T1605" s="9" t="str">
        <f>IF('Section 16a Bilan'!L186="","",'Section 16a Bilan'!L186)</f>
        <v/>
      </c>
      <c r="U1605" s="9" t="str">
        <f>IF('Section 16a Bilan'!M186="","",'Section 16a Bilan'!M186)</f>
        <v/>
      </c>
      <c r="V1605" s="81">
        <f>'Section 16a Bilan'!N186</f>
        <v>0</v>
      </c>
      <c r="W1605" s="81">
        <f>'Section 16a Bilan'!O186</f>
        <v>0</v>
      </c>
      <c r="X1605" s="81">
        <f>'Section 16a Bilan'!P186</f>
        <v>0</v>
      </c>
      <c r="Y1605" s="81">
        <f>'Section 16a Bilan'!Q186</f>
        <v>0</v>
      </c>
      <c r="Z1605" s="81">
        <f>'Section 16a Bilan'!R186</f>
        <v>0</v>
      </c>
      <c r="AA1605" s="81">
        <f>'Section 16a Bilan'!S186</f>
        <v>0</v>
      </c>
      <c r="AB1605" s="81">
        <f>'Section 16a Bilan'!T186</f>
        <v>0</v>
      </c>
    </row>
    <row r="1606" spans="1:28">
      <c r="A1606" s="9">
        <f>'Identification '!$F$11</f>
        <v>0</v>
      </c>
      <c r="B1606" s="190" t="str">
        <f>IF(AND('Identification '!$F$11="",'Identification '!$F$15&lt;&gt;""),'Identification '!$F$15,IF('Identification '!$F$11="","",IF('Identification '!$F$13="Inscrire le nom de votre organisme dans la cellule F15",'Identification '!$F$15,'Identification '!$F$13)))</f>
        <v/>
      </c>
      <c r="C1606" s="9" t="str">
        <f>REF!$BM$7</f>
        <v>2025-2026</v>
      </c>
      <c r="D1606" s="9" t="s">
        <v>3004</v>
      </c>
      <c r="E1606" s="190" t="str">
        <f>'Identification '!$F$17</f>
        <v/>
      </c>
      <c r="F1606" s="9" t="str">
        <f>'Identification '!$G$18</f>
        <v/>
      </c>
      <c r="G1606" s="9" t="str">
        <f>IF('Section 16a Bilan'!$C$9="","",'Section 16a Bilan'!$C$9)</f>
        <v/>
      </c>
      <c r="H1606" s="9" t="str">
        <f>IF('Section 16a Bilan'!$H$6="","",'Section 16a Bilan'!$H$6)</f>
        <v/>
      </c>
      <c r="I1606" s="9" t="str">
        <f>IF('Section 16a Bilan'!A187="","",'Section 16a Bilan'!A187)</f>
        <v/>
      </c>
      <c r="J1606" s="9" t="str">
        <f>IF('Section 16a Bilan'!B187="","",'Section 16a Bilan'!B187)</f>
        <v/>
      </c>
      <c r="K1606" s="9" t="str">
        <f>IF('Section 16a Bilan'!C187="","",'Section 16a Bilan'!C187)</f>
        <v/>
      </c>
      <c r="L1606" s="9" t="str">
        <f>IF('Section 16a Bilan'!D187="","",'Section 16a Bilan'!D187)</f>
        <v/>
      </c>
      <c r="M1606" s="9" t="str">
        <f>IF('Section 16a Bilan'!E187="","",'Section 16a Bilan'!E187)</f>
        <v/>
      </c>
      <c r="N1606" s="9" t="str">
        <f>IF('Section 16a Bilan'!F187="","",IF('Section 16a Bilan'!F187="«Choisir»","",'Section 16a Bilan'!F187))</f>
        <v/>
      </c>
      <c r="O1606" s="9" t="str">
        <f>IF('Section 16a Bilan'!G187="","",IF('Section 16a Bilan'!G187="«Choisir»","",'Section 16a Bilan'!G187))</f>
        <v/>
      </c>
      <c r="P1606" s="9" t="str">
        <f>IF('Section 16a Bilan'!H187="","",'Section 16a Bilan'!H187)</f>
        <v/>
      </c>
      <c r="Q1606" s="9" t="str">
        <f>IF('Section 16a Bilan'!I187="","",'Section 16a Bilan'!I187)</f>
        <v/>
      </c>
      <c r="R1606" s="9" t="str">
        <f>IF('Section 16a Bilan'!J187="","",'Section 16a Bilan'!J187)</f>
        <v/>
      </c>
      <c r="S1606" s="9" t="str">
        <f>IF('Section 16a Bilan'!K187="","",'Section 16a Bilan'!K187)</f>
        <v/>
      </c>
      <c r="T1606" s="9" t="str">
        <f>IF('Section 16a Bilan'!L187="","",'Section 16a Bilan'!L187)</f>
        <v/>
      </c>
      <c r="U1606" s="9" t="str">
        <f>IF('Section 16a Bilan'!M187="","",'Section 16a Bilan'!M187)</f>
        <v/>
      </c>
      <c r="V1606" s="81">
        <f>'Section 16a Bilan'!N187</f>
        <v>0</v>
      </c>
      <c r="W1606" s="81">
        <f>'Section 16a Bilan'!O187</f>
        <v>0</v>
      </c>
      <c r="X1606" s="81">
        <f>'Section 16a Bilan'!P187</f>
        <v>0</v>
      </c>
      <c r="Y1606" s="81">
        <f>'Section 16a Bilan'!Q187</f>
        <v>0</v>
      </c>
      <c r="Z1606" s="81">
        <f>'Section 16a Bilan'!R187</f>
        <v>0</v>
      </c>
      <c r="AA1606" s="81">
        <f>'Section 16a Bilan'!S187</f>
        <v>0</v>
      </c>
      <c r="AB1606" s="81">
        <f>'Section 16a Bilan'!T187</f>
        <v>0</v>
      </c>
    </row>
    <row r="1607" spans="1:28">
      <c r="A1607" s="9">
        <f>'Identification '!$F$11</f>
        <v>0</v>
      </c>
      <c r="B1607" s="190" t="str">
        <f>IF(AND('Identification '!$F$11="",'Identification '!$F$15&lt;&gt;""),'Identification '!$F$15,IF('Identification '!$F$11="","",IF('Identification '!$F$13="Inscrire le nom de votre organisme dans la cellule F15",'Identification '!$F$15,'Identification '!$F$13)))</f>
        <v/>
      </c>
      <c r="C1607" s="9" t="str">
        <f>REF!$BM$7</f>
        <v>2025-2026</v>
      </c>
      <c r="D1607" s="9" t="s">
        <v>3004</v>
      </c>
      <c r="E1607" s="190" t="str">
        <f>'Identification '!$F$17</f>
        <v/>
      </c>
      <c r="F1607" s="9" t="str">
        <f>'Identification '!$G$18</f>
        <v/>
      </c>
      <c r="G1607" s="9" t="str">
        <f>IF('Section 16a Bilan'!$C$9="","",'Section 16a Bilan'!$C$9)</f>
        <v/>
      </c>
      <c r="H1607" s="9" t="str">
        <f>IF('Section 16a Bilan'!$H$6="","",'Section 16a Bilan'!$H$6)</f>
        <v/>
      </c>
      <c r="I1607" s="9" t="str">
        <f>IF('Section 16a Bilan'!A188="","",'Section 16a Bilan'!A188)</f>
        <v/>
      </c>
      <c r="J1607" s="9" t="str">
        <f>IF('Section 16a Bilan'!B188="","",'Section 16a Bilan'!B188)</f>
        <v/>
      </c>
      <c r="K1607" s="9" t="str">
        <f>IF('Section 16a Bilan'!C188="","",'Section 16a Bilan'!C188)</f>
        <v/>
      </c>
      <c r="L1607" s="9" t="str">
        <f>IF('Section 16a Bilan'!D188="","",'Section 16a Bilan'!D188)</f>
        <v/>
      </c>
      <c r="M1607" s="9" t="str">
        <f>IF('Section 16a Bilan'!E188="","",'Section 16a Bilan'!E188)</f>
        <v/>
      </c>
      <c r="N1607" s="9" t="str">
        <f>IF('Section 16a Bilan'!F188="","",IF('Section 16a Bilan'!F188="«Choisir»","",'Section 16a Bilan'!F188))</f>
        <v/>
      </c>
      <c r="O1607" s="9" t="str">
        <f>IF('Section 16a Bilan'!G188="","",IF('Section 16a Bilan'!G188="«Choisir»","",'Section 16a Bilan'!G188))</f>
        <v/>
      </c>
      <c r="P1607" s="9" t="str">
        <f>IF('Section 16a Bilan'!H188="","",'Section 16a Bilan'!H188)</f>
        <v/>
      </c>
      <c r="Q1607" s="9" t="str">
        <f>IF('Section 16a Bilan'!I188="","",'Section 16a Bilan'!I188)</f>
        <v/>
      </c>
      <c r="R1607" s="9" t="str">
        <f>IF('Section 16a Bilan'!J188="","",'Section 16a Bilan'!J188)</f>
        <v/>
      </c>
      <c r="S1607" s="9" t="str">
        <f>IF('Section 16a Bilan'!K188="","",'Section 16a Bilan'!K188)</f>
        <v/>
      </c>
      <c r="T1607" s="9" t="str">
        <f>IF('Section 16a Bilan'!L188="","",'Section 16a Bilan'!L188)</f>
        <v/>
      </c>
      <c r="U1607" s="9" t="str">
        <f>IF('Section 16a Bilan'!M188="","",'Section 16a Bilan'!M188)</f>
        <v/>
      </c>
      <c r="V1607" s="81">
        <f>'Section 16a Bilan'!N188</f>
        <v>0</v>
      </c>
      <c r="W1607" s="81">
        <f>'Section 16a Bilan'!O188</f>
        <v>0</v>
      </c>
      <c r="X1607" s="81">
        <f>'Section 16a Bilan'!P188</f>
        <v>0</v>
      </c>
      <c r="Y1607" s="81">
        <f>'Section 16a Bilan'!Q188</f>
        <v>0</v>
      </c>
      <c r="Z1607" s="81">
        <f>'Section 16a Bilan'!R188</f>
        <v>0</v>
      </c>
      <c r="AA1607" s="81">
        <f>'Section 16a Bilan'!S188</f>
        <v>0</v>
      </c>
      <c r="AB1607" s="81">
        <f>'Section 16a Bilan'!T188</f>
        <v>0</v>
      </c>
    </row>
    <row r="1608" spans="1:28">
      <c r="A1608" s="9">
        <f>'Identification '!$F$11</f>
        <v>0</v>
      </c>
      <c r="B1608" s="190" t="str">
        <f>IF(AND('Identification '!$F$11="",'Identification '!$F$15&lt;&gt;""),'Identification '!$F$15,IF('Identification '!$F$11="","",IF('Identification '!$F$13="Inscrire le nom de votre organisme dans la cellule F15",'Identification '!$F$15,'Identification '!$F$13)))</f>
        <v/>
      </c>
      <c r="C1608" s="9" t="str">
        <f>REF!$BM$7</f>
        <v>2025-2026</v>
      </c>
      <c r="D1608" s="9" t="s">
        <v>3004</v>
      </c>
      <c r="E1608" s="190" t="str">
        <f>'Identification '!$F$17</f>
        <v/>
      </c>
      <c r="F1608" s="9" t="str">
        <f>'Identification '!$G$18</f>
        <v/>
      </c>
      <c r="G1608" s="9" t="str">
        <f>IF('Section 16a Bilan'!$C$9="","",'Section 16a Bilan'!$C$9)</f>
        <v/>
      </c>
      <c r="H1608" s="9" t="str">
        <f>IF('Section 16a Bilan'!$H$6="","",'Section 16a Bilan'!$H$6)</f>
        <v/>
      </c>
      <c r="I1608" s="9" t="str">
        <f>IF('Section 16a Bilan'!A189="","",'Section 16a Bilan'!A189)</f>
        <v/>
      </c>
      <c r="J1608" s="9" t="str">
        <f>IF('Section 16a Bilan'!B189="","",'Section 16a Bilan'!B189)</f>
        <v/>
      </c>
      <c r="K1608" s="9" t="str">
        <f>IF('Section 16a Bilan'!C189="","",'Section 16a Bilan'!C189)</f>
        <v/>
      </c>
      <c r="L1608" s="9" t="str">
        <f>IF('Section 16a Bilan'!D189="","",'Section 16a Bilan'!D189)</f>
        <v/>
      </c>
      <c r="M1608" s="9" t="str">
        <f>IF('Section 16a Bilan'!E189="","",'Section 16a Bilan'!E189)</f>
        <v/>
      </c>
      <c r="N1608" s="9" t="str">
        <f>IF('Section 16a Bilan'!F189="","",IF('Section 16a Bilan'!F189="«Choisir»","",'Section 16a Bilan'!F189))</f>
        <v/>
      </c>
      <c r="O1608" s="9" t="str">
        <f>IF('Section 16a Bilan'!G189="","",IF('Section 16a Bilan'!G189="«Choisir»","",'Section 16a Bilan'!G189))</f>
        <v/>
      </c>
      <c r="P1608" s="9" t="str">
        <f>IF('Section 16a Bilan'!H189="","",'Section 16a Bilan'!H189)</f>
        <v/>
      </c>
      <c r="Q1608" s="9" t="str">
        <f>IF('Section 16a Bilan'!I189="","",'Section 16a Bilan'!I189)</f>
        <v/>
      </c>
      <c r="R1608" s="9" t="str">
        <f>IF('Section 16a Bilan'!J189="","",'Section 16a Bilan'!J189)</f>
        <v/>
      </c>
      <c r="S1608" s="9" t="str">
        <f>IF('Section 16a Bilan'!K189="","",'Section 16a Bilan'!K189)</f>
        <v/>
      </c>
      <c r="T1608" s="9" t="str">
        <f>IF('Section 16a Bilan'!L189="","",'Section 16a Bilan'!L189)</f>
        <v/>
      </c>
      <c r="U1608" s="9" t="str">
        <f>IF('Section 16a Bilan'!M189="","",'Section 16a Bilan'!M189)</f>
        <v/>
      </c>
      <c r="V1608" s="81">
        <f>'Section 16a Bilan'!N189</f>
        <v>0</v>
      </c>
      <c r="W1608" s="81">
        <f>'Section 16a Bilan'!O189</f>
        <v>0</v>
      </c>
      <c r="X1608" s="81">
        <f>'Section 16a Bilan'!P189</f>
        <v>0</v>
      </c>
      <c r="Y1608" s="81">
        <f>'Section 16a Bilan'!Q189</f>
        <v>0</v>
      </c>
      <c r="Z1608" s="81">
        <f>'Section 16a Bilan'!R189</f>
        <v>0</v>
      </c>
      <c r="AA1608" s="81">
        <f>'Section 16a Bilan'!S189</f>
        <v>0</v>
      </c>
      <c r="AB1608" s="81">
        <f>'Section 16a Bilan'!T189</f>
        <v>0</v>
      </c>
    </row>
    <row r="1609" spans="1:28">
      <c r="A1609" s="9">
        <f>'Identification '!$F$11</f>
        <v>0</v>
      </c>
      <c r="B1609" s="190" t="str">
        <f>IF(AND('Identification '!$F$11="",'Identification '!$F$15&lt;&gt;""),'Identification '!$F$15,IF('Identification '!$F$11="","",IF('Identification '!$F$13="Inscrire le nom de votre organisme dans la cellule F15",'Identification '!$F$15,'Identification '!$F$13)))</f>
        <v/>
      </c>
      <c r="C1609" s="9" t="str">
        <f>REF!$BM$7</f>
        <v>2025-2026</v>
      </c>
      <c r="D1609" s="9" t="s">
        <v>3004</v>
      </c>
      <c r="E1609" s="190" t="str">
        <f>'Identification '!$F$17</f>
        <v/>
      </c>
      <c r="F1609" s="9" t="str">
        <f>'Identification '!$G$18</f>
        <v/>
      </c>
      <c r="G1609" s="9" t="str">
        <f>IF('Section 16a Bilan'!$C$9="","",'Section 16a Bilan'!$C$9)</f>
        <v/>
      </c>
      <c r="H1609" s="9" t="str">
        <f>IF('Section 16a Bilan'!$H$6="","",'Section 16a Bilan'!$H$6)</f>
        <v/>
      </c>
      <c r="I1609" s="9" t="str">
        <f>IF('Section 16a Bilan'!A190="","",'Section 16a Bilan'!A190)</f>
        <v/>
      </c>
      <c r="J1609" s="9" t="str">
        <f>IF('Section 16a Bilan'!B190="","",'Section 16a Bilan'!B190)</f>
        <v/>
      </c>
      <c r="K1609" s="9" t="str">
        <f>IF('Section 16a Bilan'!C190="","",'Section 16a Bilan'!C190)</f>
        <v/>
      </c>
      <c r="L1609" s="9" t="str">
        <f>IF('Section 16a Bilan'!D190="","",'Section 16a Bilan'!D190)</f>
        <v/>
      </c>
      <c r="M1609" s="9" t="str">
        <f>IF('Section 16a Bilan'!E190="","",'Section 16a Bilan'!E190)</f>
        <v/>
      </c>
      <c r="N1609" s="9" t="str">
        <f>IF('Section 16a Bilan'!F190="","",IF('Section 16a Bilan'!F190="«Choisir»","",'Section 16a Bilan'!F190))</f>
        <v/>
      </c>
      <c r="O1609" s="9" t="str">
        <f>IF('Section 16a Bilan'!G190="","",IF('Section 16a Bilan'!G190="«Choisir»","",'Section 16a Bilan'!G190))</f>
        <v/>
      </c>
      <c r="P1609" s="9" t="str">
        <f>IF('Section 16a Bilan'!H190="","",'Section 16a Bilan'!H190)</f>
        <v/>
      </c>
      <c r="Q1609" s="9" t="str">
        <f>IF('Section 16a Bilan'!I190="","",'Section 16a Bilan'!I190)</f>
        <v/>
      </c>
      <c r="R1609" s="9" t="str">
        <f>IF('Section 16a Bilan'!J190="","",'Section 16a Bilan'!J190)</f>
        <v/>
      </c>
      <c r="S1609" s="9" t="str">
        <f>IF('Section 16a Bilan'!K190="","",'Section 16a Bilan'!K190)</f>
        <v/>
      </c>
      <c r="T1609" s="9" t="str">
        <f>IF('Section 16a Bilan'!L190="","",'Section 16a Bilan'!L190)</f>
        <v/>
      </c>
      <c r="U1609" s="9" t="str">
        <f>IF('Section 16a Bilan'!M190="","",'Section 16a Bilan'!M190)</f>
        <v/>
      </c>
      <c r="V1609" s="81">
        <f>'Section 16a Bilan'!N190</f>
        <v>0</v>
      </c>
      <c r="W1609" s="81">
        <f>'Section 16a Bilan'!O190</f>
        <v>0</v>
      </c>
      <c r="X1609" s="81">
        <f>'Section 16a Bilan'!P190</f>
        <v>0</v>
      </c>
      <c r="Y1609" s="81">
        <f>'Section 16a Bilan'!Q190</f>
        <v>0</v>
      </c>
      <c r="Z1609" s="81">
        <f>'Section 16a Bilan'!R190</f>
        <v>0</v>
      </c>
      <c r="AA1609" s="81">
        <f>'Section 16a Bilan'!S190</f>
        <v>0</v>
      </c>
      <c r="AB1609" s="81">
        <f>'Section 16a Bilan'!T190</f>
        <v>0</v>
      </c>
    </row>
    <row r="1610" spans="1:28">
      <c r="A1610" s="9">
        <f>'Identification '!$F$11</f>
        <v>0</v>
      </c>
      <c r="B1610" s="190" t="str">
        <f>IF(AND('Identification '!$F$11="",'Identification '!$F$15&lt;&gt;""),'Identification '!$F$15,IF('Identification '!$F$11="","",IF('Identification '!$F$13="Inscrire le nom de votre organisme dans la cellule F15",'Identification '!$F$15,'Identification '!$F$13)))</f>
        <v/>
      </c>
      <c r="C1610" s="9" t="str">
        <f>REF!$BM$7</f>
        <v>2025-2026</v>
      </c>
      <c r="D1610" s="9" t="s">
        <v>3004</v>
      </c>
      <c r="E1610" s="190" t="str">
        <f>'Identification '!$F$17</f>
        <v/>
      </c>
      <c r="F1610" s="9" t="str">
        <f>'Identification '!$G$18</f>
        <v/>
      </c>
      <c r="G1610" s="9" t="str">
        <f>IF('Section 16a Bilan'!$C$9="","",'Section 16a Bilan'!$C$9)</f>
        <v/>
      </c>
      <c r="H1610" s="9" t="str">
        <f>IF('Section 16a Bilan'!$H$6="","",'Section 16a Bilan'!$H$6)</f>
        <v/>
      </c>
      <c r="I1610" s="9" t="str">
        <f>IF('Section 16a Bilan'!A191="","",'Section 16a Bilan'!A191)</f>
        <v/>
      </c>
      <c r="J1610" s="9" t="str">
        <f>IF('Section 16a Bilan'!B191="","",'Section 16a Bilan'!B191)</f>
        <v/>
      </c>
      <c r="K1610" s="9" t="str">
        <f>IF('Section 16a Bilan'!C191="","",'Section 16a Bilan'!C191)</f>
        <v/>
      </c>
      <c r="L1610" s="9" t="str">
        <f>IF('Section 16a Bilan'!D191="","",'Section 16a Bilan'!D191)</f>
        <v/>
      </c>
      <c r="M1610" s="9" t="str">
        <f>IF('Section 16a Bilan'!E191="","",'Section 16a Bilan'!E191)</f>
        <v/>
      </c>
      <c r="N1610" s="9" t="str">
        <f>IF('Section 16a Bilan'!F191="","",IF('Section 16a Bilan'!F191="«Choisir»","",'Section 16a Bilan'!F191))</f>
        <v/>
      </c>
      <c r="O1610" s="9" t="str">
        <f>IF('Section 16a Bilan'!G191="","",IF('Section 16a Bilan'!G191="«Choisir»","",'Section 16a Bilan'!G191))</f>
        <v/>
      </c>
      <c r="P1610" s="9" t="str">
        <f>IF('Section 16a Bilan'!H191="","",'Section 16a Bilan'!H191)</f>
        <v/>
      </c>
      <c r="Q1610" s="9" t="str">
        <f>IF('Section 16a Bilan'!I191="","",'Section 16a Bilan'!I191)</f>
        <v/>
      </c>
      <c r="R1610" s="9" t="str">
        <f>IF('Section 16a Bilan'!J191="","",'Section 16a Bilan'!J191)</f>
        <v/>
      </c>
      <c r="S1610" s="9" t="str">
        <f>IF('Section 16a Bilan'!K191="","",'Section 16a Bilan'!K191)</f>
        <v/>
      </c>
      <c r="T1610" s="9" t="str">
        <f>IF('Section 16a Bilan'!L191="","",'Section 16a Bilan'!L191)</f>
        <v/>
      </c>
      <c r="U1610" s="9" t="str">
        <f>IF('Section 16a Bilan'!M191="","",'Section 16a Bilan'!M191)</f>
        <v/>
      </c>
      <c r="V1610" s="81">
        <f>'Section 16a Bilan'!N191</f>
        <v>0</v>
      </c>
      <c r="W1610" s="81">
        <f>'Section 16a Bilan'!O191</f>
        <v>0</v>
      </c>
      <c r="X1610" s="81">
        <f>'Section 16a Bilan'!P191</f>
        <v>0</v>
      </c>
      <c r="Y1610" s="81">
        <f>'Section 16a Bilan'!Q191</f>
        <v>0</v>
      </c>
      <c r="Z1610" s="81">
        <f>'Section 16a Bilan'!R191</f>
        <v>0</v>
      </c>
      <c r="AA1610" s="81">
        <f>'Section 16a Bilan'!S191</f>
        <v>0</v>
      </c>
      <c r="AB1610" s="81">
        <f>'Section 16a Bilan'!T191</f>
        <v>0</v>
      </c>
    </row>
    <row r="1611" spans="1:28">
      <c r="A1611" s="9">
        <f>'Identification '!$F$11</f>
        <v>0</v>
      </c>
      <c r="B1611" s="190" t="str">
        <f>IF(AND('Identification '!$F$11="",'Identification '!$F$15&lt;&gt;""),'Identification '!$F$15,IF('Identification '!$F$11="","",IF('Identification '!$F$13="Inscrire le nom de votre organisme dans la cellule F15",'Identification '!$F$15,'Identification '!$F$13)))</f>
        <v/>
      </c>
      <c r="C1611" s="9" t="str">
        <f>REF!$BM$7</f>
        <v>2025-2026</v>
      </c>
      <c r="D1611" s="9" t="s">
        <v>3004</v>
      </c>
      <c r="E1611" s="190" t="str">
        <f>'Identification '!$F$17</f>
        <v/>
      </c>
      <c r="F1611" s="9" t="str">
        <f>'Identification '!$G$18</f>
        <v/>
      </c>
      <c r="G1611" s="9" t="str">
        <f>IF('Section 16a Bilan'!$C$9="","",'Section 16a Bilan'!$C$9)</f>
        <v/>
      </c>
      <c r="H1611" s="9" t="str">
        <f>IF('Section 16a Bilan'!$H$6="","",'Section 16a Bilan'!$H$6)</f>
        <v/>
      </c>
      <c r="I1611" s="9" t="str">
        <f>IF('Section 16a Bilan'!A192="","",'Section 16a Bilan'!A192)</f>
        <v/>
      </c>
      <c r="J1611" s="9" t="str">
        <f>IF('Section 16a Bilan'!B192="","",'Section 16a Bilan'!B192)</f>
        <v/>
      </c>
      <c r="K1611" s="9" t="str">
        <f>IF('Section 16a Bilan'!C192="","",'Section 16a Bilan'!C192)</f>
        <v/>
      </c>
      <c r="L1611" s="9" t="str">
        <f>IF('Section 16a Bilan'!D192="","",'Section 16a Bilan'!D192)</f>
        <v/>
      </c>
      <c r="M1611" s="9" t="str">
        <f>IF('Section 16a Bilan'!E192="","",'Section 16a Bilan'!E192)</f>
        <v/>
      </c>
      <c r="N1611" s="9" t="str">
        <f>IF('Section 16a Bilan'!F192="","",IF('Section 16a Bilan'!F192="«Choisir»","",'Section 16a Bilan'!F192))</f>
        <v/>
      </c>
      <c r="O1611" s="9" t="str">
        <f>IF('Section 16a Bilan'!G192="","",IF('Section 16a Bilan'!G192="«Choisir»","",'Section 16a Bilan'!G192))</f>
        <v/>
      </c>
      <c r="P1611" s="9" t="str">
        <f>IF('Section 16a Bilan'!H192="","",'Section 16a Bilan'!H192)</f>
        <v/>
      </c>
      <c r="Q1611" s="9" t="str">
        <f>IF('Section 16a Bilan'!I192="","",'Section 16a Bilan'!I192)</f>
        <v/>
      </c>
      <c r="R1611" s="9" t="str">
        <f>IF('Section 16a Bilan'!J192="","",'Section 16a Bilan'!J192)</f>
        <v/>
      </c>
      <c r="S1611" s="9" t="str">
        <f>IF('Section 16a Bilan'!K192="","",'Section 16a Bilan'!K192)</f>
        <v/>
      </c>
      <c r="T1611" s="9" t="str">
        <f>IF('Section 16a Bilan'!L192="","",'Section 16a Bilan'!L192)</f>
        <v/>
      </c>
      <c r="U1611" s="9" t="str">
        <f>IF('Section 16a Bilan'!M192="","",'Section 16a Bilan'!M192)</f>
        <v/>
      </c>
      <c r="V1611" s="81">
        <f>'Section 16a Bilan'!N192</f>
        <v>0</v>
      </c>
      <c r="W1611" s="81">
        <f>'Section 16a Bilan'!O192</f>
        <v>0</v>
      </c>
      <c r="X1611" s="81">
        <f>'Section 16a Bilan'!P192</f>
        <v>0</v>
      </c>
      <c r="Y1611" s="81">
        <f>'Section 16a Bilan'!Q192</f>
        <v>0</v>
      </c>
      <c r="Z1611" s="81">
        <f>'Section 16a Bilan'!R192</f>
        <v>0</v>
      </c>
      <c r="AA1611" s="81">
        <f>'Section 16a Bilan'!S192</f>
        <v>0</v>
      </c>
      <c r="AB1611" s="81">
        <f>'Section 16a Bilan'!T192</f>
        <v>0</v>
      </c>
    </row>
    <row r="1612" spans="1:28">
      <c r="A1612" s="9">
        <f>'Identification '!$F$11</f>
        <v>0</v>
      </c>
      <c r="B1612" s="190" t="str">
        <f>IF(AND('Identification '!$F$11="",'Identification '!$F$15&lt;&gt;""),'Identification '!$F$15,IF('Identification '!$F$11="","",IF('Identification '!$F$13="Inscrire le nom de votre organisme dans la cellule F15",'Identification '!$F$15,'Identification '!$F$13)))</f>
        <v/>
      </c>
      <c r="C1612" s="9" t="str">
        <f>REF!$BM$7</f>
        <v>2025-2026</v>
      </c>
      <c r="D1612" s="9" t="s">
        <v>3004</v>
      </c>
      <c r="E1612" s="190" t="str">
        <f>'Identification '!$F$17</f>
        <v/>
      </c>
      <c r="F1612" s="9" t="str">
        <f>'Identification '!$G$18</f>
        <v/>
      </c>
      <c r="G1612" s="9" t="str">
        <f>IF('Section 16a Bilan'!$C$9="","",'Section 16a Bilan'!$C$9)</f>
        <v/>
      </c>
      <c r="H1612" s="9" t="str">
        <f>IF('Section 16a Bilan'!$H$6="","",'Section 16a Bilan'!$H$6)</f>
        <v/>
      </c>
      <c r="I1612" s="9" t="str">
        <f>IF('Section 16a Bilan'!A193="","",'Section 16a Bilan'!A193)</f>
        <v/>
      </c>
      <c r="J1612" s="9" t="str">
        <f>IF('Section 16a Bilan'!B193="","",'Section 16a Bilan'!B193)</f>
        <v/>
      </c>
      <c r="K1612" s="9" t="str">
        <f>IF('Section 16a Bilan'!C193="","",'Section 16a Bilan'!C193)</f>
        <v/>
      </c>
      <c r="L1612" s="9" t="str">
        <f>IF('Section 16a Bilan'!D193="","",'Section 16a Bilan'!D193)</f>
        <v/>
      </c>
      <c r="M1612" s="9" t="str">
        <f>IF('Section 16a Bilan'!E193="","",'Section 16a Bilan'!E193)</f>
        <v/>
      </c>
      <c r="N1612" s="9" t="str">
        <f>IF('Section 16a Bilan'!F193="","",IF('Section 16a Bilan'!F193="«Choisir»","",'Section 16a Bilan'!F193))</f>
        <v/>
      </c>
      <c r="O1612" s="9" t="str">
        <f>IF('Section 16a Bilan'!G193="","",IF('Section 16a Bilan'!G193="«Choisir»","",'Section 16a Bilan'!G193))</f>
        <v/>
      </c>
      <c r="P1612" s="9" t="str">
        <f>IF('Section 16a Bilan'!H193="","",'Section 16a Bilan'!H193)</f>
        <v/>
      </c>
      <c r="Q1612" s="9" t="str">
        <f>IF('Section 16a Bilan'!I193="","",'Section 16a Bilan'!I193)</f>
        <v/>
      </c>
      <c r="R1612" s="9" t="str">
        <f>IF('Section 16a Bilan'!J193="","",'Section 16a Bilan'!J193)</f>
        <v/>
      </c>
      <c r="S1612" s="9" t="str">
        <f>IF('Section 16a Bilan'!K193="","",'Section 16a Bilan'!K193)</f>
        <v/>
      </c>
      <c r="T1612" s="9" t="str">
        <f>IF('Section 16a Bilan'!L193="","",'Section 16a Bilan'!L193)</f>
        <v/>
      </c>
      <c r="U1612" s="9" t="str">
        <f>IF('Section 16a Bilan'!M193="","",'Section 16a Bilan'!M193)</f>
        <v/>
      </c>
      <c r="V1612" s="81">
        <f>'Section 16a Bilan'!N193</f>
        <v>0</v>
      </c>
      <c r="W1612" s="81">
        <f>'Section 16a Bilan'!O193</f>
        <v>0</v>
      </c>
      <c r="X1612" s="81">
        <f>'Section 16a Bilan'!P193</f>
        <v>0</v>
      </c>
      <c r="Y1612" s="81">
        <f>'Section 16a Bilan'!Q193</f>
        <v>0</v>
      </c>
      <c r="Z1612" s="81">
        <f>'Section 16a Bilan'!R193</f>
        <v>0</v>
      </c>
      <c r="AA1612" s="81">
        <f>'Section 16a Bilan'!S193</f>
        <v>0</v>
      </c>
      <c r="AB1612" s="81">
        <f>'Section 16a Bilan'!T193</f>
        <v>0</v>
      </c>
    </row>
    <row r="1613" spans="1:28">
      <c r="A1613" s="9">
        <f>'Identification '!$F$11</f>
        <v>0</v>
      </c>
      <c r="B1613" s="190" t="str">
        <f>IF(AND('Identification '!$F$11="",'Identification '!$F$15&lt;&gt;""),'Identification '!$F$15,IF('Identification '!$F$11="","",IF('Identification '!$F$13="Inscrire le nom de votre organisme dans la cellule F15",'Identification '!$F$15,'Identification '!$F$13)))</f>
        <v/>
      </c>
      <c r="C1613" s="9" t="str">
        <f>REF!$BM$7</f>
        <v>2025-2026</v>
      </c>
      <c r="D1613" s="9" t="s">
        <v>3004</v>
      </c>
      <c r="E1613" s="190" t="str">
        <f>'Identification '!$F$17</f>
        <v/>
      </c>
      <c r="F1613" s="9" t="str">
        <f>'Identification '!$G$18</f>
        <v/>
      </c>
      <c r="G1613" s="9" t="str">
        <f>IF('Section 16a Bilan'!$C$9="","",'Section 16a Bilan'!$C$9)</f>
        <v/>
      </c>
      <c r="H1613" s="9" t="str">
        <f>IF('Section 16a Bilan'!$H$6="","",'Section 16a Bilan'!$H$6)</f>
        <v/>
      </c>
      <c r="I1613" s="9" t="str">
        <f>IF('Section 16a Bilan'!A194="","",'Section 16a Bilan'!A194)</f>
        <v/>
      </c>
      <c r="J1613" s="9" t="str">
        <f>IF('Section 16a Bilan'!B194="","",'Section 16a Bilan'!B194)</f>
        <v/>
      </c>
      <c r="K1613" s="9" t="str">
        <f>IF('Section 16a Bilan'!C194="","",'Section 16a Bilan'!C194)</f>
        <v/>
      </c>
      <c r="L1613" s="9" t="str">
        <f>IF('Section 16a Bilan'!D194="","",'Section 16a Bilan'!D194)</f>
        <v/>
      </c>
      <c r="M1613" s="9" t="str">
        <f>IF('Section 16a Bilan'!E194="","",'Section 16a Bilan'!E194)</f>
        <v/>
      </c>
      <c r="N1613" s="9" t="str">
        <f>IF('Section 16a Bilan'!F194="","",IF('Section 16a Bilan'!F194="«Choisir»","",'Section 16a Bilan'!F194))</f>
        <v/>
      </c>
      <c r="O1613" s="9" t="str">
        <f>IF('Section 16a Bilan'!G194="","",IF('Section 16a Bilan'!G194="«Choisir»","",'Section 16a Bilan'!G194))</f>
        <v/>
      </c>
      <c r="P1613" s="9" t="str">
        <f>IF('Section 16a Bilan'!H194="","",'Section 16a Bilan'!H194)</f>
        <v/>
      </c>
      <c r="Q1613" s="9" t="str">
        <f>IF('Section 16a Bilan'!I194="","",'Section 16a Bilan'!I194)</f>
        <v/>
      </c>
      <c r="R1613" s="9" t="str">
        <f>IF('Section 16a Bilan'!J194="","",'Section 16a Bilan'!J194)</f>
        <v/>
      </c>
      <c r="S1613" s="9" t="str">
        <f>IF('Section 16a Bilan'!K194="","",'Section 16a Bilan'!K194)</f>
        <v/>
      </c>
      <c r="T1613" s="9" t="str">
        <f>IF('Section 16a Bilan'!L194="","",'Section 16a Bilan'!L194)</f>
        <v/>
      </c>
      <c r="U1613" s="9" t="str">
        <f>IF('Section 16a Bilan'!M194="","",'Section 16a Bilan'!M194)</f>
        <v/>
      </c>
      <c r="V1613" s="81">
        <f>'Section 16a Bilan'!N194</f>
        <v>0</v>
      </c>
      <c r="W1613" s="81">
        <f>'Section 16a Bilan'!O194</f>
        <v>0</v>
      </c>
      <c r="X1613" s="81">
        <f>'Section 16a Bilan'!P194</f>
        <v>0</v>
      </c>
      <c r="Y1613" s="81">
        <f>'Section 16a Bilan'!Q194</f>
        <v>0</v>
      </c>
      <c r="Z1613" s="81">
        <f>'Section 16a Bilan'!R194</f>
        <v>0</v>
      </c>
      <c r="AA1613" s="81">
        <f>'Section 16a Bilan'!S194</f>
        <v>0</v>
      </c>
      <c r="AB1613" s="81">
        <f>'Section 16a Bilan'!T194</f>
        <v>0</v>
      </c>
    </row>
    <row r="1614" spans="1:28">
      <c r="A1614" s="9">
        <f>'Identification '!$F$11</f>
        <v>0</v>
      </c>
      <c r="B1614" s="190" t="str">
        <f>IF(AND('Identification '!$F$11="",'Identification '!$F$15&lt;&gt;""),'Identification '!$F$15,IF('Identification '!$F$11="","",IF('Identification '!$F$13="Inscrire le nom de votre organisme dans la cellule F15",'Identification '!$F$15,'Identification '!$F$13)))</f>
        <v/>
      </c>
      <c r="C1614" s="9" t="str">
        <f>REF!$BM$7</f>
        <v>2025-2026</v>
      </c>
      <c r="D1614" s="9" t="s">
        <v>3004</v>
      </c>
      <c r="E1614" s="190" t="str">
        <f>'Identification '!$F$17</f>
        <v/>
      </c>
      <c r="F1614" s="9" t="str">
        <f>'Identification '!$G$18</f>
        <v/>
      </c>
      <c r="G1614" s="9" t="str">
        <f>IF('Section 16a Bilan'!$C$9="","",'Section 16a Bilan'!$C$9)</f>
        <v/>
      </c>
      <c r="H1614" s="9" t="str">
        <f>IF('Section 16a Bilan'!$H$6="","",'Section 16a Bilan'!$H$6)</f>
        <v/>
      </c>
      <c r="I1614" s="9" t="str">
        <f>IF('Section 16a Bilan'!A195="","",'Section 16a Bilan'!A195)</f>
        <v/>
      </c>
      <c r="J1614" s="9" t="str">
        <f>IF('Section 16a Bilan'!B195="","",'Section 16a Bilan'!B195)</f>
        <v/>
      </c>
      <c r="K1614" s="9" t="str">
        <f>IF('Section 16a Bilan'!C195="","",'Section 16a Bilan'!C195)</f>
        <v/>
      </c>
      <c r="L1614" s="9" t="str">
        <f>IF('Section 16a Bilan'!D195="","",'Section 16a Bilan'!D195)</f>
        <v/>
      </c>
      <c r="M1614" s="9" t="str">
        <f>IF('Section 16a Bilan'!E195="","",'Section 16a Bilan'!E195)</f>
        <v/>
      </c>
      <c r="N1614" s="9" t="str">
        <f>IF('Section 16a Bilan'!F195="","",IF('Section 16a Bilan'!F195="«Choisir»","",'Section 16a Bilan'!F195))</f>
        <v/>
      </c>
      <c r="O1614" s="9" t="str">
        <f>IF('Section 16a Bilan'!G195="","",IF('Section 16a Bilan'!G195="«Choisir»","",'Section 16a Bilan'!G195))</f>
        <v/>
      </c>
      <c r="P1614" s="9" t="str">
        <f>IF('Section 16a Bilan'!H195="","",'Section 16a Bilan'!H195)</f>
        <v/>
      </c>
      <c r="Q1614" s="9" t="str">
        <f>IF('Section 16a Bilan'!I195="","",'Section 16a Bilan'!I195)</f>
        <v/>
      </c>
      <c r="R1614" s="9" t="str">
        <f>IF('Section 16a Bilan'!J195="","",'Section 16a Bilan'!J195)</f>
        <v/>
      </c>
      <c r="S1614" s="9" t="str">
        <f>IF('Section 16a Bilan'!K195="","",'Section 16a Bilan'!K195)</f>
        <v/>
      </c>
      <c r="T1614" s="9" t="str">
        <f>IF('Section 16a Bilan'!L195="","",'Section 16a Bilan'!L195)</f>
        <v/>
      </c>
      <c r="U1614" s="9" t="str">
        <f>IF('Section 16a Bilan'!M195="","",'Section 16a Bilan'!M195)</f>
        <v/>
      </c>
      <c r="V1614" s="81">
        <f>'Section 16a Bilan'!N195</f>
        <v>0</v>
      </c>
      <c r="W1614" s="81">
        <f>'Section 16a Bilan'!O195</f>
        <v>0</v>
      </c>
      <c r="X1614" s="81">
        <f>'Section 16a Bilan'!P195</f>
        <v>0</v>
      </c>
      <c r="Y1614" s="81">
        <f>'Section 16a Bilan'!Q195</f>
        <v>0</v>
      </c>
      <c r="Z1614" s="81">
        <f>'Section 16a Bilan'!R195</f>
        <v>0</v>
      </c>
      <c r="AA1614" s="81">
        <f>'Section 16a Bilan'!S195</f>
        <v>0</v>
      </c>
      <c r="AB1614" s="81">
        <f>'Section 16a Bilan'!T195</f>
        <v>0</v>
      </c>
    </row>
    <row r="1615" spans="1:28">
      <c r="A1615" s="9">
        <f>'Identification '!$F$11</f>
        <v>0</v>
      </c>
      <c r="B1615" s="190" t="str">
        <f>IF(AND('Identification '!$F$11="",'Identification '!$F$15&lt;&gt;""),'Identification '!$F$15,IF('Identification '!$F$11="","",IF('Identification '!$F$13="Inscrire le nom de votre organisme dans la cellule F15",'Identification '!$F$15,'Identification '!$F$13)))</f>
        <v/>
      </c>
      <c r="C1615" s="9" t="str">
        <f>REF!$BM$7</f>
        <v>2025-2026</v>
      </c>
      <c r="D1615" s="9" t="s">
        <v>3004</v>
      </c>
      <c r="E1615" s="190" t="str">
        <f>'Identification '!$F$17</f>
        <v/>
      </c>
      <c r="F1615" s="9" t="str">
        <f>'Identification '!$G$18</f>
        <v/>
      </c>
      <c r="G1615" s="9" t="str">
        <f>IF('Section 16a Bilan'!$C$9="","",'Section 16a Bilan'!$C$9)</f>
        <v/>
      </c>
      <c r="H1615" s="9" t="str">
        <f>IF('Section 16a Bilan'!$H$6="","",'Section 16a Bilan'!$H$6)</f>
        <v/>
      </c>
      <c r="I1615" s="9" t="str">
        <f>IF('Section 16a Bilan'!A196="","",'Section 16a Bilan'!A196)</f>
        <v/>
      </c>
      <c r="J1615" s="9" t="str">
        <f>IF('Section 16a Bilan'!B196="","",'Section 16a Bilan'!B196)</f>
        <v/>
      </c>
      <c r="K1615" s="9" t="str">
        <f>IF('Section 16a Bilan'!C196="","",'Section 16a Bilan'!C196)</f>
        <v/>
      </c>
      <c r="L1615" s="9" t="str">
        <f>IF('Section 16a Bilan'!D196="","",'Section 16a Bilan'!D196)</f>
        <v/>
      </c>
      <c r="M1615" s="9" t="str">
        <f>IF('Section 16a Bilan'!E196="","",'Section 16a Bilan'!E196)</f>
        <v/>
      </c>
      <c r="N1615" s="9" t="str">
        <f>IF('Section 16a Bilan'!F196="","",IF('Section 16a Bilan'!F196="«Choisir»","",'Section 16a Bilan'!F196))</f>
        <v/>
      </c>
      <c r="O1615" s="9" t="str">
        <f>IF('Section 16a Bilan'!G196="","",IF('Section 16a Bilan'!G196="«Choisir»","",'Section 16a Bilan'!G196))</f>
        <v/>
      </c>
      <c r="P1615" s="9" t="str">
        <f>IF('Section 16a Bilan'!H196="","",'Section 16a Bilan'!H196)</f>
        <v/>
      </c>
      <c r="Q1615" s="9" t="str">
        <f>IF('Section 16a Bilan'!I196="","",'Section 16a Bilan'!I196)</f>
        <v/>
      </c>
      <c r="R1615" s="9" t="str">
        <f>IF('Section 16a Bilan'!J196="","",'Section 16a Bilan'!J196)</f>
        <v/>
      </c>
      <c r="S1615" s="9" t="str">
        <f>IF('Section 16a Bilan'!K196="","",'Section 16a Bilan'!K196)</f>
        <v/>
      </c>
      <c r="T1615" s="9" t="str">
        <f>IF('Section 16a Bilan'!L196="","",'Section 16a Bilan'!L196)</f>
        <v/>
      </c>
      <c r="U1615" s="9" t="str">
        <f>IF('Section 16a Bilan'!M196="","",'Section 16a Bilan'!M196)</f>
        <v/>
      </c>
      <c r="V1615" s="81">
        <f>'Section 16a Bilan'!N196</f>
        <v>0</v>
      </c>
      <c r="W1615" s="81">
        <f>'Section 16a Bilan'!O196</f>
        <v>0</v>
      </c>
      <c r="X1615" s="81">
        <f>'Section 16a Bilan'!P196</f>
        <v>0</v>
      </c>
      <c r="Y1615" s="81">
        <f>'Section 16a Bilan'!Q196</f>
        <v>0</v>
      </c>
      <c r="Z1615" s="81">
        <f>'Section 16a Bilan'!R196</f>
        <v>0</v>
      </c>
      <c r="AA1615" s="81">
        <f>'Section 16a Bilan'!S196</f>
        <v>0</v>
      </c>
      <c r="AB1615" s="81">
        <f>'Section 16a Bilan'!T196</f>
        <v>0</v>
      </c>
    </row>
    <row r="1616" spans="1:28">
      <c r="A1616" s="9">
        <f>'Identification '!$F$11</f>
        <v>0</v>
      </c>
      <c r="B1616" s="190" t="str">
        <f>IF(AND('Identification '!$F$11="",'Identification '!$F$15&lt;&gt;""),'Identification '!$F$15,IF('Identification '!$F$11="","",IF('Identification '!$F$13="Inscrire le nom de votre organisme dans la cellule F15",'Identification '!$F$15,'Identification '!$F$13)))</f>
        <v/>
      </c>
      <c r="C1616" s="9" t="str">
        <f>REF!$BM$7</f>
        <v>2025-2026</v>
      </c>
      <c r="D1616" s="9" t="s">
        <v>3004</v>
      </c>
      <c r="E1616" s="190" t="str">
        <f>'Identification '!$F$17</f>
        <v/>
      </c>
      <c r="F1616" s="9" t="str">
        <f>'Identification '!$G$18</f>
        <v/>
      </c>
      <c r="G1616" s="9" t="str">
        <f>IF('Section 16a Bilan'!$C$9="","",'Section 16a Bilan'!$C$9)</f>
        <v/>
      </c>
      <c r="H1616" s="9" t="str">
        <f>IF('Section 16a Bilan'!$H$6="","",'Section 16a Bilan'!$H$6)</f>
        <v/>
      </c>
      <c r="I1616" s="9" t="str">
        <f>IF('Section 16a Bilan'!A197="","",'Section 16a Bilan'!A197)</f>
        <v/>
      </c>
      <c r="J1616" s="9" t="str">
        <f>IF('Section 16a Bilan'!B197="","",'Section 16a Bilan'!B197)</f>
        <v/>
      </c>
      <c r="K1616" s="9" t="str">
        <f>IF('Section 16a Bilan'!C197="","",'Section 16a Bilan'!C197)</f>
        <v/>
      </c>
      <c r="L1616" s="9" t="str">
        <f>IF('Section 16a Bilan'!D197="","",'Section 16a Bilan'!D197)</f>
        <v/>
      </c>
      <c r="M1616" s="9" t="str">
        <f>IF('Section 16a Bilan'!E197="","",'Section 16a Bilan'!E197)</f>
        <v/>
      </c>
      <c r="N1616" s="9" t="str">
        <f>IF('Section 16a Bilan'!F197="","",IF('Section 16a Bilan'!F197="«Choisir»","",'Section 16a Bilan'!F197))</f>
        <v/>
      </c>
      <c r="O1616" s="9" t="str">
        <f>IF('Section 16a Bilan'!G197="","",IF('Section 16a Bilan'!G197="«Choisir»","",'Section 16a Bilan'!G197))</f>
        <v/>
      </c>
      <c r="P1616" s="9" t="str">
        <f>IF('Section 16a Bilan'!H197="","",'Section 16a Bilan'!H197)</f>
        <v/>
      </c>
      <c r="Q1616" s="9" t="str">
        <f>IF('Section 16a Bilan'!I197="","",'Section 16a Bilan'!I197)</f>
        <v/>
      </c>
      <c r="R1616" s="9" t="str">
        <f>IF('Section 16a Bilan'!J197="","",'Section 16a Bilan'!J197)</f>
        <v/>
      </c>
      <c r="S1616" s="9" t="str">
        <f>IF('Section 16a Bilan'!K197="","",'Section 16a Bilan'!K197)</f>
        <v/>
      </c>
      <c r="T1616" s="9" t="str">
        <f>IF('Section 16a Bilan'!L197="","",'Section 16a Bilan'!L197)</f>
        <v/>
      </c>
      <c r="U1616" s="9" t="str">
        <f>IF('Section 16a Bilan'!M197="","",'Section 16a Bilan'!M197)</f>
        <v/>
      </c>
      <c r="V1616" s="81">
        <f>'Section 16a Bilan'!N197</f>
        <v>0</v>
      </c>
      <c r="W1616" s="81">
        <f>'Section 16a Bilan'!O197</f>
        <v>0</v>
      </c>
      <c r="X1616" s="81">
        <f>'Section 16a Bilan'!P197</f>
        <v>0</v>
      </c>
      <c r="Y1616" s="81">
        <f>'Section 16a Bilan'!Q197</f>
        <v>0</v>
      </c>
      <c r="Z1616" s="81">
        <f>'Section 16a Bilan'!R197</f>
        <v>0</v>
      </c>
      <c r="AA1616" s="81">
        <f>'Section 16a Bilan'!S197</f>
        <v>0</v>
      </c>
      <c r="AB1616" s="81">
        <f>'Section 16a Bilan'!T197</f>
        <v>0</v>
      </c>
    </row>
    <row r="1617" spans="1:28">
      <c r="A1617" s="9">
        <f>'Identification '!$F$11</f>
        <v>0</v>
      </c>
      <c r="B1617" s="190" t="str">
        <f>IF(AND('Identification '!$F$11="",'Identification '!$F$15&lt;&gt;""),'Identification '!$F$15,IF('Identification '!$F$11="","",IF('Identification '!$F$13="Inscrire le nom de votre organisme dans la cellule F15",'Identification '!$F$15,'Identification '!$F$13)))</f>
        <v/>
      </c>
      <c r="C1617" s="9" t="str">
        <f>REF!$BM$7</f>
        <v>2025-2026</v>
      </c>
      <c r="D1617" s="9" t="s">
        <v>3004</v>
      </c>
      <c r="E1617" s="190" t="str">
        <f>'Identification '!$F$17</f>
        <v/>
      </c>
      <c r="F1617" s="9" t="str">
        <f>'Identification '!$G$18</f>
        <v/>
      </c>
      <c r="G1617" s="9" t="str">
        <f>IF('Section 16a Bilan'!$C$9="","",'Section 16a Bilan'!$C$9)</f>
        <v/>
      </c>
      <c r="H1617" s="9" t="str">
        <f>IF('Section 16a Bilan'!$H$6="","",'Section 16a Bilan'!$H$6)</f>
        <v/>
      </c>
      <c r="I1617" s="9" t="str">
        <f>IF('Section 16a Bilan'!A198="","",'Section 16a Bilan'!A198)</f>
        <v/>
      </c>
      <c r="J1617" s="9" t="str">
        <f>IF('Section 16a Bilan'!B198="","",'Section 16a Bilan'!B198)</f>
        <v/>
      </c>
      <c r="K1617" s="9" t="str">
        <f>IF('Section 16a Bilan'!C198="","",'Section 16a Bilan'!C198)</f>
        <v/>
      </c>
      <c r="L1617" s="9" t="str">
        <f>IF('Section 16a Bilan'!D198="","",'Section 16a Bilan'!D198)</f>
        <v/>
      </c>
      <c r="M1617" s="9" t="str">
        <f>IF('Section 16a Bilan'!E198="","",'Section 16a Bilan'!E198)</f>
        <v/>
      </c>
      <c r="N1617" s="9" t="str">
        <f>IF('Section 16a Bilan'!F198="","",IF('Section 16a Bilan'!F198="«Choisir»","",'Section 16a Bilan'!F198))</f>
        <v/>
      </c>
      <c r="O1617" s="9" t="str">
        <f>IF('Section 16a Bilan'!G198="","",IF('Section 16a Bilan'!G198="«Choisir»","",'Section 16a Bilan'!G198))</f>
        <v/>
      </c>
      <c r="P1617" s="9" t="str">
        <f>IF('Section 16a Bilan'!H198="","",'Section 16a Bilan'!H198)</f>
        <v/>
      </c>
      <c r="Q1617" s="9" t="str">
        <f>IF('Section 16a Bilan'!I198="","",'Section 16a Bilan'!I198)</f>
        <v/>
      </c>
      <c r="R1617" s="9" t="str">
        <f>IF('Section 16a Bilan'!J198="","",'Section 16a Bilan'!J198)</f>
        <v/>
      </c>
      <c r="S1617" s="9" t="str">
        <f>IF('Section 16a Bilan'!K198="","",'Section 16a Bilan'!K198)</f>
        <v/>
      </c>
      <c r="T1617" s="9" t="str">
        <f>IF('Section 16a Bilan'!L198="","",'Section 16a Bilan'!L198)</f>
        <v/>
      </c>
      <c r="U1617" s="9" t="str">
        <f>IF('Section 16a Bilan'!M198="","",'Section 16a Bilan'!M198)</f>
        <v/>
      </c>
      <c r="V1617" s="81">
        <f>'Section 16a Bilan'!N198</f>
        <v>0</v>
      </c>
      <c r="W1617" s="81">
        <f>'Section 16a Bilan'!O198</f>
        <v>0</v>
      </c>
      <c r="X1617" s="81">
        <f>'Section 16a Bilan'!P198</f>
        <v>0</v>
      </c>
      <c r="Y1617" s="81">
        <f>'Section 16a Bilan'!Q198</f>
        <v>0</v>
      </c>
      <c r="Z1617" s="81">
        <f>'Section 16a Bilan'!R198</f>
        <v>0</v>
      </c>
      <c r="AA1617" s="81">
        <f>'Section 16a Bilan'!S198</f>
        <v>0</v>
      </c>
      <c r="AB1617" s="81">
        <f>'Section 16a Bilan'!T198</f>
        <v>0</v>
      </c>
    </row>
    <row r="1618" spans="1:28">
      <c r="A1618" s="9">
        <f>'Identification '!$F$11</f>
        <v>0</v>
      </c>
      <c r="B1618" s="190" t="str">
        <f>IF(AND('Identification '!$F$11="",'Identification '!$F$15&lt;&gt;""),'Identification '!$F$15,IF('Identification '!$F$11="","",IF('Identification '!$F$13="Inscrire le nom de votre organisme dans la cellule F15",'Identification '!$F$15,'Identification '!$F$13)))</f>
        <v/>
      </c>
      <c r="C1618" s="9" t="str">
        <f>REF!$BM$7</f>
        <v>2025-2026</v>
      </c>
      <c r="D1618" s="9" t="s">
        <v>3004</v>
      </c>
      <c r="E1618" s="190" t="str">
        <f>'Identification '!$F$17</f>
        <v/>
      </c>
      <c r="F1618" s="9" t="str">
        <f>'Identification '!$G$18</f>
        <v/>
      </c>
      <c r="G1618" s="9" t="str">
        <f>IF('Section 16a Bilan'!$C$9="","",'Section 16a Bilan'!$C$9)</f>
        <v/>
      </c>
      <c r="H1618" s="9" t="str">
        <f>IF('Section 16a Bilan'!$H$6="","",'Section 16a Bilan'!$H$6)</f>
        <v/>
      </c>
      <c r="I1618" s="9" t="str">
        <f>IF('Section 16a Bilan'!A199="","",'Section 16a Bilan'!A199)</f>
        <v/>
      </c>
      <c r="J1618" s="9" t="str">
        <f>IF('Section 16a Bilan'!B199="","",'Section 16a Bilan'!B199)</f>
        <v/>
      </c>
      <c r="K1618" s="9" t="str">
        <f>IF('Section 16a Bilan'!C199="","",'Section 16a Bilan'!C199)</f>
        <v/>
      </c>
      <c r="L1618" s="9" t="str">
        <f>IF('Section 16a Bilan'!D199="","",'Section 16a Bilan'!D199)</f>
        <v/>
      </c>
      <c r="M1618" s="9" t="str">
        <f>IF('Section 16a Bilan'!E199="","",'Section 16a Bilan'!E199)</f>
        <v/>
      </c>
      <c r="N1618" s="9" t="str">
        <f>IF('Section 16a Bilan'!F199="","",IF('Section 16a Bilan'!F199="«Choisir»","",'Section 16a Bilan'!F199))</f>
        <v/>
      </c>
      <c r="O1618" s="9" t="str">
        <f>IF('Section 16a Bilan'!G199="","",IF('Section 16a Bilan'!G199="«Choisir»","",'Section 16a Bilan'!G199))</f>
        <v/>
      </c>
      <c r="P1618" s="9" t="str">
        <f>IF('Section 16a Bilan'!H199="","",'Section 16a Bilan'!H199)</f>
        <v/>
      </c>
      <c r="Q1618" s="9" t="str">
        <f>IF('Section 16a Bilan'!I199="","",'Section 16a Bilan'!I199)</f>
        <v/>
      </c>
      <c r="R1618" s="9" t="str">
        <f>IF('Section 16a Bilan'!J199="","",'Section 16a Bilan'!J199)</f>
        <v/>
      </c>
      <c r="S1618" s="9" t="str">
        <f>IF('Section 16a Bilan'!K199="","",'Section 16a Bilan'!K199)</f>
        <v/>
      </c>
      <c r="T1618" s="9" t="str">
        <f>IF('Section 16a Bilan'!L199="","",'Section 16a Bilan'!L199)</f>
        <v/>
      </c>
      <c r="U1618" s="9" t="str">
        <f>IF('Section 16a Bilan'!M199="","",'Section 16a Bilan'!M199)</f>
        <v/>
      </c>
      <c r="V1618" s="81">
        <f>'Section 16a Bilan'!N199</f>
        <v>0</v>
      </c>
      <c r="W1618" s="81">
        <f>'Section 16a Bilan'!O199</f>
        <v>0</v>
      </c>
      <c r="X1618" s="81">
        <f>'Section 16a Bilan'!P199</f>
        <v>0</v>
      </c>
      <c r="Y1618" s="81">
        <f>'Section 16a Bilan'!Q199</f>
        <v>0</v>
      </c>
      <c r="Z1618" s="81">
        <f>'Section 16a Bilan'!R199</f>
        <v>0</v>
      </c>
      <c r="AA1618" s="81">
        <f>'Section 16a Bilan'!S199</f>
        <v>0</v>
      </c>
      <c r="AB1618" s="81">
        <f>'Section 16a Bilan'!T199</f>
        <v>0</v>
      </c>
    </row>
    <row r="1619" spans="1:28">
      <c r="A1619" s="9">
        <f>'Identification '!$F$11</f>
        <v>0</v>
      </c>
      <c r="B1619" s="190" t="str">
        <f>IF(AND('Identification '!$F$11="",'Identification '!$F$15&lt;&gt;""),'Identification '!$F$15,IF('Identification '!$F$11="","",IF('Identification '!$F$13="Inscrire le nom de votre organisme dans la cellule F15",'Identification '!$F$15,'Identification '!$F$13)))</f>
        <v/>
      </c>
      <c r="C1619" s="9" t="str">
        <f>REF!$BM$7</f>
        <v>2025-2026</v>
      </c>
      <c r="D1619" s="9" t="s">
        <v>3004</v>
      </c>
      <c r="E1619" s="190" t="str">
        <f>'Identification '!$F$17</f>
        <v/>
      </c>
      <c r="F1619" s="9" t="str">
        <f>'Identification '!$G$18</f>
        <v/>
      </c>
      <c r="G1619" s="9" t="str">
        <f>IF('Section 16a Bilan'!$C$9="","",'Section 16a Bilan'!$C$9)</f>
        <v/>
      </c>
      <c r="H1619" s="9" t="str">
        <f>IF('Section 16a Bilan'!$H$6="","",'Section 16a Bilan'!$H$6)</f>
        <v/>
      </c>
      <c r="I1619" s="9" t="str">
        <f>IF('Section 16a Bilan'!A200="","",'Section 16a Bilan'!A200)</f>
        <v/>
      </c>
      <c r="J1619" s="9" t="str">
        <f>IF('Section 16a Bilan'!B200="","",'Section 16a Bilan'!B200)</f>
        <v/>
      </c>
      <c r="K1619" s="9" t="str">
        <f>IF('Section 16a Bilan'!C200="","",'Section 16a Bilan'!C200)</f>
        <v/>
      </c>
      <c r="L1619" s="9" t="str">
        <f>IF('Section 16a Bilan'!D200="","",'Section 16a Bilan'!D200)</f>
        <v/>
      </c>
      <c r="M1619" s="9" t="str">
        <f>IF('Section 16a Bilan'!E200="","",'Section 16a Bilan'!E200)</f>
        <v/>
      </c>
      <c r="N1619" s="9" t="str">
        <f>IF('Section 16a Bilan'!F200="","",IF('Section 16a Bilan'!F200="«Choisir»","",'Section 16a Bilan'!F200))</f>
        <v/>
      </c>
      <c r="O1619" s="9" t="str">
        <f>IF('Section 16a Bilan'!G200="","",IF('Section 16a Bilan'!G200="«Choisir»","",'Section 16a Bilan'!G200))</f>
        <v/>
      </c>
      <c r="P1619" s="9" t="str">
        <f>IF('Section 16a Bilan'!H200="","",'Section 16a Bilan'!H200)</f>
        <v/>
      </c>
      <c r="Q1619" s="9" t="str">
        <f>IF('Section 16a Bilan'!I200="","",'Section 16a Bilan'!I200)</f>
        <v/>
      </c>
      <c r="R1619" s="9" t="str">
        <f>IF('Section 16a Bilan'!J200="","",'Section 16a Bilan'!J200)</f>
        <v/>
      </c>
      <c r="S1619" s="9" t="str">
        <f>IF('Section 16a Bilan'!K200="","",'Section 16a Bilan'!K200)</f>
        <v/>
      </c>
      <c r="T1619" s="9" t="str">
        <f>IF('Section 16a Bilan'!L200="","",'Section 16a Bilan'!L200)</f>
        <v/>
      </c>
      <c r="U1619" s="9" t="str">
        <f>IF('Section 16a Bilan'!M200="","",'Section 16a Bilan'!M200)</f>
        <v/>
      </c>
      <c r="V1619" s="81">
        <f>'Section 16a Bilan'!N200</f>
        <v>0</v>
      </c>
      <c r="W1619" s="81">
        <f>'Section 16a Bilan'!O200</f>
        <v>0</v>
      </c>
      <c r="X1619" s="81">
        <f>'Section 16a Bilan'!P200</f>
        <v>0</v>
      </c>
      <c r="Y1619" s="81">
        <f>'Section 16a Bilan'!Q200</f>
        <v>0</v>
      </c>
      <c r="Z1619" s="81">
        <f>'Section 16a Bilan'!R200</f>
        <v>0</v>
      </c>
      <c r="AA1619" s="81">
        <f>'Section 16a Bilan'!S200</f>
        <v>0</v>
      </c>
      <c r="AB1619" s="81">
        <f>'Section 16a Bilan'!T200</f>
        <v>0</v>
      </c>
    </row>
    <row r="1620" spans="1:28">
      <c r="A1620" s="9">
        <f>'Identification '!$F$11</f>
        <v>0</v>
      </c>
      <c r="B1620" s="190" t="str">
        <f>IF(AND('Identification '!$F$11="",'Identification '!$F$15&lt;&gt;""),'Identification '!$F$15,IF('Identification '!$F$11="","",IF('Identification '!$F$13="Inscrire le nom de votre organisme dans la cellule F15",'Identification '!$F$15,'Identification '!$F$13)))</f>
        <v/>
      </c>
      <c r="C1620" s="9" t="str">
        <f>REF!$BM$7</f>
        <v>2025-2026</v>
      </c>
      <c r="D1620" s="9" t="s">
        <v>3004</v>
      </c>
      <c r="E1620" s="190" t="str">
        <f>'Identification '!$F$17</f>
        <v/>
      </c>
      <c r="F1620" s="9" t="str">
        <f>'Identification '!$G$18</f>
        <v/>
      </c>
      <c r="G1620" s="9" t="str">
        <f>IF('Section 16a Bilan'!$C$9="","",'Section 16a Bilan'!$C$9)</f>
        <v/>
      </c>
      <c r="H1620" s="9" t="str">
        <f>IF('Section 16a Bilan'!$H$6="","",'Section 16a Bilan'!$H$6)</f>
        <v/>
      </c>
      <c r="I1620" s="9" t="str">
        <f>IF('Section 16a Bilan'!A201="","",'Section 16a Bilan'!A201)</f>
        <v/>
      </c>
      <c r="J1620" s="9" t="str">
        <f>IF('Section 16a Bilan'!B201="","",'Section 16a Bilan'!B201)</f>
        <v/>
      </c>
      <c r="K1620" s="9" t="str">
        <f>IF('Section 16a Bilan'!C201="","",'Section 16a Bilan'!C201)</f>
        <v/>
      </c>
      <c r="L1620" s="9" t="str">
        <f>IF('Section 16a Bilan'!D201="","",'Section 16a Bilan'!D201)</f>
        <v/>
      </c>
      <c r="M1620" s="9" t="str">
        <f>IF('Section 16a Bilan'!E201="","",'Section 16a Bilan'!E201)</f>
        <v/>
      </c>
      <c r="N1620" s="9" t="str">
        <f>IF('Section 16a Bilan'!F201="","",IF('Section 16a Bilan'!F201="«Choisir»","",'Section 16a Bilan'!F201))</f>
        <v/>
      </c>
      <c r="O1620" s="9" t="str">
        <f>IF('Section 16a Bilan'!G201="","",IF('Section 16a Bilan'!G201="«Choisir»","",'Section 16a Bilan'!G201))</f>
        <v/>
      </c>
      <c r="P1620" s="9" t="str">
        <f>IF('Section 16a Bilan'!H201="","",'Section 16a Bilan'!H201)</f>
        <v/>
      </c>
      <c r="Q1620" s="9" t="str">
        <f>IF('Section 16a Bilan'!I201="","",'Section 16a Bilan'!I201)</f>
        <v/>
      </c>
      <c r="R1620" s="9" t="str">
        <f>IF('Section 16a Bilan'!J201="","",'Section 16a Bilan'!J201)</f>
        <v/>
      </c>
      <c r="S1620" s="9" t="str">
        <f>IF('Section 16a Bilan'!K201="","",'Section 16a Bilan'!K201)</f>
        <v/>
      </c>
      <c r="T1620" s="9" t="str">
        <f>IF('Section 16a Bilan'!L201="","",'Section 16a Bilan'!L201)</f>
        <v/>
      </c>
      <c r="U1620" s="9" t="str">
        <f>IF('Section 16a Bilan'!M201="","",'Section 16a Bilan'!M201)</f>
        <v/>
      </c>
      <c r="V1620" s="81">
        <f>'Section 16a Bilan'!N201</f>
        <v>0</v>
      </c>
      <c r="W1620" s="81">
        <f>'Section 16a Bilan'!O201</f>
        <v>0</v>
      </c>
      <c r="X1620" s="81">
        <f>'Section 16a Bilan'!P201</f>
        <v>0</v>
      </c>
      <c r="Y1620" s="81">
        <f>'Section 16a Bilan'!Q201</f>
        <v>0</v>
      </c>
      <c r="Z1620" s="81">
        <f>'Section 16a Bilan'!R201</f>
        <v>0</v>
      </c>
      <c r="AA1620" s="81">
        <f>'Section 16a Bilan'!S201</f>
        <v>0</v>
      </c>
      <c r="AB1620" s="81">
        <f>'Section 16a Bilan'!T201</f>
        <v>0</v>
      </c>
    </row>
    <row r="1621" spans="1:28">
      <c r="A1621" s="9">
        <f>'Identification '!$F$11</f>
        <v>0</v>
      </c>
      <c r="B1621" s="190" t="str">
        <f>IF(AND('Identification '!$F$11="",'Identification '!$F$15&lt;&gt;""),'Identification '!$F$15,IF('Identification '!$F$11="","",IF('Identification '!$F$13="Inscrire le nom de votre organisme dans la cellule F15",'Identification '!$F$15,'Identification '!$F$13)))</f>
        <v/>
      </c>
      <c r="C1621" s="9" t="str">
        <f>REF!$BM$7</f>
        <v>2025-2026</v>
      </c>
      <c r="D1621" s="9" t="s">
        <v>3004</v>
      </c>
      <c r="E1621" s="190" t="str">
        <f>'Identification '!$F$17</f>
        <v/>
      </c>
      <c r="F1621" s="9" t="str">
        <f>'Identification '!$G$18</f>
        <v/>
      </c>
      <c r="G1621" s="9" t="str">
        <f>IF('Section 16a Bilan'!$C$9="","",'Section 16a Bilan'!$C$9)</f>
        <v/>
      </c>
      <c r="H1621" s="9" t="str">
        <f>IF('Section 16a Bilan'!$H$6="","",'Section 16a Bilan'!$H$6)</f>
        <v/>
      </c>
      <c r="I1621" s="9" t="str">
        <f>IF('Section 16a Bilan'!A202="","",'Section 16a Bilan'!A202)</f>
        <v/>
      </c>
      <c r="J1621" s="9" t="str">
        <f>IF('Section 16a Bilan'!B202="","",'Section 16a Bilan'!B202)</f>
        <v/>
      </c>
      <c r="K1621" s="9" t="str">
        <f>IF('Section 16a Bilan'!C202="","",'Section 16a Bilan'!C202)</f>
        <v/>
      </c>
      <c r="L1621" s="9" t="str">
        <f>IF('Section 16a Bilan'!D202="","",'Section 16a Bilan'!D202)</f>
        <v/>
      </c>
      <c r="M1621" s="9" t="str">
        <f>IF('Section 16a Bilan'!E202="","",'Section 16a Bilan'!E202)</f>
        <v/>
      </c>
      <c r="N1621" s="9" t="str">
        <f>IF('Section 16a Bilan'!F202="","",IF('Section 16a Bilan'!F202="«Choisir»","",'Section 16a Bilan'!F202))</f>
        <v/>
      </c>
      <c r="O1621" s="9" t="str">
        <f>IF('Section 16a Bilan'!G202="","",IF('Section 16a Bilan'!G202="«Choisir»","",'Section 16a Bilan'!G202))</f>
        <v/>
      </c>
      <c r="P1621" s="9" t="str">
        <f>IF('Section 16a Bilan'!H202="","",'Section 16a Bilan'!H202)</f>
        <v/>
      </c>
      <c r="Q1621" s="9" t="str">
        <f>IF('Section 16a Bilan'!I202="","",'Section 16a Bilan'!I202)</f>
        <v/>
      </c>
      <c r="R1621" s="9" t="str">
        <f>IF('Section 16a Bilan'!J202="","",'Section 16a Bilan'!J202)</f>
        <v/>
      </c>
      <c r="S1621" s="9" t="str">
        <f>IF('Section 16a Bilan'!K202="","",'Section 16a Bilan'!K202)</f>
        <v/>
      </c>
      <c r="T1621" s="9" t="str">
        <f>IF('Section 16a Bilan'!L202="","",'Section 16a Bilan'!L202)</f>
        <v/>
      </c>
      <c r="U1621" s="9" t="str">
        <f>IF('Section 16a Bilan'!M202="","",'Section 16a Bilan'!M202)</f>
        <v/>
      </c>
      <c r="V1621" s="81">
        <f>'Section 16a Bilan'!N202</f>
        <v>0</v>
      </c>
      <c r="W1621" s="81">
        <f>'Section 16a Bilan'!O202</f>
        <v>0</v>
      </c>
      <c r="X1621" s="81">
        <f>'Section 16a Bilan'!P202</f>
        <v>0</v>
      </c>
      <c r="Y1621" s="81">
        <f>'Section 16a Bilan'!Q202</f>
        <v>0</v>
      </c>
      <c r="Z1621" s="81">
        <f>'Section 16a Bilan'!R202</f>
        <v>0</v>
      </c>
      <c r="AA1621" s="81">
        <f>'Section 16a Bilan'!S202</f>
        <v>0</v>
      </c>
      <c r="AB1621" s="81">
        <f>'Section 16a Bilan'!T202</f>
        <v>0</v>
      </c>
    </row>
    <row r="1622" spans="1:28">
      <c r="A1622" s="9">
        <f>'Identification '!$F$11</f>
        <v>0</v>
      </c>
      <c r="B1622" s="190" t="str">
        <f>IF(AND('Identification '!$F$11="",'Identification '!$F$15&lt;&gt;""),'Identification '!$F$15,IF('Identification '!$F$11="","",IF('Identification '!$F$13="Inscrire le nom de votre organisme dans la cellule F15",'Identification '!$F$15,'Identification '!$F$13)))</f>
        <v/>
      </c>
      <c r="C1622" s="9" t="str">
        <f>REF!$BM$7</f>
        <v>2025-2026</v>
      </c>
      <c r="D1622" s="9" t="s">
        <v>3004</v>
      </c>
      <c r="E1622" s="190" t="str">
        <f>'Identification '!$F$17</f>
        <v/>
      </c>
      <c r="F1622" s="9" t="str">
        <f>'Identification '!$G$18</f>
        <v/>
      </c>
      <c r="G1622" s="9" t="str">
        <f>IF('Section 16a Bilan'!$C$9="","",'Section 16a Bilan'!$C$9)</f>
        <v/>
      </c>
      <c r="H1622" s="9" t="str">
        <f>IF('Section 16a Bilan'!$H$6="","",'Section 16a Bilan'!$H$6)</f>
        <v/>
      </c>
      <c r="I1622" s="9" t="str">
        <f>IF('Section 16a Bilan'!A203="","",'Section 16a Bilan'!A203)</f>
        <v/>
      </c>
      <c r="J1622" s="9" t="str">
        <f>IF('Section 16a Bilan'!B203="","",'Section 16a Bilan'!B203)</f>
        <v/>
      </c>
      <c r="K1622" s="9" t="str">
        <f>IF('Section 16a Bilan'!C203="","",'Section 16a Bilan'!C203)</f>
        <v/>
      </c>
      <c r="L1622" s="9" t="str">
        <f>IF('Section 16a Bilan'!D203="","",'Section 16a Bilan'!D203)</f>
        <v/>
      </c>
      <c r="M1622" s="9" t="str">
        <f>IF('Section 16a Bilan'!E203="","",'Section 16a Bilan'!E203)</f>
        <v/>
      </c>
      <c r="N1622" s="9" t="str">
        <f>IF('Section 16a Bilan'!F203="","",IF('Section 16a Bilan'!F203="«Choisir»","",'Section 16a Bilan'!F203))</f>
        <v/>
      </c>
      <c r="O1622" s="9" t="str">
        <f>IF('Section 16a Bilan'!G203="","",IF('Section 16a Bilan'!G203="«Choisir»","",'Section 16a Bilan'!G203))</f>
        <v/>
      </c>
      <c r="P1622" s="9" t="str">
        <f>IF('Section 16a Bilan'!H203="","",'Section 16a Bilan'!H203)</f>
        <v/>
      </c>
      <c r="Q1622" s="9" t="str">
        <f>IF('Section 16a Bilan'!I203="","",'Section 16a Bilan'!I203)</f>
        <v/>
      </c>
      <c r="R1622" s="9" t="str">
        <f>IF('Section 16a Bilan'!J203="","",'Section 16a Bilan'!J203)</f>
        <v/>
      </c>
      <c r="S1622" s="9" t="str">
        <f>IF('Section 16a Bilan'!K203="","",'Section 16a Bilan'!K203)</f>
        <v/>
      </c>
      <c r="T1622" s="9" t="str">
        <f>IF('Section 16a Bilan'!L203="","",'Section 16a Bilan'!L203)</f>
        <v/>
      </c>
      <c r="U1622" s="9" t="str">
        <f>IF('Section 16a Bilan'!M203="","",'Section 16a Bilan'!M203)</f>
        <v/>
      </c>
      <c r="V1622" s="81">
        <f>'Section 16a Bilan'!N203</f>
        <v>0</v>
      </c>
      <c r="W1622" s="81">
        <f>'Section 16a Bilan'!O203</f>
        <v>0</v>
      </c>
      <c r="X1622" s="81">
        <f>'Section 16a Bilan'!P203</f>
        <v>0</v>
      </c>
      <c r="Y1622" s="81">
        <f>'Section 16a Bilan'!Q203</f>
        <v>0</v>
      </c>
      <c r="Z1622" s="81">
        <f>'Section 16a Bilan'!R203</f>
        <v>0</v>
      </c>
      <c r="AA1622" s="81">
        <f>'Section 16a Bilan'!S203</f>
        <v>0</v>
      </c>
      <c r="AB1622" s="81">
        <f>'Section 16a Bilan'!T203</f>
        <v>0</v>
      </c>
    </row>
    <row r="1623" spans="1:28">
      <c r="A1623" s="9">
        <f>'Identification '!$F$11</f>
        <v>0</v>
      </c>
      <c r="B1623" s="190" t="str">
        <f>IF(AND('Identification '!$F$11="",'Identification '!$F$15&lt;&gt;""),'Identification '!$F$15,IF('Identification '!$F$11="","",IF('Identification '!$F$13="Inscrire le nom de votre organisme dans la cellule F15",'Identification '!$F$15,'Identification '!$F$13)))</f>
        <v/>
      </c>
      <c r="C1623" s="9" t="str">
        <f>REF!$BM$7</f>
        <v>2025-2026</v>
      </c>
      <c r="D1623" s="9" t="s">
        <v>3004</v>
      </c>
      <c r="E1623" s="190" t="str">
        <f>'Identification '!$F$17</f>
        <v/>
      </c>
      <c r="F1623" s="9" t="str">
        <f>'Identification '!$G$18</f>
        <v/>
      </c>
      <c r="G1623" s="9" t="str">
        <f>IF('Section 16a Bilan'!$C$9="","",'Section 16a Bilan'!$C$9)</f>
        <v/>
      </c>
      <c r="H1623" s="9" t="str">
        <f>IF('Section 16a Bilan'!$H$6="","",'Section 16a Bilan'!$H$6)</f>
        <v/>
      </c>
      <c r="I1623" s="9" t="str">
        <f>IF('Section 16a Bilan'!A204="","",'Section 16a Bilan'!A204)</f>
        <v/>
      </c>
      <c r="J1623" s="9" t="str">
        <f>IF('Section 16a Bilan'!B204="","",'Section 16a Bilan'!B204)</f>
        <v/>
      </c>
      <c r="K1623" s="9" t="str">
        <f>IF('Section 16a Bilan'!C204="","",'Section 16a Bilan'!C204)</f>
        <v/>
      </c>
      <c r="L1623" s="9" t="str">
        <f>IF('Section 16a Bilan'!D204="","",'Section 16a Bilan'!D204)</f>
        <v/>
      </c>
      <c r="M1623" s="9" t="str">
        <f>IF('Section 16a Bilan'!E204="","",'Section 16a Bilan'!E204)</f>
        <v/>
      </c>
      <c r="N1623" s="9" t="str">
        <f>IF('Section 16a Bilan'!F204="","",IF('Section 16a Bilan'!F204="«Choisir»","",'Section 16a Bilan'!F204))</f>
        <v/>
      </c>
      <c r="O1623" s="9" t="str">
        <f>IF('Section 16a Bilan'!G204="","",IF('Section 16a Bilan'!G204="«Choisir»","",'Section 16a Bilan'!G204))</f>
        <v/>
      </c>
      <c r="P1623" s="9" t="str">
        <f>IF('Section 16a Bilan'!H204="","",'Section 16a Bilan'!H204)</f>
        <v/>
      </c>
      <c r="Q1623" s="9" t="str">
        <f>IF('Section 16a Bilan'!I204="","",'Section 16a Bilan'!I204)</f>
        <v/>
      </c>
      <c r="R1623" s="9" t="str">
        <f>IF('Section 16a Bilan'!J204="","",'Section 16a Bilan'!J204)</f>
        <v/>
      </c>
      <c r="S1623" s="9" t="str">
        <f>IF('Section 16a Bilan'!K204="","",'Section 16a Bilan'!K204)</f>
        <v/>
      </c>
      <c r="T1623" s="9" t="str">
        <f>IF('Section 16a Bilan'!L204="","",'Section 16a Bilan'!L204)</f>
        <v/>
      </c>
      <c r="U1623" s="9" t="str">
        <f>IF('Section 16a Bilan'!M204="","",'Section 16a Bilan'!M204)</f>
        <v/>
      </c>
      <c r="V1623" s="81">
        <f>'Section 16a Bilan'!N204</f>
        <v>0</v>
      </c>
      <c r="W1623" s="81">
        <f>'Section 16a Bilan'!O204</f>
        <v>0</v>
      </c>
      <c r="X1623" s="81">
        <f>'Section 16a Bilan'!P204</f>
        <v>0</v>
      </c>
      <c r="Y1623" s="81">
        <f>'Section 16a Bilan'!Q204</f>
        <v>0</v>
      </c>
      <c r="Z1623" s="81">
        <f>'Section 16a Bilan'!R204</f>
        <v>0</v>
      </c>
      <c r="AA1623" s="81">
        <f>'Section 16a Bilan'!S204</f>
        <v>0</v>
      </c>
      <c r="AB1623" s="81">
        <f>'Section 16a Bilan'!T204</f>
        <v>0</v>
      </c>
    </row>
    <row r="1624" spans="1:28">
      <c r="A1624" s="9">
        <f>'Identification '!$F$11</f>
        <v>0</v>
      </c>
      <c r="B1624" s="190" t="str">
        <f>IF(AND('Identification '!$F$11="",'Identification '!$F$15&lt;&gt;""),'Identification '!$F$15,IF('Identification '!$F$11="","",IF('Identification '!$F$13="Inscrire le nom de votre organisme dans la cellule F15",'Identification '!$F$15,'Identification '!$F$13)))</f>
        <v/>
      </c>
      <c r="C1624" s="9" t="str">
        <f>REF!$BM$7</f>
        <v>2025-2026</v>
      </c>
      <c r="D1624" s="9" t="s">
        <v>3004</v>
      </c>
      <c r="E1624" s="190" t="str">
        <f>'Identification '!$F$17</f>
        <v/>
      </c>
      <c r="F1624" s="9" t="str">
        <f>'Identification '!$G$18</f>
        <v/>
      </c>
      <c r="G1624" s="9" t="str">
        <f>IF('Section 16a Bilan'!$C$9="","",'Section 16a Bilan'!$C$9)</f>
        <v/>
      </c>
      <c r="H1624" s="9" t="str">
        <f>IF('Section 16a Bilan'!$H$6="","",'Section 16a Bilan'!$H$6)</f>
        <v/>
      </c>
      <c r="I1624" s="9" t="str">
        <f>IF('Section 16a Bilan'!A205="","",'Section 16a Bilan'!A205)</f>
        <v/>
      </c>
      <c r="J1624" s="9" t="str">
        <f>IF('Section 16a Bilan'!B205="","",'Section 16a Bilan'!B205)</f>
        <v/>
      </c>
      <c r="K1624" s="9" t="str">
        <f>IF('Section 16a Bilan'!C205="","",'Section 16a Bilan'!C205)</f>
        <v/>
      </c>
      <c r="L1624" s="9" t="str">
        <f>IF('Section 16a Bilan'!D205="","",'Section 16a Bilan'!D205)</f>
        <v/>
      </c>
      <c r="M1624" s="9" t="str">
        <f>IF('Section 16a Bilan'!E205="","",'Section 16a Bilan'!E205)</f>
        <v/>
      </c>
      <c r="N1624" s="9" t="str">
        <f>IF('Section 16a Bilan'!F205="","",IF('Section 16a Bilan'!F205="«Choisir»","",'Section 16a Bilan'!F205))</f>
        <v/>
      </c>
      <c r="O1624" s="9" t="str">
        <f>IF('Section 16a Bilan'!G205="","",IF('Section 16a Bilan'!G205="«Choisir»","",'Section 16a Bilan'!G205))</f>
        <v/>
      </c>
      <c r="P1624" s="9" t="str">
        <f>IF('Section 16a Bilan'!H205="","",'Section 16a Bilan'!H205)</f>
        <v/>
      </c>
      <c r="Q1624" s="9" t="str">
        <f>IF('Section 16a Bilan'!I205="","",'Section 16a Bilan'!I205)</f>
        <v/>
      </c>
      <c r="R1624" s="9" t="str">
        <f>IF('Section 16a Bilan'!J205="","",'Section 16a Bilan'!J205)</f>
        <v/>
      </c>
      <c r="S1624" s="9" t="str">
        <f>IF('Section 16a Bilan'!K205="","",'Section 16a Bilan'!K205)</f>
        <v/>
      </c>
      <c r="T1624" s="9" t="str">
        <f>IF('Section 16a Bilan'!L205="","",'Section 16a Bilan'!L205)</f>
        <v/>
      </c>
      <c r="U1624" s="9" t="str">
        <f>IF('Section 16a Bilan'!M205="","",'Section 16a Bilan'!M205)</f>
        <v/>
      </c>
      <c r="V1624" s="81">
        <f>'Section 16a Bilan'!N205</f>
        <v>0</v>
      </c>
      <c r="W1624" s="81">
        <f>'Section 16a Bilan'!O205</f>
        <v>0</v>
      </c>
      <c r="X1624" s="81">
        <f>'Section 16a Bilan'!P205</f>
        <v>0</v>
      </c>
      <c r="Y1624" s="81">
        <f>'Section 16a Bilan'!Q205</f>
        <v>0</v>
      </c>
      <c r="Z1624" s="81">
        <f>'Section 16a Bilan'!R205</f>
        <v>0</v>
      </c>
      <c r="AA1624" s="81">
        <f>'Section 16a Bilan'!S205</f>
        <v>0</v>
      </c>
      <c r="AB1624" s="81">
        <f>'Section 16a Bilan'!T205</f>
        <v>0</v>
      </c>
    </row>
    <row r="1625" spans="1:28">
      <c r="A1625" s="9">
        <f>'Identification '!$F$11</f>
        <v>0</v>
      </c>
      <c r="B1625" s="190" t="str">
        <f>IF(AND('Identification '!$F$11="",'Identification '!$F$15&lt;&gt;""),'Identification '!$F$15,IF('Identification '!$F$11="","",IF('Identification '!$F$13="Inscrire le nom de votre organisme dans la cellule F15",'Identification '!$F$15,'Identification '!$F$13)))</f>
        <v/>
      </c>
      <c r="C1625" s="9" t="str">
        <f>REF!$BM$7</f>
        <v>2025-2026</v>
      </c>
      <c r="D1625" s="9" t="s">
        <v>3004</v>
      </c>
      <c r="E1625" s="190" t="str">
        <f>'Identification '!$F$17</f>
        <v/>
      </c>
      <c r="F1625" s="9" t="str">
        <f>'Identification '!$G$18</f>
        <v/>
      </c>
      <c r="G1625" s="9" t="str">
        <f>IF('Section 16a Bilan'!$C$9="","",'Section 16a Bilan'!$C$9)</f>
        <v/>
      </c>
      <c r="H1625" s="9" t="str">
        <f>IF('Section 16a Bilan'!$H$6="","",'Section 16a Bilan'!$H$6)</f>
        <v/>
      </c>
      <c r="I1625" s="9" t="str">
        <f>IF('Section 16a Bilan'!A206="","",'Section 16a Bilan'!A206)</f>
        <v/>
      </c>
      <c r="J1625" s="9" t="str">
        <f>IF('Section 16a Bilan'!B206="","",'Section 16a Bilan'!B206)</f>
        <v/>
      </c>
      <c r="K1625" s="9" t="str">
        <f>IF('Section 16a Bilan'!C206="","",'Section 16a Bilan'!C206)</f>
        <v/>
      </c>
      <c r="L1625" s="9" t="str">
        <f>IF('Section 16a Bilan'!D206="","",'Section 16a Bilan'!D206)</f>
        <v/>
      </c>
      <c r="M1625" s="9" t="str">
        <f>IF('Section 16a Bilan'!E206="","",'Section 16a Bilan'!E206)</f>
        <v/>
      </c>
      <c r="N1625" s="9" t="str">
        <f>IF('Section 16a Bilan'!F206="","",IF('Section 16a Bilan'!F206="«Choisir»","",'Section 16a Bilan'!F206))</f>
        <v/>
      </c>
      <c r="O1625" s="9" t="str">
        <f>IF('Section 16a Bilan'!G206="","",IF('Section 16a Bilan'!G206="«Choisir»","",'Section 16a Bilan'!G206))</f>
        <v/>
      </c>
      <c r="P1625" s="9" t="str">
        <f>IF('Section 16a Bilan'!H206="","",'Section 16a Bilan'!H206)</f>
        <v/>
      </c>
      <c r="Q1625" s="9" t="str">
        <f>IF('Section 16a Bilan'!I206="","",'Section 16a Bilan'!I206)</f>
        <v/>
      </c>
      <c r="R1625" s="9" t="str">
        <f>IF('Section 16a Bilan'!J206="","",'Section 16a Bilan'!J206)</f>
        <v/>
      </c>
      <c r="S1625" s="9" t="str">
        <f>IF('Section 16a Bilan'!K206="","",'Section 16a Bilan'!K206)</f>
        <v/>
      </c>
      <c r="T1625" s="9" t="str">
        <f>IF('Section 16a Bilan'!L206="","",'Section 16a Bilan'!L206)</f>
        <v/>
      </c>
      <c r="U1625" s="9" t="str">
        <f>IF('Section 16a Bilan'!M206="","",'Section 16a Bilan'!M206)</f>
        <v/>
      </c>
      <c r="V1625" s="81">
        <f>'Section 16a Bilan'!N206</f>
        <v>0</v>
      </c>
      <c r="W1625" s="81">
        <f>'Section 16a Bilan'!O206</f>
        <v>0</v>
      </c>
      <c r="X1625" s="81">
        <f>'Section 16a Bilan'!P206</f>
        <v>0</v>
      </c>
      <c r="Y1625" s="81">
        <f>'Section 16a Bilan'!Q206</f>
        <v>0</v>
      </c>
      <c r="Z1625" s="81">
        <f>'Section 16a Bilan'!R206</f>
        <v>0</v>
      </c>
      <c r="AA1625" s="81">
        <f>'Section 16a Bilan'!S206</f>
        <v>0</v>
      </c>
      <c r="AB1625" s="81">
        <f>'Section 16a Bilan'!T206</f>
        <v>0</v>
      </c>
    </row>
    <row r="1626" spans="1:28">
      <c r="A1626" s="9">
        <f>'Identification '!$F$11</f>
        <v>0</v>
      </c>
      <c r="B1626" s="190" t="str">
        <f>IF(AND('Identification '!$F$11="",'Identification '!$F$15&lt;&gt;""),'Identification '!$F$15,IF('Identification '!$F$11="","",IF('Identification '!$F$13="Inscrire le nom de votre organisme dans la cellule F15",'Identification '!$F$15,'Identification '!$F$13)))</f>
        <v/>
      </c>
      <c r="C1626" s="9" t="str">
        <f>REF!$BM$7</f>
        <v>2025-2026</v>
      </c>
      <c r="D1626" s="9" t="s">
        <v>3004</v>
      </c>
      <c r="E1626" s="190" t="str">
        <f>'Identification '!$F$17</f>
        <v/>
      </c>
      <c r="F1626" s="9" t="str">
        <f>'Identification '!$G$18</f>
        <v/>
      </c>
      <c r="G1626" s="9" t="str">
        <f>IF('Section 16a Bilan'!$C$9="","",'Section 16a Bilan'!$C$9)</f>
        <v/>
      </c>
      <c r="H1626" s="9" t="str">
        <f>IF('Section 16a Bilan'!$H$6="","",'Section 16a Bilan'!$H$6)</f>
        <v/>
      </c>
      <c r="I1626" s="9" t="str">
        <f>IF('Section 16a Bilan'!A207="","",'Section 16a Bilan'!A207)</f>
        <v/>
      </c>
      <c r="J1626" s="9" t="str">
        <f>IF('Section 16a Bilan'!B207="","",'Section 16a Bilan'!B207)</f>
        <v/>
      </c>
      <c r="K1626" s="9" t="str">
        <f>IF('Section 16a Bilan'!C207="","",'Section 16a Bilan'!C207)</f>
        <v/>
      </c>
      <c r="L1626" s="9" t="str">
        <f>IF('Section 16a Bilan'!D207="","",'Section 16a Bilan'!D207)</f>
        <v/>
      </c>
      <c r="M1626" s="9" t="str">
        <f>IF('Section 16a Bilan'!E207="","",'Section 16a Bilan'!E207)</f>
        <v/>
      </c>
      <c r="N1626" s="9" t="str">
        <f>IF('Section 16a Bilan'!F207="","",IF('Section 16a Bilan'!F207="«Choisir»","",'Section 16a Bilan'!F207))</f>
        <v/>
      </c>
      <c r="O1626" s="9" t="str">
        <f>IF('Section 16a Bilan'!G207="","",IF('Section 16a Bilan'!G207="«Choisir»","",'Section 16a Bilan'!G207))</f>
        <v/>
      </c>
      <c r="P1626" s="9" t="str">
        <f>IF('Section 16a Bilan'!H207="","",'Section 16a Bilan'!H207)</f>
        <v/>
      </c>
      <c r="Q1626" s="9" t="str">
        <f>IF('Section 16a Bilan'!I207="","",'Section 16a Bilan'!I207)</f>
        <v/>
      </c>
      <c r="R1626" s="9" t="str">
        <f>IF('Section 16a Bilan'!J207="","",'Section 16a Bilan'!J207)</f>
        <v/>
      </c>
      <c r="S1626" s="9" t="str">
        <f>IF('Section 16a Bilan'!K207="","",'Section 16a Bilan'!K207)</f>
        <v/>
      </c>
      <c r="T1626" s="9" t="str">
        <f>IF('Section 16a Bilan'!L207="","",'Section 16a Bilan'!L207)</f>
        <v/>
      </c>
      <c r="U1626" s="9" t="str">
        <f>IF('Section 16a Bilan'!M207="","",'Section 16a Bilan'!M207)</f>
        <v/>
      </c>
      <c r="V1626" s="81">
        <f>'Section 16a Bilan'!N207</f>
        <v>0</v>
      </c>
      <c r="W1626" s="81">
        <f>'Section 16a Bilan'!O207</f>
        <v>0</v>
      </c>
      <c r="X1626" s="81">
        <f>'Section 16a Bilan'!P207</f>
        <v>0</v>
      </c>
      <c r="Y1626" s="81">
        <f>'Section 16a Bilan'!Q207</f>
        <v>0</v>
      </c>
      <c r="Z1626" s="81">
        <f>'Section 16a Bilan'!R207</f>
        <v>0</v>
      </c>
      <c r="AA1626" s="81">
        <f>'Section 16a Bilan'!S207</f>
        <v>0</v>
      </c>
      <c r="AB1626" s="81">
        <f>'Section 16a Bilan'!T207</f>
        <v>0</v>
      </c>
    </row>
    <row r="1627" spans="1:28">
      <c r="E1627" s="190"/>
      <c r="V1627" s="81"/>
      <c r="W1627" s="81"/>
      <c r="X1627" s="81"/>
      <c r="Y1627" s="81"/>
      <c r="Z1627" s="81"/>
      <c r="AA1627" s="81"/>
      <c r="AB1627" s="81"/>
    </row>
    <row r="1628" spans="1:28">
      <c r="E1628" s="190"/>
      <c r="V1628" s="81"/>
      <c r="W1628" s="81"/>
      <c r="X1628" s="81"/>
      <c r="Y1628" s="81"/>
      <c r="Z1628" s="81"/>
      <c r="AA1628" s="81"/>
      <c r="AB1628" s="81"/>
    </row>
    <row r="1629" spans="1:28">
      <c r="E1629" s="190"/>
      <c r="V1629" s="81"/>
      <c r="W1629" s="81"/>
      <c r="X1629" s="81"/>
      <c r="Y1629" s="81"/>
      <c r="Z1629" s="81"/>
      <c r="AA1629" s="81"/>
      <c r="AB1629" s="81"/>
    </row>
    <row r="1630" spans="1:28">
      <c r="E1630" s="190"/>
      <c r="V1630" s="81"/>
      <c r="W1630" s="81"/>
      <c r="X1630" s="81"/>
      <c r="Y1630" s="81"/>
      <c r="Z1630" s="81"/>
      <c r="AA1630" s="81"/>
      <c r="AB1630" s="81"/>
    </row>
    <row r="1631" spans="1:28">
      <c r="E1631" s="190"/>
      <c r="V1631" s="81"/>
      <c r="W1631" s="81"/>
      <c r="X1631" s="81"/>
      <c r="Y1631" s="81"/>
      <c r="Z1631" s="81"/>
      <c r="AA1631" s="81"/>
      <c r="AB1631" s="81"/>
    </row>
    <row r="1632" spans="1:28">
      <c r="E1632" s="190"/>
      <c r="V1632" s="81"/>
      <c r="W1632" s="81"/>
      <c r="X1632" s="81"/>
      <c r="Y1632" s="81"/>
      <c r="Z1632" s="81"/>
      <c r="AA1632" s="81"/>
      <c r="AB1632" s="81"/>
    </row>
    <row r="1633" spans="5:28">
      <c r="E1633" s="190"/>
      <c r="V1633" s="81"/>
      <c r="W1633" s="81"/>
      <c r="X1633" s="81"/>
      <c r="Y1633" s="81"/>
      <c r="Z1633" s="81"/>
      <c r="AA1633" s="81"/>
      <c r="AB1633" s="81"/>
    </row>
    <row r="1634" spans="5:28">
      <c r="E1634" s="190"/>
      <c r="V1634" s="81"/>
      <c r="W1634" s="81"/>
      <c r="X1634" s="81"/>
      <c r="Y1634" s="81"/>
      <c r="Z1634" s="81"/>
      <c r="AA1634" s="81"/>
      <c r="AB1634" s="81"/>
    </row>
    <row r="1635" spans="5:28">
      <c r="E1635" s="190"/>
      <c r="V1635" s="81"/>
      <c r="W1635" s="81"/>
      <c r="X1635" s="81"/>
      <c r="Y1635" s="81"/>
      <c r="Z1635" s="81"/>
      <c r="AA1635" s="81"/>
      <c r="AB1635" s="81"/>
    </row>
    <row r="1636" spans="5:28">
      <c r="E1636" s="190"/>
      <c r="V1636" s="81"/>
      <c r="W1636" s="81"/>
      <c r="X1636" s="81"/>
      <c r="Y1636" s="81"/>
      <c r="Z1636" s="81"/>
      <c r="AA1636" s="81"/>
      <c r="AB1636" s="81"/>
    </row>
    <row r="1637" spans="5:28">
      <c r="E1637" s="190"/>
      <c r="V1637" s="81"/>
      <c r="W1637" s="81"/>
      <c r="X1637" s="81"/>
      <c r="Y1637" s="81"/>
      <c r="Z1637" s="81"/>
      <c r="AA1637" s="81"/>
      <c r="AB1637" s="81"/>
    </row>
    <row r="1638" spans="5:28">
      <c r="E1638" s="190"/>
      <c r="V1638" s="81"/>
      <c r="W1638" s="81"/>
      <c r="X1638" s="81"/>
      <c r="Y1638" s="81"/>
      <c r="Z1638" s="81"/>
      <c r="AA1638" s="81"/>
      <c r="AB1638" s="81"/>
    </row>
    <row r="1639" spans="5:28">
      <c r="E1639" s="190"/>
      <c r="V1639" s="81"/>
      <c r="W1639" s="81"/>
      <c r="X1639" s="81"/>
      <c r="Y1639" s="81"/>
      <c r="Z1639" s="81"/>
      <c r="AA1639" s="81"/>
      <c r="AB1639" s="81"/>
    </row>
    <row r="1640" spans="5:28">
      <c r="E1640" s="190"/>
      <c r="V1640" s="81"/>
      <c r="W1640" s="81"/>
      <c r="X1640" s="81"/>
      <c r="Y1640" s="81"/>
      <c r="Z1640" s="81"/>
      <c r="AA1640" s="81"/>
      <c r="AB1640" s="81"/>
    </row>
    <row r="1641" spans="5:28">
      <c r="E1641" s="190"/>
      <c r="V1641" s="81"/>
      <c r="W1641" s="81"/>
      <c r="X1641" s="81"/>
      <c r="Y1641" s="81"/>
      <c r="Z1641" s="81"/>
      <c r="AA1641" s="81"/>
      <c r="AB1641" s="81"/>
    </row>
    <row r="1642" spans="5:28">
      <c r="E1642" s="190"/>
      <c r="V1642" s="81"/>
      <c r="W1642" s="81"/>
      <c r="X1642" s="81"/>
      <c r="Y1642" s="81"/>
      <c r="Z1642" s="81"/>
      <c r="AA1642" s="81"/>
      <c r="AB1642" s="81"/>
    </row>
    <row r="1643" spans="5:28">
      <c r="E1643" s="190"/>
      <c r="V1643" s="81"/>
      <c r="W1643" s="81"/>
      <c r="X1643" s="81"/>
      <c r="Y1643" s="81"/>
      <c r="Z1643" s="81"/>
      <c r="AA1643" s="81"/>
      <c r="AB1643" s="81"/>
    </row>
    <row r="1644" spans="5:28">
      <c r="E1644" s="190"/>
      <c r="V1644" s="81"/>
      <c r="W1644" s="81"/>
      <c r="X1644" s="81"/>
      <c r="Y1644" s="81"/>
      <c r="Z1644" s="81"/>
      <c r="AA1644" s="81"/>
      <c r="AB1644" s="81"/>
    </row>
    <row r="1645" spans="5:28">
      <c r="E1645" s="190"/>
      <c r="V1645" s="81"/>
      <c r="W1645" s="81"/>
      <c r="X1645" s="81"/>
      <c r="Y1645" s="81"/>
      <c r="Z1645" s="81"/>
      <c r="AA1645" s="81"/>
      <c r="AB1645" s="81"/>
    </row>
    <row r="1646" spans="5:28">
      <c r="E1646" s="190"/>
      <c r="V1646" s="81"/>
      <c r="W1646" s="81"/>
      <c r="X1646" s="81"/>
      <c r="Y1646" s="81"/>
      <c r="Z1646" s="81"/>
      <c r="AA1646" s="81"/>
      <c r="AB1646" s="81"/>
    </row>
    <row r="1647" spans="5:28">
      <c r="E1647" s="190"/>
      <c r="V1647" s="81"/>
      <c r="W1647" s="81"/>
      <c r="X1647" s="81"/>
      <c r="Y1647" s="81"/>
      <c r="Z1647" s="81"/>
      <c r="AA1647" s="81"/>
      <c r="AB1647" s="81"/>
    </row>
    <row r="1648" spans="5:28">
      <c r="E1648" s="190"/>
      <c r="V1648" s="81"/>
      <c r="W1648" s="81"/>
      <c r="X1648" s="81"/>
      <c r="Y1648" s="81"/>
      <c r="Z1648" s="81"/>
      <c r="AA1648" s="81"/>
      <c r="AB1648" s="81"/>
    </row>
    <row r="1649" spans="5:28">
      <c r="E1649" s="190"/>
      <c r="V1649" s="81"/>
      <c r="W1649" s="81"/>
      <c r="X1649" s="81"/>
      <c r="Y1649" s="81"/>
      <c r="Z1649" s="81"/>
      <c r="AA1649" s="81"/>
      <c r="AB1649" s="81"/>
    </row>
    <row r="1650" spans="5:28">
      <c r="E1650" s="190"/>
      <c r="V1650" s="81"/>
      <c r="W1650" s="81"/>
      <c r="X1650" s="81"/>
      <c r="Y1650" s="81"/>
      <c r="Z1650" s="81"/>
      <c r="AA1650" s="81"/>
      <c r="AB1650" s="81"/>
    </row>
    <row r="1651" spans="5:28">
      <c r="E1651" s="190"/>
      <c r="V1651" s="81"/>
      <c r="W1651" s="81"/>
      <c r="X1651" s="81"/>
      <c r="Y1651" s="81"/>
      <c r="Z1651" s="81"/>
      <c r="AA1651" s="81"/>
      <c r="AB1651" s="81"/>
    </row>
    <row r="1652" spans="5:28">
      <c r="E1652" s="190"/>
      <c r="V1652" s="81"/>
      <c r="W1652" s="81"/>
      <c r="X1652" s="81"/>
      <c r="Y1652" s="81"/>
      <c r="Z1652" s="81"/>
      <c r="AA1652" s="81"/>
      <c r="AB1652" s="81"/>
    </row>
    <row r="1653" spans="5:28">
      <c r="E1653" s="190"/>
      <c r="V1653" s="81"/>
      <c r="W1653" s="81"/>
      <c r="X1653" s="81"/>
      <c r="Y1653" s="81"/>
      <c r="Z1653" s="81"/>
      <c r="AA1653" s="81"/>
      <c r="AB1653" s="81"/>
    </row>
    <row r="1654" spans="5:28">
      <c r="E1654" s="190"/>
      <c r="V1654" s="81"/>
      <c r="W1654" s="81"/>
      <c r="X1654" s="81"/>
      <c r="Y1654" s="81"/>
      <c r="Z1654" s="81"/>
      <c r="AA1654" s="81"/>
      <c r="AB1654" s="81"/>
    </row>
    <row r="1655" spans="5:28">
      <c r="E1655" s="190"/>
      <c r="V1655" s="81"/>
      <c r="W1655" s="81"/>
      <c r="X1655" s="81"/>
      <c r="Y1655" s="81"/>
      <c r="Z1655" s="81"/>
      <c r="AA1655" s="81"/>
      <c r="AB1655" s="81"/>
    </row>
    <row r="1656" spans="5:28">
      <c r="E1656" s="190"/>
      <c r="V1656" s="81"/>
      <c r="W1656" s="81"/>
      <c r="X1656" s="81"/>
      <c r="Y1656" s="81"/>
      <c r="Z1656" s="81"/>
      <c r="AA1656" s="81"/>
      <c r="AB1656" s="81"/>
    </row>
    <row r="1657" spans="5:28">
      <c r="E1657" s="190"/>
      <c r="V1657" s="81"/>
      <c r="W1657" s="81"/>
      <c r="X1657" s="81"/>
      <c r="Y1657" s="81"/>
      <c r="Z1657" s="81"/>
      <c r="AA1657" s="81"/>
      <c r="AB1657" s="81"/>
    </row>
    <row r="1658" spans="5:28">
      <c r="E1658" s="190"/>
      <c r="V1658" s="81"/>
      <c r="W1658" s="81"/>
      <c r="X1658" s="81"/>
      <c r="Y1658" s="81"/>
      <c r="Z1658" s="81"/>
      <c r="AA1658" s="81"/>
      <c r="AB1658" s="81"/>
    </row>
    <row r="1659" spans="5:28">
      <c r="E1659" s="190"/>
      <c r="V1659" s="81"/>
      <c r="W1659" s="81"/>
      <c r="X1659" s="81"/>
      <c r="Y1659" s="81"/>
      <c r="Z1659" s="81"/>
      <c r="AA1659" s="81"/>
      <c r="AB1659" s="81"/>
    </row>
    <row r="1660" spans="5:28">
      <c r="E1660" s="190"/>
      <c r="V1660" s="81"/>
      <c r="W1660" s="81"/>
      <c r="X1660" s="81"/>
      <c r="Y1660" s="81"/>
      <c r="Z1660" s="81"/>
      <c r="AA1660" s="81"/>
      <c r="AB1660" s="81"/>
    </row>
    <row r="1661" spans="5:28">
      <c r="E1661" s="190"/>
      <c r="V1661" s="81"/>
      <c r="W1661" s="81"/>
      <c r="X1661" s="81"/>
      <c r="Y1661" s="81"/>
      <c r="Z1661" s="81"/>
      <c r="AA1661" s="81"/>
      <c r="AB1661" s="81"/>
    </row>
    <row r="1662" spans="5:28">
      <c r="E1662" s="190"/>
      <c r="V1662" s="81"/>
      <c r="W1662" s="81"/>
      <c r="X1662" s="81"/>
      <c r="Y1662" s="81"/>
      <c r="Z1662" s="81"/>
      <c r="AA1662" s="81"/>
      <c r="AB1662" s="81"/>
    </row>
    <row r="1663" spans="5:28">
      <c r="E1663" s="190"/>
      <c r="V1663" s="81"/>
      <c r="W1663" s="81"/>
      <c r="X1663" s="81"/>
      <c r="Y1663" s="81"/>
      <c r="Z1663" s="81"/>
      <c r="AA1663" s="81"/>
      <c r="AB1663" s="81"/>
    </row>
    <row r="1664" spans="5:28">
      <c r="E1664" s="190"/>
      <c r="V1664" s="81"/>
      <c r="W1664" s="81"/>
      <c r="X1664" s="81"/>
      <c r="Y1664" s="81"/>
      <c r="Z1664" s="81"/>
      <c r="AA1664" s="81"/>
      <c r="AB1664" s="81"/>
    </row>
    <row r="1665" spans="5:28">
      <c r="E1665" s="190"/>
      <c r="V1665" s="81"/>
      <c r="W1665" s="81"/>
      <c r="X1665" s="81"/>
      <c r="Y1665" s="81"/>
      <c r="Z1665" s="81"/>
      <c r="AA1665" s="81"/>
      <c r="AB1665" s="81"/>
    </row>
    <row r="1666" spans="5:28">
      <c r="E1666" s="190"/>
      <c r="V1666" s="81"/>
      <c r="W1666" s="81"/>
      <c r="X1666" s="81"/>
      <c r="Y1666" s="81"/>
      <c r="Z1666" s="81"/>
      <c r="AA1666" s="81"/>
      <c r="AB1666" s="81"/>
    </row>
    <row r="1667" spans="5:28">
      <c r="E1667" s="190"/>
      <c r="V1667" s="81"/>
      <c r="W1667" s="81"/>
      <c r="X1667" s="81"/>
      <c r="Y1667" s="81"/>
      <c r="Z1667" s="81"/>
      <c r="AA1667" s="81"/>
      <c r="AB1667" s="81"/>
    </row>
    <row r="1668" spans="5:28">
      <c r="E1668" s="190"/>
      <c r="V1668" s="81"/>
      <c r="W1668" s="81"/>
      <c r="X1668" s="81"/>
      <c r="Y1668" s="81"/>
      <c r="Z1668" s="81"/>
      <c r="AA1668" s="81"/>
      <c r="AB1668" s="81"/>
    </row>
    <row r="1669" spans="5:28">
      <c r="E1669" s="190"/>
      <c r="V1669" s="81"/>
      <c r="W1669" s="81"/>
      <c r="X1669" s="81"/>
      <c r="Y1669" s="81"/>
      <c r="Z1669" s="81"/>
      <c r="AA1669" s="81"/>
      <c r="AB1669" s="81"/>
    </row>
    <row r="1670" spans="5:28">
      <c r="E1670" s="190"/>
      <c r="V1670" s="81"/>
      <c r="W1670" s="81"/>
      <c r="X1670" s="81"/>
      <c r="Y1670" s="81"/>
      <c r="Z1670" s="81"/>
      <c r="AA1670" s="81"/>
      <c r="AB1670" s="81"/>
    </row>
    <row r="1671" spans="5:28">
      <c r="E1671" s="190"/>
      <c r="V1671" s="81"/>
      <c r="W1671" s="81"/>
      <c r="X1671" s="81"/>
      <c r="Y1671" s="81"/>
      <c r="Z1671" s="81"/>
      <c r="AA1671" s="81"/>
      <c r="AB1671" s="81"/>
    </row>
    <row r="1672" spans="5:28">
      <c r="E1672" s="190"/>
      <c r="V1672" s="81"/>
      <c r="W1672" s="81"/>
      <c r="X1672" s="81"/>
      <c r="Y1672" s="81"/>
      <c r="Z1672" s="81"/>
      <c r="AA1672" s="81"/>
      <c r="AB1672" s="81"/>
    </row>
    <row r="1673" spans="5:28">
      <c r="E1673" s="190"/>
      <c r="V1673" s="81"/>
      <c r="W1673" s="81"/>
      <c r="X1673" s="81"/>
      <c r="Y1673" s="81"/>
      <c r="Z1673" s="81"/>
      <c r="AA1673" s="81"/>
      <c r="AB1673" s="81"/>
    </row>
    <row r="1674" spans="5:28">
      <c r="E1674" s="190"/>
      <c r="V1674" s="81"/>
      <c r="W1674" s="81"/>
      <c r="X1674" s="81"/>
      <c r="Y1674" s="81"/>
      <c r="Z1674" s="81"/>
      <c r="AA1674" s="81"/>
      <c r="AB1674" s="81"/>
    </row>
    <row r="1675" spans="5:28">
      <c r="E1675" s="190"/>
      <c r="V1675" s="81"/>
      <c r="W1675" s="81"/>
      <c r="X1675" s="81"/>
      <c r="Y1675" s="81"/>
      <c r="Z1675" s="81"/>
      <c r="AA1675" s="81"/>
      <c r="AB1675" s="81"/>
    </row>
    <row r="1676" spans="5:28">
      <c r="E1676" s="190"/>
      <c r="V1676" s="81"/>
      <c r="W1676" s="81"/>
      <c r="X1676" s="81"/>
      <c r="Y1676" s="81"/>
      <c r="Z1676" s="81"/>
      <c r="AA1676" s="81"/>
      <c r="AB1676" s="81"/>
    </row>
    <row r="1677" spans="5:28">
      <c r="E1677" s="190"/>
      <c r="V1677" s="81"/>
      <c r="W1677" s="81"/>
      <c r="X1677" s="81"/>
      <c r="Y1677" s="81"/>
      <c r="Z1677" s="81"/>
      <c r="AA1677" s="81"/>
      <c r="AB1677" s="81"/>
    </row>
    <row r="1678" spans="5:28">
      <c r="E1678" s="190"/>
      <c r="V1678" s="81"/>
      <c r="W1678" s="81"/>
      <c r="X1678" s="81"/>
      <c r="Y1678" s="81"/>
      <c r="Z1678" s="81"/>
      <c r="AA1678" s="81"/>
      <c r="AB1678" s="81"/>
    </row>
    <row r="1679" spans="5:28">
      <c r="E1679" s="190"/>
      <c r="V1679" s="81"/>
      <c r="W1679" s="81"/>
      <c r="X1679" s="81"/>
      <c r="Y1679" s="81"/>
      <c r="Z1679" s="81"/>
      <c r="AA1679" s="81"/>
      <c r="AB1679" s="81"/>
    </row>
    <row r="1680" spans="5:28">
      <c r="E1680" s="190"/>
      <c r="V1680" s="81"/>
      <c r="W1680" s="81"/>
      <c r="X1680" s="81"/>
      <c r="Y1680" s="81"/>
      <c r="Z1680" s="81"/>
      <c r="AA1680" s="81"/>
      <c r="AB1680" s="81"/>
    </row>
    <row r="1681" spans="5:28">
      <c r="E1681" s="190"/>
      <c r="V1681" s="81"/>
      <c r="W1681" s="81"/>
      <c r="X1681" s="81"/>
      <c r="Y1681" s="81"/>
      <c r="Z1681" s="81"/>
      <c r="AA1681" s="81"/>
      <c r="AB1681" s="81"/>
    </row>
    <row r="1682" spans="5:28">
      <c r="E1682" s="190"/>
      <c r="V1682" s="81"/>
      <c r="W1682" s="81"/>
      <c r="X1682" s="81"/>
      <c r="Y1682" s="81"/>
      <c r="Z1682" s="81"/>
      <c r="AA1682" s="81"/>
      <c r="AB1682" s="81"/>
    </row>
    <row r="1683" spans="5:28">
      <c r="E1683" s="190"/>
      <c r="V1683" s="81"/>
      <c r="W1683" s="81"/>
      <c r="X1683" s="81"/>
      <c r="Y1683" s="81"/>
      <c r="Z1683" s="81"/>
      <c r="AA1683" s="81"/>
      <c r="AB1683" s="81"/>
    </row>
    <row r="1684" spans="5:28">
      <c r="E1684" s="190"/>
      <c r="V1684" s="81"/>
      <c r="W1684" s="81"/>
      <c r="X1684" s="81"/>
      <c r="Y1684" s="81"/>
      <c r="Z1684" s="81"/>
      <c r="AA1684" s="81"/>
      <c r="AB1684" s="81"/>
    </row>
    <row r="1685" spans="5:28">
      <c r="E1685" s="190"/>
      <c r="V1685" s="81"/>
      <c r="W1685" s="81"/>
      <c r="X1685" s="81"/>
      <c r="Y1685" s="81"/>
      <c r="Z1685" s="81"/>
      <c r="AA1685" s="81"/>
      <c r="AB1685" s="81"/>
    </row>
    <row r="1686" spans="5:28">
      <c r="E1686" s="190"/>
      <c r="V1686" s="81"/>
      <c r="W1686" s="81"/>
      <c r="X1686" s="81"/>
      <c r="Y1686" s="81"/>
      <c r="Z1686" s="81"/>
      <c r="AA1686" s="81"/>
      <c r="AB1686" s="81"/>
    </row>
    <row r="1687" spans="5:28">
      <c r="E1687" s="190"/>
      <c r="V1687" s="81"/>
      <c r="W1687" s="81"/>
      <c r="X1687" s="81"/>
      <c r="Y1687" s="81"/>
      <c r="Z1687" s="81"/>
      <c r="AA1687" s="81"/>
      <c r="AB1687" s="81"/>
    </row>
    <row r="1688" spans="5:28">
      <c r="E1688" s="190"/>
      <c r="V1688" s="81"/>
      <c r="W1688" s="81"/>
      <c r="X1688" s="81"/>
      <c r="Y1688" s="81"/>
      <c r="Z1688" s="81"/>
      <c r="AA1688" s="81"/>
      <c r="AB1688" s="81"/>
    </row>
    <row r="1689" spans="5:28">
      <c r="E1689" s="190"/>
      <c r="V1689" s="81"/>
      <c r="W1689" s="81"/>
      <c r="X1689" s="81"/>
      <c r="Y1689" s="81"/>
      <c r="Z1689" s="81"/>
      <c r="AA1689" s="81"/>
      <c r="AB1689" s="81"/>
    </row>
    <row r="1690" spans="5:28">
      <c r="E1690" s="190"/>
      <c r="V1690" s="81"/>
      <c r="W1690" s="81"/>
      <c r="X1690" s="81"/>
      <c r="Y1690" s="81"/>
      <c r="Z1690" s="81"/>
      <c r="AA1690" s="81"/>
      <c r="AB1690" s="81"/>
    </row>
    <row r="1691" spans="5:28">
      <c r="E1691" s="190"/>
      <c r="V1691" s="81"/>
      <c r="W1691" s="81"/>
      <c r="X1691" s="81"/>
      <c r="Y1691" s="81"/>
      <c r="Z1691" s="81"/>
      <c r="AA1691" s="81"/>
      <c r="AB1691" s="81"/>
    </row>
    <row r="1692" spans="5:28">
      <c r="E1692" s="190"/>
      <c r="V1692" s="81"/>
      <c r="W1692" s="81"/>
      <c r="X1692" s="81"/>
      <c r="Y1692" s="81"/>
      <c r="Z1692" s="81"/>
      <c r="AA1692" s="81"/>
      <c r="AB1692" s="81"/>
    </row>
    <row r="1693" spans="5:28">
      <c r="E1693" s="190"/>
      <c r="V1693" s="81"/>
      <c r="W1693" s="81"/>
      <c r="X1693" s="81"/>
      <c r="Y1693" s="81"/>
      <c r="Z1693" s="81"/>
      <c r="AA1693" s="81"/>
      <c r="AB1693" s="81"/>
    </row>
    <row r="1694" spans="5:28">
      <c r="E1694" s="190"/>
      <c r="V1694" s="81"/>
      <c r="W1694" s="81"/>
      <c r="X1694" s="81"/>
      <c r="Y1694" s="81"/>
      <c r="Z1694" s="81"/>
      <c r="AA1694" s="81"/>
      <c r="AB1694" s="81"/>
    </row>
    <row r="1695" spans="5:28">
      <c r="E1695" s="190"/>
      <c r="V1695" s="81"/>
      <c r="W1695" s="81"/>
      <c r="X1695" s="81"/>
      <c r="Y1695" s="81"/>
      <c r="Z1695" s="81"/>
      <c r="AA1695" s="81"/>
      <c r="AB1695" s="81"/>
    </row>
    <row r="1696" spans="5:28">
      <c r="E1696" s="190"/>
      <c r="V1696" s="81"/>
      <c r="W1696" s="81"/>
      <c r="X1696" s="81"/>
      <c r="Y1696" s="81"/>
      <c r="Z1696" s="81"/>
      <c r="AA1696" s="81"/>
      <c r="AB1696" s="81"/>
    </row>
    <row r="1697" spans="5:28">
      <c r="E1697" s="190"/>
      <c r="V1697" s="81"/>
      <c r="W1697" s="81"/>
      <c r="X1697" s="81"/>
      <c r="Y1697" s="81"/>
      <c r="Z1697" s="81"/>
      <c r="AA1697" s="81"/>
      <c r="AB1697" s="81"/>
    </row>
    <row r="1698" spans="5:28">
      <c r="E1698" s="190"/>
      <c r="V1698" s="81"/>
      <c r="W1698" s="81"/>
      <c r="X1698" s="81"/>
      <c r="Y1698" s="81"/>
      <c r="Z1698" s="81"/>
      <c r="AA1698" s="81"/>
      <c r="AB1698" s="81"/>
    </row>
    <row r="1699" spans="5:28">
      <c r="E1699" s="190"/>
      <c r="V1699" s="81"/>
      <c r="W1699" s="81"/>
      <c r="X1699" s="81"/>
      <c r="Y1699" s="81"/>
      <c r="Z1699" s="81"/>
      <c r="AA1699" s="81"/>
      <c r="AB1699" s="81"/>
    </row>
    <row r="1700" spans="5:28">
      <c r="E1700" s="190"/>
      <c r="V1700" s="81"/>
      <c r="W1700" s="81"/>
      <c r="X1700" s="81"/>
      <c r="Y1700" s="81"/>
      <c r="Z1700" s="81"/>
      <c r="AA1700" s="81"/>
      <c r="AB1700" s="81"/>
    </row>
    <row r="1701" spans="5:28">
      <c r="E1701" s="190"/>
      <c r="V1701" s="81"/>
      <c r="W1701" s="81"/>
      <c r="X1701" s="81"/>
      <c r="Y1701" s="81"/>
      <c r="Z1701" s="81"/>
      <c r="AA1701" s="81"/>
      <c r="AB1701" s="81"/>
    </row>
    <row r="1702" spans="5:28">
      <c r="E1702" s="190"/>
      <c r="V1702" s="81"/>
      <c r="W1702" s="81"/>
      <c r="X1702" s="81"/>
      <c r="Y1702" s="81"/>
      <c r="Z1702" s="81"/>
      <c r="AA1702" s="81"/>
      <c r="AB1702" s="81"/>
    </row>
    <row r="1703" spans="5:28">
      <c r="E1703" s="190"/>
      <c r="V1703" s="81"/>
      <c r="W1703" s="81"/>
      <c r="X1703" s="81"/>
      <c r="Y1703" s="81"/>
      <c r="Z1703" s="81"/>
      <c r="AA1703" s="81"/>
      <c r="AB1703" s="81"/>
    </row>
    <row r="1704" spans="5:28">
      <c r="E1704" s="190"/>
      <c r="V1704" s="81"/>
      <c r="W1704" s="81"/>
      <c r="X1704" s="81"/>
      <c r="Y1704" s="81"/>
      <c r="Z1704" s="81"/>
      <c r="AA1704" s="81"/>
      <c r="AB1704" s="81"/>
    </row>
  </sheetData>
  <sheetProtection algorithmName="SHA-512" hashValue="o+wT3Gvs+IsM8xXdJ2cefemY+3lgkhmwdRGOmlqnj3vAwPsUswWcQiLJZSwhADkvvMLx7h4NAc7r+/8R7DJRGw==" saltValue="4UwHUbU2C7ASkvxGXbTL1A==" spinCount="100000" sheet="1" objects="1" scenarios="1" selectLockedCells="1" selectUnlockedCells="1"/>
  <phoneticPr fontId="20" type="noConversion"/>
  <conditionalFormatting sqref="G327:N327">
    <cfRule type="expression" dxfId="1" priority="1">
      <formula>$E$4="Non"</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heetViews>
  <sheetFormatPr baseColWidth="10" defaultRowHeight="11.5"/>
  <cols>
    <col min="1" max="1" width="10.90625" style="9"/>
    <col min="2" max="2" width="22.08984375" style="9" customWidth="1"/>
    <col min="3" max="4" width="10.90625" style="9"/>
    <col min="5" max="5" width="19.90625" style="9" customWidth="1"/>
    <col min="6" max="6" width="14.1796875" style="9" customWidth="1"/>
    <col min="7" max="7" width="19" style="9" customWidth="1"/>
    <col min="8" max="8" width="17.54296875" style="9" customWidth="1"/>
    <col min="9" max="9" width="26.81640625" style="9" customWidth="1"/>
    <col min="10" max="10" width="19.7265625" style="9" customWidth="1"/>
    <col min="11" max="14" width="12.81640625" style="9" customWidth="1"/>
    <col min="15" max="16384" width="10.90625" style="9"/>
  </cols>
  <sheetData>
    <row r="1" spans="1:14" ht="15.5">
      <c r="A1" s="1351" t="s">
        <v>3162</v>
      </c>
    </row>
    <row r="2" spans="1:14" s="159" customFormat="1" ht="23">
      <c r="A2" s="1327" t="s">
        <v>189</v>
      </c>
      <c r="B2" s="1327" t="s">
        <v>1862</v>
      </c>
      <c r="C2" s="1327" t="s">
        <v>3093</v>
      </c>
      <c r="D2" s="1327" t="s">
        <v>3209</v>
      </c>
      <c r="E2" s="1327" t="s">
        <v>3094</v>
      </c>
      <c r="F2" s="715" t="s">
        <v>3215</v>
      </c>
      <c r="G2" s="1327" t="s">
        <v>3095</v>
      </c>
      <c r="H2" s="1327" t="s">
        <v>3096</v>
      </c>
      <c r="I2" s="1327" t="s">
        <v>3097</v>
      </c>
      <c r="J2" s="1327" t="s">
        <v>3158</v>
      </c>
      <c r="K2" s="1327" t="s">
        <v>3168</v>
      </c>
      <c r="L2" s="1327" t="s">
        <v>3169</v>
      </c>
      <c r="M2" s="1327" t="s">
        <v>3170</v>
      </c>
      <c r="N2" s="1327" t="s">
        <v>1070</v>
      </c>
    </row>
    <row r="3" spans="1:14" ht="14.5" customHeight="1">
      <c r="A3" s="9">
        <f>'Identification '!$F$11</f>
        <v>0</v>
      </c>
      <c r="B3" s="1440" t="str">
        <f>IF(AND('Identification '!$F$11="",'Identification '!$F$15&lt;&gt;""),'Identification '!$F$15,IF('Identification '!$F$11="","",IF('Identification '!$F$13="Inscrire le nom de votre organisme dans la cellule F15",'Identification '!$F$15,'Identification '!$F$13)))</f>
        <v/>
      </c>
      <c r="C3" s="9" t="str">
        <f>REF!$BM$8</f>
        <v>2026-2027</v>
      </c>
      <c r="D3" s="9" t="s">
        <v>3210</v>
      </c>
      <c r="E3" s="190" t="str">
        <f>'Identification '!$F$17</f>
        <v/>
      </c>
      <c r="F3" s="9" t="str">
        <f>'Identification '!$G$18</f>
        <v/>
      </c>
      <c r="G3" s="1328" t="s">
        <v>3099</v>
      </c>
      <c r="H3" s="1334" t="s">
        <v>24</v>
      </c>
      <c r="I3" s="1334" t="s">
        <v>0</v>
      </c>
      <c r="J3" s="1353"/>
      <c r="K3" s="1354"/>
      <c r="L3" s="1354">
        <f>'Section 14C EVEN'!$H$26</f>
        <v>0</v>
      </c>
      <c r="M3" s="1354"/>
      <c r="N3" s="1354"/>
    </row>
    <row r="4" spans="1:14" ht="14.5" customHeight="1">
      <c r="A4" s="9">
        <f>'Identification '!$F$11</f>
        <v>0</v>
      </c>
      <c r="B4" s="1440" t="str">
        <f>IF(AND('Identification '!$F$11="",'Identification '!$F$15&lt;&gt;""),'Identification '!$F$15,IF('Identification '!$F$11="","",IF('Identification '!$F$13="Inscrire le nom de votre organisme dans la cellule F15",'Identification '!$F$15,'Identification '!$F$13)))</f>
        <v/>
      </c>
      <c r="C4" s="9" t="str">
        <f>REF!$BM$8</f>
        <v>2026-2027</v>
      </c>
      <c r="D4" s="9" t="s">
        <v>3210</v>
      </c>
      <c r="E4" s="190" t="str">
        <f>'Identification '!$F$17</f>
        <v/>
      </c>
      <c r="F4" s="9" t="str">
        <f>'Identification '!$G$18</f>
        <v/>
      </c>
      <c r="G4" s="1328" t="s">
        <v>3099</v>
      </c>
      <c r="H4" s="1334" t="s">
        <v>24</v>
      </c>
      <c r="I4" s="190" t="s">
        <v>16</v>
      </c>
      <c r="J4" s="1353"/>
      <c r="K4" s="1355"/>
      <c r="L4" s="1355"/>
      <c r="M4" s="1354"/>
      <c r="N4" s="284"/>
    </row>
    <row r="5" spans="1:14" ht="14.5" customHeight="1">
      <c r="A5" s="9">
        <f>'Identification '!$F$11</f>
        <v>0</v>
      </c>
      <c r="B5" s="1440" t="str">
        <f>IF(AND('Identification '!$F$11="",'Identification '!$F$15&lt;&gt;""),'Identification '!$F$15,IF('Identification '!$F$11="","",IF('Identification '!$F$13="Inscrire le nom de votre organisme dans la cellule F15",'Identification '!$F$15,'Identification '!$F$13)))</f>
        <v/>
      </c>
      <c r="C5" s="9" t="str">
        <f>REF!$BM$8</f>
        <v>2026-2027</v>
      </c>
      <c r="D5" s="9" t="s">
        <v>3210</v>
      </c>
      <c r="E5" s="190" t="str">
        <f>'Identification '!$F$17</f>
        <v/>
      </c>
      <c r="F5" s="9" t="str">
        <f>'Identification '!$G$18</f>
        <v/>
      </c>
      <c r="G5" s="1328" t="s">
        <v>3099</v>
      </c>
      <c r="H5" s="1334" t="s">
        <v>24</v>
      </c>
      <c r="I5" s="190" t="s">
        <v>17</v>
      </c>
      <c r="J5" s="1353"/>
      <c r="K5" s="1355"/>
      <c r="L5" s="1355"/>
      <c r="M5" s="1354"/>
      <c r="N5" s="284"/>
    </row>
    <row r="6" spans="1:14" ht="14.5" customHeight="1">
      <c r="A6" s="9">
        <f>'Identification '!$F$11</f>
        <v>0</v>
      </c>
      <c r="B6" s="1440" t="str">
        <f>IF(AND('Identification '!$F$11="",'Identification '!$F$15&lt;&gt;""),'Identification '!$F$15,IF('Identification '!$F$11="","",IF('Identification '!$F$13="Inscrire le nom de votre organisme dans la cellule F15",'Identification '!$F$15,'Identification '!$F$13)))</f>
        <v/>
      </c>
      <c r="C6" s="9" t="str">
        <f>REF!$BM$8</f>
        <v>2026-2027</v>
      </c>
      <c r="D6" s="9" t="s">
        <v>3210</v>
      </c>
      <c r="E6" s="190" t="str">
        <f>'Identification '!$F$17</f>
        <v/>
      </c>
      <c r="F6" s="9" t="str">
        <f>'Identification '!$G$18</f>
        <v/>
      </c>
      <c r="G6" s="1328" t="s">
        <v>3099</v>
      </c>
      <c r="H6" s="1334" t="s">
        <v>24</v>
      </c>
      <c r="I6" s="206" t="s">
        <v>40</v>
      </c>
      <c r="J6" s="1353"/>
      <c r="K6" s="1354"/>
      <c r="L6" s="1354">
        <f>'Section 14C EVEN'!$H$37</f>
        <v>0</v>
      </c>
      <c r="M6" s="1354"/>
      <c r="N6" s="1354"/>
    </row>
    <row r="7" spans="1:14" ht="14.5" customHeight="1">
      <c r="A7" s="9">
        <f>'Identification '!$F$11</f>
        <v>0</v>
      </c>
      <c r="B7" s="1440" t="str">
        <f>IF(AND('Identification '!$F$11="",'Identification '!$F$15&lt;&gt;""),'Identification '!$F$15,IF('Identification '!$F$11="","",IF('Identification '!$F$13="Inscrire le nom de votre organisme dans la cellule F15",'Identification '!$F$15,'Identification '!$F$13)))</f>
        <v/>
      </c>
      <c r="C7" s="9" t="str">
        <f>REF!$BM$8</f>
        <v>2026-2027</v>
      </c>
      <c r="D7" s="9" t="s">
        <v>3210</v>
      </c>
      <c r="E7" s="190" t="str">
        <f>'Identification '!$F$17</f>
        <v/>
      </c>
      <c r="F7" s="9" t="str">
        <f>'Identification '!$G$18</f>
        <v/>
      </c>
      <c r="G7" s="1328" t="s">
        <v>3099</v>
      </c>
      <c r="H7" s="190" t="s">
        <v>47</v>
      </c>
      <c r="I7" s="190" t="s">
        <v>48</v>
      </c>
      <c r="J7" s="1353"/>
      <c r="K7" s="1354"/>
      <c r="L7" s="1354">
        <f>'Section 14C EVEN'!$H$57</f>
        <v>0</v>
      </c>
      <c r="M7" s="1354"/>
      <c r="N7" s="1354"/>
    </row>
    <row r="8" spans="1:14" ht="14.5" customHeight="1">
      <c r="A8" s="9">
        <f>'Identification '!$F$11</f>
        <v>0</v>
      </c>
      <c r="B8" s="1440" t="str">
        <f>IF(AND('Identification '!$F$11="",'Identification '!$F$15&lt;&gt;""),'Identification '!$F$15,IF('Identification '!$F$11="","",IF('Identification '!$F$13="Inscrire le nom de votre organisme dans la cellule F15",'Identification '!$F$15,'Identification '!$F$13)))</f>
        <v/>
      </c>
      <c r="C8" s="9" t="str">
        <f>REF!$BM$8</f>
        <v>2026-2027</v>
      </c>
      <c r="D8" s="9" t="s">
        <v>3210</v>
      </c>
      <c r="E8" s="190" t="str">
        <f>'Identification '!$F$17</f>
        <v/>
      </c>
      <c r="F8" s="9" t="str">
        <f>'Identification '!$G$18</f>
        <v/>
      </c>
      <c r="G8" s="1328" t="s">
        <v>3099</v>
      </c>
      <c r="H8" s="190" t="s">
        <v>47</v>
      </c>
      <c r="I8" s="190" t="s">
        <v>54</v>
      </c>
      <c r="J8" s="1353"/>
      <c r="K8" s="1354"/>
      <c r="L8" s="1354">
        <f>'Section 14C EVEN'!$H$70</f>
        <v>0</v>
      </c>
      <c r="M8" s="1354"/>
      <c r="N8" s="1354"/>
    </row>
    <row r="9" spans="1:14" ht="14.5" customHeight="1">
      <c r="A9" s="9">
        <f>'Identification '!$F$11</f>
        <v>0</v>
      </c>
      <c r="B9" s="1440" t="str">
        <f>IF(AND('Identification '!$F$11="",'Identification '!$F$15&lt;&gt;""),'Identification '!$F$15,IF('Identification '!$F$11="","",IF('Identification '!$F$13="Inscrire le nom de votre organisme dans la cellule F15",'Identification '!$F$15,'Identification '!$F$13)))</f>
        <v/>
      </c>
      <c r="C9" s="9" t="str">
        <f>REF!$BM$8</f>
        <v>2026-2027</v>
      </c>
      <c r="D9" s="9" t="s">
        <v>3210</v>
      </c>
      <c r="E9" s="190" t="str">
        <f>'Identification '!$F$17</f>
        <v/>
      </c>
      <c r="F9" s="9" t="str">
        <f>'Identification '!$G$18</f>
        <v/>
      </c>
      <c r="G9" s="1328" t="s">
        <v>3099</v>
      </c>
      <c r="H9" s="190" t="s">
        <v>47</v>
      </c>
      <c r="I9" s="190" t="s">
        <v>30</v>
      </c>
      <c r="J9" s="1353"/>
      <c r="K9" s="1354"/>
      <c r="L9" s="1354">
        <f>'Section 14C EVEN'!$H$76</f>
        <v>0</v>
      </c>
      <c r="M9" s="1354"/>
      <c r="N9" s="1354"/>
    </row>
    <row r="10" spans="1:14" ht="14.5" customHeight="1">
      <c r="A10" s="9">
        <f>'Identification '!$F$11</f>
        <v>0</v>
      </c>
      <c r="B10" s="1440" t="str">
        <f>IF(AND('Identification '!$F$11="",'Identification '!$F$15&lt;&gt;""),'Identification '!$F$15,IF('Identification '!$F$11="","",IF('Identification '!$F$13="Inscrire le nom de votre organisme dans la cellule F15",'Identification '!$F$15,'Identification '!$F$13)))</f>
        <v/>
      </c>
      <c r="C10" s="9" t="str">
        <f>REF!$BM$8</f>
        <v>2026-2027</v>
      </c>
      <c r="D10" s="9" t="s">
        <v>3210</v>
      </c>
      <c r="E10" s="190" t="str">
        <f>'Identification '!$F$17</f>
        <v/>
      </c>
      <c r="F10" s="9" t="str">
        <f>'Identification '!$G$18</f>
        <v/>
      </c>
      <c r="G10" s="1328" t="s">
        <v>3099</v>
      </c>
      <c r="H10" s="190" t="s">
        <v>47</v>
      </c>
      <c r="I10" s="54" t="s">
        <v>32</v>
      </c>
      <c r="J10" s="1353"/>
      <c r="K10" s="1354"/>
      <c r="L10" s="1354">
        <f>'Section 14C EVEN'!$H$77</f>
        <v>0</v>
      </c>
      <c r="M10" s="1354"/>
      <c r="N10" s="1354"/>
    </row>
    <row r="11" spans="1:14" ht="14.5" customHeight="1">
      <c r="A11" s="9">
        <f>'Identification '!$F$11</f>
        <v>0</v>
      </c>
      <c r="B11" s="1440" t="str">
        <f>IF(AND('Identification '!$F$11="",'Identification '!$F$15&lt;&gt;""),'Identification '!$F$15,IF('Identification '!$F$11="","",IF('Identification '!$F$13="Inscrire le nom de votre organisme dans la cellule F15",'Identification '!$F$15,'Identification '!$F$13)))</f>
        <v/>
      </c>
      <c r="C11" s="9" t="str">
        <f>REF!$BM$8</f>
        <v>2026-2027</v>
      </c>
      <c r="D11" s="9" t="s">
        <v>3210</v>
      </c>
      <c r="E11" s="190" t="str">
        <f>'Identification '!$F$17</f>
        <v/>
      </c>
      <c r="F11" s="9" t="str">
        <f>'Identification '!$G$18</f>
        <v/>
      </c>
      <c r="G11" s="1328" t="s">
        <v>3100</v>
      </c>
      <c r="H11" s="190" t="s">
        <v>1875</v>
      </c>
      <c r="I11" s="190" t="s">
        <v>97</v>
      </c>
      <c r="J11" s="1353"/>
      <c r="K11" s="1355"/>
      <c r="L11" s="1354">
        <f>'Section 14C EVEN'!$H$102</f>
        <v>0</v>
      </c>
      <c r="M11" s="1354"/>
      <c r="N11" s="284"/>
    </row>
    <row r="12" spans="1:14" ht="14.5" customHeight="1">
      <c r="A12" s="9">
        <f>'Identification '!$F$11</f>
        <v>0</v>
      </c>
      <c r="B12" s="1440" t="str">
        <f>IF(AND('Identification '!$F$11="",'Identification '!$F$15&lt;&gt;""),'Identification '!$F$15,IF('Identification '!$F$11="","",IF('Identification '!$F$13="Inscrire le nom de votre organisme dans la cellule F15",'Identification '!$F$15,'Identification '!$F$13)))</f>
        <v/>
      </c>
      <c r="C12" s="9" t="str">
        <f>REF!$BM$8</f>
        <v>2026-2027</v>
      </c>
      <c r="D12" s="9" t="s">
        <v>3210</v>
      </c>
      <c r="E12" s="190" t="str">
        <f>'Identification '!$F$17</f>
        <v/>
      </c>
      <c r="F12" s="9" t="str">
        <f>'Identification '!$G$18</f>
        <v/>
      </c>
      <c r="G12" s="1328" t="s">
        <v>3100</v>
      </c>
      <c r="H12" s="190" t="s">
        <v>1875</v>
      </c>
      <c r="I12" s="190" t="s">
        <v>260</v>
      </c>
      <c r="J12" s="1353"/>
      <c r="K12" s="1355"/>
      <c r="L12" s="1355"/>
      <c r="M12" s="1354"/>
      <c r="N12" s="1354"/>
    </row>
    <row r="13" spans="1:14" ht="14.5" customHeight="1">
      <c r="A13" s="9">
        <f>'Identification '!$F$11</f>
        <v>0</v>
      </c>
      <c r="B13" s="1440" t="str">
        <f>IF(AND('Identification '!$F$11="",'Identification '!$F$15&lt;&gt;""),'Identification '!$F$15,IF('Identification '!$F$11="","",IF('Identification '!$F$13="Inscrire le nom de votre organisme dans la cellule F15",'Identification '!$F$15,'Identification '!$F$13)))</f>
        <v/>
      </c>
      <c r="C13" s="9" t="str">
        <f>REF!$BM$8</f>
        <v>2026-2027</v>
      </c>
      <c r="D13" s="9" t="s">
        <v>3210</v>
      </c>
      <c r="E13" s="190" t="str">
        <f>'Identification '!$F$17</f>
        <v/>
      </c>
      <c r="F13" s="9" t="str">
        <f>'Identification '!$G$18</f>
        <v/>
      </c>
      <c r="G13" s="1328" t="s">
        <v>3100</v>
      </c>
      <c r="H13" s="190" t="s">
        <v>1875</v>
      </c>
      <c r="I13" s="190" t="s">
        <v>138</v>
      </c>
      <c r="J13" s="1353"/>
      <c r="K13" s="1355"/>
      <c r="L13" s="1355"/>
      <c r="M13" s="1354"/>
      <c r="N13" s="1354"/>
    </row>
    <row r="14" spans="1:14" ht="14.5" customHeight="1">
      <c r="A14" s="9">
        <f>'Identification '!$F$11</f>
        <v>0</v>
      </c>
      <c r="B14" s="1440" t="str">
        <f>IF(AND('Identification '!$F$11="",'Identification '!$F$15&lt;&gt;""),'Identification '!$F$15,IF('Identification '!$F$11="","",IF('Identification '!$F$13="Inscrire le nom de votre organisme dans la cellule F15",'Identification '!$F$15,'Identification '!$F$13)))</f>
        <v/>
      </c>
      <c r="C14" s="9" t="str">
        <f>REF!$BM$8</f>
        <v>2026-2027</v>
      </c>
      <c r="D14" s="9" t="s">
        <v>3210</v>
      </c>
      <c r="E14" s="190" t="str">
        <f>'Identification '!$F$17</f>
        <v/>
      </c>
      <c r="F14" s="9" t="str">
        <f>'Identification '!$G$18</f>
        <v/>
      </c>
      <c r="G14" s="1328" t="s">
        <v>3100</v>
      </c>
      <c r="H14" s="190" t="s">
        <v>1875</v>
      </c>
      <c r="I14" s="190" t="s">
        <v>13</v>
      </c>
      <c r="J14" s="1353"/>
      <c r="K14" s="1355"/>
      <c r="L14" s="1355"/>
      <c r="M14" s="1354"/>
      <c r="N14" s="284"/>
    </row>
    <row r="15" spans="1:14" ht="14.5" customHeight="1">
      <c r="A15" s="9">
        <f>'Identification '!$F$11</f>
        <v>0</v>
      </c>
      <c r="B15" s="1440" t="str">
        <f>IF(AND('Identification '!$F$11="",'Identification '!$F$15&lt;&gt;""),'Identification '!$F$15,IF('Identification '!$F$11="","",IF('Identification '!$F$13="Inscrire le nom de votre organisme dans la cellule F15",'Identification '!$F$15,'Identification '!$F$13)))</f>
        <v/>
      </c>
      <c r="C15" s="9" t="str">
        <f>REF!$BM$8</f>
        <v>2026-2027</v>
      </c>
      <c r="D15" s="9" t="s">
        <v>3210</v>
      </c>
      <c r="E15" s="190" t="str">
        <f>'Identification '!$F$17</f>
        <v/>
      </c>
      <c r="F15" s="9" t="str">
        <f>'Identification '!$G$18</f>
        <v/>
      </c>
      <c r="G15" s="1328" t="s">
        <v>3100</v>
      </c>
      <c r="H15" s="190" t="s">
        <v>1875</v>
      </c>
      <c r="I15" s="190" t="s">
        <v>16</v>
      </c>
      <c r="J15" s="1353"/>
      <c r="K15" s="1355"/>
      <c r="L15" s="1355"/>
      <c r="M15" s="1354"/>
      <c r="N15" s="284"/>
    </row>
    <row r="16" spans="1:14" ht="14.5" customHeight="1">
      <c r="A16" s="9">
        <f>'Identification '!$F$11</f>
        <v>0</v>
      </c>
      <c r="B16" s="1440" t="str">
        <f>IF(AND('Identification '!$F$11="",'Identification '!$F$15&lt;&gt;""),'Identification '!$F$15,IF('Identification '!$F$11="","",IF('Identification '!$F$13="Inscrire le nom de votre organisme dans la cellule F15",'Identification '!$F$15,'Identification '!$F$13)))</f>
        <v/>
      </c>
      <c r="C16" s="9" t="str">
        <f>REF!$BM$8</f>
        <v>2026-2027</v>
      </c>
      <c r="D16" s="9" t="s">
        <v>3210</v>
      </c>
      <c r="E16" s="190" t="str">
        <f>'Identification '!$F$17</f>
        <v/>
      </c>
      <c r="F16" s="9" t="str">
        <f>'Identification '!$G$18</f>
        <v/>
      </c>
      <c r="G16" s="1328" t="s">
        <v>3100</v>
      </c>
      <c r="H16" s="190" t="s">
        <v>1875</v>
      </c>
      <c r="I16" s="190" t="s">
        <v>17</v>
      </c>
      <c r="J16" s="1353"/>
      <c r="K16" s="1355"/>
      <c r="L16" s="1355"/>
      <c r="M16" s="1354"/>
      <c r="N16" s="284"/>
    </row>
    <row r="17" spans="1:14" ht="14.5" customHeight="1">
      <c r="A17" s="9">
        <f>'Identification '!$F$11</f>
        <v>0</v>
      </c>
      <c r="B17" s="1440" t="str">
        <f>IF(AND('Identification '!$F$11="",'Identification '!$F$15&lt;&gt;""),'Identification '!$F$15,IF('Identification '!$F$11="","",IF('Identification '!$F$13="Inscrire le nom de votre organisme dans la cellule F15",'Identification '!$F$15,'Identification '!$F$13)))</f>
        <v/>
      </c>
      <c r="C17" s="9" t="str">
        <f>REF!$BM$8</f>
        <v>2026-2027</v>
      </c>
      <c r="D17" s="9" t="s">
        <v>3210</v>
      </c>
      <c r="E17" s="190" t="str">
        <f>'Identification '!$F$17</f>
        <v/>
      </c>
      <c r="F17" s="9" t="str">
        <f>'Identification '!$G$18</f>
        <v/>
      </c>
      <c r="G17" s="1328" t="s">
        <v>3100</v>
      </c>
      <c r="H17" s="190" t="s">
        <v>1875</v>
      </c>
      <c r="I17" s="190" t="s">
        <v>3167</v>
      </c>
      <c r="J17" s="1353"/>
      <c r="K17" s="1354"/>
      <c r="L17" s="1355"/>
      <c r="M17" s="1355"/>
      <c r="N17" s="284"/>
    </row>
    <row r="18" spans="1:14" ht="14.5" customHeight="1">
      <c r="A18" s="9">
        <f>'Identification '!$F$11</f>
        <v>0</v>
      </c>
      <c r="B18" s="1440" t="str">
        <f>IF(AND('Identification '!$F$11="",'Identification '!$F$15&lt;&gt;""),'Identification '!$F$15,IF('Identification '!$F$11="","",IF('Identification '!$F$13="Inscrire le nom de votre organisme dans la cellule F15",'Identification '!$F$15,'Identification '!$F$13)))</f>
        <v/>
      </c>
      <c r="C18" s="9" t="str">
        <f>REF!$BM$8</f>
        <v>2026-2027</v>
      </c>
      <c r="D18" s="9" t="s">
        <v>3210</v>
      </c>
      <c r="E18" s="190" t="str">
        <f>'Identification '!$F$17</f>
        <v/>
      </c>
      <c r="F18" s="9" t="str">
        <f>'Identification '!$G$18</f>
        <v/>
      </c>
      <c r="G18" s="1328" t="s">
        <v>3100</v>
      </c>
      <c r="H18" s="190" t="s">
        <v>1875</v>
      </c>
      <c r="I18" s="190" t="s">
        <v>60</v>
      </c>
      <c r="J18" s="1353"/>
      <c r="K18" s="1354"/>
      <c r="L18" s="1354">
        <f>'Section 14C EVEN'!$H$111</f>
        <v>0</v>
      </c>
      <c r="M18" s="1354"/>
      <c r="N18" s="284"/>
    </row>
    <row r="19" spans="1:14" ht="14.5" customHeight="1">
      <c r="A19" s="9">
        <f>'Identification '!$F$11</f>
        <v>0</v>
      </c>
      <c r="B19" s="1440" t="str">
        <f>IF(AND('Identification '!$F$11="",'Identification '!$F$15&lt;&gt;""),'Identification '!$F$15,IF('Identification '!$F$11="","",IF('Identification '!$F$13="Inscrire le nom de votre organisme dans la cellule F15",'Identification '!$F$15,'Identification '!$F$13)))</f>
        <v/>
      </c>
      <c r="C19" s="9" t="str">
        <f>REF!$BM$8</f>
        <v>2026-2027</v>
      </c>
      <c r="D19" s="9" t="s">
        <v>3210</v>
      </c>
      <c r="E19" s="190" t="str">
        <f>'Identification '!$F$17</f>
        <v/>
      </c>
      <c r="F19" s="9" t="str">
        <f>'Identification '!$G$18</f>
        <v/>
      </c>
      <c r="G19" s="1328" t="s">
        <v>3100</v>
      </c>
      <c r="H19" s="190" t="s">
        <v>1875</v>
      </c>
      <c r="I19" s="190" t="s">
        <v>64</v>
      </c>
      <c r="J19" s="1353"/>
      <c r="K19" s="1354"/>
      <c r="L19" s="1354">
        <f>'Section 14C EVEN'!$H$120</f>
        <v>0</v>
      </c>
      <c r="M19" s="1354"/>
      <c r="N19" s="284"/>
    </row>
    <row r="20" spans="1:14" ht="14.5" customHeight="1">
      <c r="A20" s="9">
        <f>'Identification '!$F$11</f>
        <v>0</v>
      </c>
      <c r="B20" s="1440" t="str">
        <f>IF(AND('Identification '!$F$11="",'Identification '!$F$15&lt;&gt;""),'Identification '!$F$15,IF('Identification '!$F$11="","",IF('Identification '!$F$13="Inscrire le nom de votre organisme dans la cellule F15",'Identification '!$F$15,'Identification '!$F$13)))</f>
        <v/>
      </c>
      <c r="C20" s="9" t="str">
        <f>REF!$BM$8</f>
        <v>2026-2027</v>
      </c>
      <c r="D20" s="9" t="s">
        <v>3210</v>
      </c>
      <c r="E20" s="190" t="str">
        <f>'Identification '!$F$17</f>
        <v/>
      </c>
      <c r="F20" s="9" t="str">
        <f>'Identification '!$G$18</f>
        <v/>
      </c>
      <c r="G20" s="1328" t="s">
        <v>3100</v>
      </c>
      <c r="H20" s="190" t="s">
        <v>1875</v>
      </c>
      <c r="I20" s="190" t="s">
        <v>66</v>
      </c>
      <c r="J20" s="1353"/>
      <c r="K20" s="1354"/>
      <c r="L20" s="1354">
        <f>'Section 14C EVEN'!$H$126</f>
        <v>0</v>
      </c>
      <c r="M20" s="1354"/>
      <c r="N20" s="284"/>
    </row>
    <row r="21" spans="1:14" ht="14.5" customHeight="1">
      <c r="A21" s="9">
        <f>'Identification '!$F$11</f>
        <v>0</v>
      </c>
      <c r="B21" s="1440" t="str">
        <f>IF(AND('Identification '!$F$11="",'Identification '!$F$15&lt;&gt;""),'Identification '!$F$15,IF('Identification '!$F$11="","",IF('Identification '!$F$13="Inscrire le nom de votre organisme dans la cellule F15",'Identification '!$F$15,'Identification '!$F$13)))</f>
        <v/>
      </c>
      <c r="C21" s="9" t="str">
        <f>REF!$BM$8</f>
        <v>2026-2027</v>
      </c>
      <c r="D21" s="9" t="s">
        <v>3210</v>
      </c>
      <c r="E21" s="190" t="str">
        <f>'Identification '!$F$17</f>
        <v/>
      </c>
      <c r="F21" s="9" t="str">
        <f>'Identification '!$G$18</f>
        <v/>
      </c>
      <c r="G21" s="1328" t="s">
        <v>3100</v>
      </c>
      <c r="H21" s="190" t="s">
        <v>1875</v>
      </c>
      <c r="I21" s="190" t="s">
        <v>67</v>
      </c>
      <c r="J21" s="1353"/>
      <c r="K21" s="1354"/>
      <c r="L21" s="1354">
        <f>'Section 14C EVEN'!$H$134</f>
        <v>0</v>
      </c>
      <c r="M21" s="1354"/>
      <c r="N21" s="1354"/>
    </row>
    <row r="22" spans="1:14" ht="14.5" customHeight="1">
      <c r="A22" s="9">
        <f>'Identification '!$F$11</f>
        <v>0</v>
      </c>
      <c r="B22" s="1440" t="str">
        <f>IF(AND('Identification '!$F$11="",'Identification '!$F$15&lt;&gt;""),'Identification '!$F$15,IF('Identification '!$F$11="","",IF('Identification '!$F$13="Inscrire le nom de votre organisme dans la cellule F15",'Identification '!$F$15,'Identification '!$F$13)))</f>
        <v/>
      </c>
      <c r="C22" s="9" t="str">
        <f>REF!$BM$8</f>
        <v>2026-2027</v>
      </c>
      <c r="D22" s="9" t="s">
        <v>3210</v>
      </c>
      <c r="E22" s="190" t="str">
        <f>'Identification '!$F$17</f>
        <v/>
      </c>
      <c r="F22" s="9" t="str">
        <f>'Identification '!$G$18</f>
        <v/>
      </c>
      <c r="G22" s="1328" t="s">
        <v>3105</v>
      </c>
      <c r="H22" s="190" t="s">
        <v>3101</v>
      </c>
      <c r="I22" s="190" t="s">
        <v>3102</v>
      </c>
      <c r="J22" s="1353"/>
      <c r="K22" s="1354"/>
      <c r="L22" s="1354">
        <f>'Section 14C EVEN'!H150</f>
        <v>0</v>
      </c>
      <c r="M22" s="1354"/>
      <c r="N22" s="1354"/>
    </row>
    <row r="23" spans="1:14" ht="14.5" customHeight="1">
      <c r="A23" s="9">
        <f>'Identification '!$F$11</f>
        <v>0</v>
      </c>
      <c r="B23" s="1440" t="str">
        <f>IF(AND('Identification '!$F$11="",'Identification '!$F$15&lt;&gt;""),'Identification '!$F$15,IF('Identification '!$F$11="","",IF('Identification '!$F$13="Inscrire le nom de votre organisme dans la cellule F15",'Identification '!$F$15,'Identification '!$F$13)))</f>
        <v/>
      </c>
      <c r="C23" s="9" t="str">
        <f>REF!$BM$8</f>
        <v>2026-2027</v>
      </c>
      <c r="D23" s="9" t="s">
        <v>3210</v>
      </c>
      <c r="E23" s="190" t="str">
        <f>'Identification '!$F$17</f>
        <v/>
      </c>
      <c r="F23" s="9" t="str">
        <f>'Identification '!$G$18</f>
        <v/>
      </c>
      <c r="G23" s="1328" t="s">
        <v>3105</v>
      </c>
      <c r="H23" s="190" t="s">
        <v>3101</v>
      </c>
      <c r="I23" s="190" t="s">
        <v>3103</v>
      </c>
      <c r="J23" s="1353"/>
      <c r="K23" s="1354"/>
      <c r="L23" s="1354">
        <f>'Section 14C EVEN'!$H$157</f>
        <v>0</v>
      </c>
      <c r="M23" s="1354"/>
      <c r="N23" s="1354"/>
    </row>
    <row r="24" spans="1:14" ht="14.5" customHeight="1">
      <c r="A24" s="9">
        <f>'Identification '!$F$11</f>
        <v>0</v>
      </c>
      <c r="B24" s="1440" t="str">
        <f>IF(AND('Identification '!$F$11="",'Identification '!$F$15&lt;&gt;""),'Identification '!$F$15,IF('Identification '!$F$11="","",IF('Identification '!$F$13="Inscrire le nom de votre organisme dans la cellule F15",'Identification '!$F$15,'Identification '!$F$13)))</f>
        <v/>
      </c>
      <c r="C24" s="9" t="str">
        <f>REF!$BM$8</f>
        <v>2026-2027</v>
      </c>
      <c r="D24" s="9" t="s">
        <v>3210</v>
      </c>
      <c r="E24" s="190" t="str">
        <f>'Identification '!$F$17</f>
        <v/>
      </c>
      <c r="F24" s="9" t="str">
        <f>'Identification '!$G$18</f>
        <v/>
      </c>
      <c r="G24" s="1328" t="s">
        <v>3105</v>
      </c>
      <c r="H24" s="190" t="s">
        <v>3101</v>
      </c>
      <c r="I24" s="190" t="s">
        <v>90</v>
      </c>
      <c r="J24" s="1353"/>
      <c r="K24" s="1354"/>
      <c r="L24" s="1354">
        <f>'Section 14C EVEN'!$H$177</f>
        <v>0</v>
      </c>
      <c r="M24" s="1354"/>
      <c r="N24" s="1354"/>
    </row>
    <row r="25" spans="1:14" ht="14.5" customHeight="1">
      <c r="A25" s="9">
        <f>'Identification '!$F$11</f>
        <v>0</v>
      </c>
      <c r="B25" s="1440" t="str">
        <f>IF(AND('Identification '!$F$11="",'Identification '!$F$15&lt;&gt;""),'Identification '!$F$15,IF('Identification '!$F$11="","",IF('Identification '!$F$13="Inscrire le nom de votre organisme dans la cellule F15",'Identification '!$F$15,'Identification '!$F$13)))</f>
        <v/>
      </c>
      <c r="C25" s="9" t="str">
        <f>REF!$BM$8</f>
        <v>2026-2027</v>
      </c>
      <c r="D25" s="9" t="s">
        <v>3210</v>
      </c>
      <c r="E25" s="190" t="str">
        <f>'Identification '!$F$17</f>
        <v/>
      </c>
      <c r="F25" s="9" t="str">
        <f>'Identification '!$G$18</f>
        <v/>
      </c>
      <c r="G25" s="1328" t="s">
        <v>3105</v>
      </c>
      <c r="H25" s="190" t="s">
        <v>3101</v>
      </c>
      <c r="I25" s="190" t="s">
        <v>37</v>
      </c>
      <c r="J25" s="1353"/>
      <c r="K25" s="1354"/>
      <c r="L25" s="1354">
        <f>'Section 14C EVEN'!$H$177</f>
        <v>0</v>
      </c>
      <c r="M25" s="1354"/>
      <c r="N25" s="1354"/>
    </row>
    <row r="26" spans="1:14" ht="14.5" customHeight="1">
      <c r="A26" s="9">
        <f>'Identification '!$F$11</f>
        <v>0</v>
      </c>
      <c r="B26" s="1440" t="str">
        <f>IF(AND('Identification '!$F$11="",'Identification '!$F$15&lt;&gt;""),'Identification '!$F$15,IF('Identification '!$F$11="","",IF('Identification '!$F$13="Inscrire le nom de votre organisme dans la cellule F15",'Identification '!$F$15,'Identification '!$F$13)))</f>
        <v/>
      </c>
      <c r="C26" s="9" t="str">
        <f>REF!$BM$8</f>
        <v>2026-2027</v>
      </c>
      <c r="D26" s="9" t="s">
        <v>3210</v>
      </c>
      <c r="E26" s="190" t="str">
        <f>'Identification '!$F$17</f>
        <v/>
      </c>
      <c r="F26" s="9" t="str">
        <f>'Identification '!$G$18</f>
        <v/>
      </c>
      <c r="G26" s="1328" t="s">
        <v>3105</v>
      </c>
      <c r="H26" s="190" t="s">
        <v>3101</v>
      </c>
      <c r="I26" s="190" t="s">
        <v>3104</v>
      </c>
      <c r="J26" s="1353"/>
      <c r="K26" s="1354"/>
      <c r="L26" s="1354">
        <f>'Section 14C EVEN'!$H$177</f>
        <v>0</v>
      </c>
      <c r="M26" s="1354"/>
      <c r="N26" s="1354"/>
    </row>
    <row r="27" spans="1:14" ht="14.5" customHeight="1">
      <c r="A27" s="9">
        <f>'Identification '!$F$11</f>
        <v>0</v>
      </c>
      <c r="B27" s="1440" t="str">
        <f>IF(AND('Identification '!$F$11="",'Identification '!$F$15&lt;&gt;""),'Identification '!$F$15,IF('Identification '!$F$11="","",IF('Identification '!$F$13="Inscrire le nom de votre organisme dans la cellule F15",'Identification '!$F$15,'Identification '!$F$13)))</f>
        <v/>
      </c>
      <c r="C27" s="9" t="str">
        <f>REF!$BM$8</f>
        <v>2026-2027</v>
      </c>
      <c r="D27" s="9" t="s">
        <v>3210</v>
      </c>
      <c r="E27" s="190" t="str">
        <f>'Identification '!$F$17</f>
        <v/>
      </c>
      <c r="F27" s="9" t="str">
        <f>'Identification '!$G$18</f>
        <v/>
      </c>
      <c r="G27" s="1328" t="s">
        <v>3105</v>
      </c>
      <c r="H27" s="190" t="s">
        <v>3101</v>
      </c>
      <c r="I27" s="190" t="s">
        <v>3117</v>
      </c>
      <c r="J27" s="1353"/>
      <c r="K27" s="1354"/>
      <c r="L27" s="1354">
        <f>'Section 14C EVEN'!$H$177</f>
        <v>0</v>
      </c>
      <c r="M27" s="1354"/>
      <c r="N27" s="1354"/>
    </row>
    <row r="28" spans="1:14">
      <c r="E28" s="190"/>
      <c r="G28" s="1328"/>
      <c r="H28" s="190"/>
    </row>
    <row r="29" spans="1:14">
      <c r="E29" s="190"/>
      <c r="G29" s="1328"/>
      <c r="H29" s="190"/>
    </row>
    <row r="30" spans="1:14">
      <c r="E30" s="190"/>
      <c r="G30" s="1328"/>
      <c r="H30" s="190"/>
    </row>
    <row r="31" spans="1:14">
      <c r="A31" s="190" t="s">
        <v>3198</v>
      </c>
      <c r="E31" s="190"/>
      <c r="G31" s="1328"/>
      <c r="H31" s="190"/>
    </row>
    <row r="32" spans="1:14">
      <c r="E32" s="190"/>
      <c r="G32" s="1328"/>
      <c r="H32" s="190"/>
    </row>
    <row r="33" spans="1:29" ht="57.5">
      <c r="A33" s="1327" t="s">
        <v>189</v>
      </c>
      <c r="B33" s="1327" t="s">
        <v>1862</v>
      </c>
      <c r="C33" s="1327" t="s">
        <v>3093</v>
      </c>
      <c r="D33" s="1327" t="s">
        <v>3209</v>
      </c>
      <c r="E33" s="1327" t="s">
        <v>3094</v>
      </c>
      <c r="F33" s="715" t="s">
        <v>3215</v>
      </c>
      <c r="G33" s="1327" t="s">
        <v>2897</v>
      </c>
      <c r="H33" s="1327" t="s">
        <v>249</v>
      </c>
      <c r="I33" s="715" t="s">
        <v>120</v>
      </c>
      <c r="J33" s="715" t="s">
        <v>3116</v>
      </c>
      <c r="K33" s="715" t="s">
        <v>3106</v>
      </c>
      <c r="L33" s="715" t="s">
        <v>128</v>
      </c>
      <c r="M33" s="715" t="s">
        <v>3107</v>
      </c>
      <c r="N33" s="715" t="s">
        <v>2895</v>
      </c>
      <c r="O33" s="715" t="s">
        <v>3108</v>
      </c>
      <c r="P33" s="715" t="s">
        <v>3109</v>
      </c>
      <c r="Q33" s="715" t="s">
        <v>3110</v>
      </c>
      <c r="R33" s="715" t="s">
        <v>3115</v>
      </c>
      <c r="S33" s="1329" t="s">
        <v>265</v>
      </c>
      <c r="T33" s="1329" t="s">
        <v>251</v>
      </c>
      <c r="U33" s="1330" t="s">
        <v>122</v>
      </c>
      <c r="V33" s="1330" t="s">
        <v>28</v>
      </c>
      <c r="W33" s="1331" t="s">
        <v>14</v>
      </c>
      <c r="X33" s="1331" t="s">
        <v>15</v>
      </c>
      <c r="Y33" s="1319" t="s">
        <v>3111</v>
      </c>
      <c r="Z33" s="1319" t="s">
        <v>3112</v>
      </c>
      <c r="AA33" s="1319" t="s">
        <v>284</v>
      </c>
      <c r="AB33" s="1319" t="s">
        <v>3113</v>
      </c>
      <c r="AC33" s="1319" t="s">
        <v>3114</v>
      </c>
    </row>
    <row r="34" spans="1:29">
      <c r="B34" s="1440"/>
      <c r="E34" s="190"/>
      <c r="G34" s="10"/>
      <c r="I34" s="1332"/>
      <c r="J34" s="190"/>
      <c r="K34" s="190"/>
      <c r="N34" s="190"/>
      <c r="O34" s="190"/>
      <c r="P34" s="190"/>
      <c r="Q34" s="190"/>
      <c r="R34" s="190"/>
      <c r="S34" s="190"/>
      <c r="T34" s="190"/>
      <c r="U34" s="81"/>
      <c r="V34" s="81"/>
      <c r="W34" s="81"/>
      <c r="X34" s="81"/>
      <c r="AA34" s="1335"/>
    </row>
    <row r="35" spans="1:29">
      <c r="B35" s="1440"/>
      <c r="E35" s="190"/>
      <c r="G35" s="10"/>
      <c r="I35" s="1332"/>
      <c r="J35" s="190"/>
      <c r="K35" s="190"/>
      <c r="N35" s="190"/>
      <c r="O35" s="190"/>
      <c r="P35" s="190"/>
      <c r="Q35" s="190"/>
      <c r="R35" s="190"/>
      <c r="S35" s="190"/>
      <c r="T35" s="190"/>
      <c r="U35" s="81"/>
      <c r="V35" s="81"/>
      <c r="W35" s="81"/>
      <c r="X35" s="81"/>
      <c r="AA35" s="1335"/>
    </row>
    <row r="36" spans="1:29">
      <c r="B36" s="1440"/>
      <c r="E36" s="190"/>
      <c r="G36" s="10"/>
      <c r="I36" s="1332"/>
      <c r="J36" s="190"/>
      <c r="K36" s="190"/>
      <c r="N36" s="190"/>
      <c r="O36" s="190"/>
      <c r="P36" s="190"/>
      <c r="Q36" s="190"/>
      <c r="R36" s="190"/>
      <c r="S36" s="190"/>
      <c r="T36" s="190"/>
      <c r="U36" s="81"/>
      <c r="V36" s="81"/>
      <c r="W36" s="81"/>
      <c r="X36" s="81"/>
      <c r="AA36" s="1335"/>
    </row>
    <row r="37" spans="1:29">
      <c r="B37" s="1440"/>
      <c r="E37" s="190"/>
      <c r="G37" s="10"/>
      <c r="I37" s="1332"/>
      <c r="J37" s="190"/>
      <c r="K37" s="190"/>
      <c r="N37" s="190"/>
      <c r="O37" s="190"/>
      <c r="P37" s="190"/>
      <c r="Q37" s="190"/>
      <c r="R37" s="190"/>
      <c r="S37" s="190"/>
      <c r="T37" s="190"/>
      <c r="U37" s="81"/>
      <c r="V37" s="81"/>
      <c r="W37" s="81"/>
      <c r="X37" s="81"/>
      <c r="AA37" s="1335"/>
    </row>
    <row r="38" spans="1:29">
      <c r="B38" s="1440"/>
      <c r="E38" s="190"/>
      <c r="G38" s="10"/>
      <c r="I38" s="1332"/>
      <c r="J38" s="190"/>
      <c r="K38" s="190"/>
      <c r="N38" s="190"/>
      <c r="O38" s="190"/>
      <c r="P38" s="190"/>
      <c r="Q38" s="190"/>
      <c r="R38" s="190"/>
      <c r="S38" s="190"/>
      <c r="T38" s="190"/>
      <c r="U38" s="81"/>
      <c r="V38" s="81"/>
      <c r="W38" s="81"/>
      <c r="X38" s="81"/>
      <c r="AA38" s="1335"/>
    </row>
    <row r="39" spans="1:29">
      <c r="B39" s="1440"/>
      <c r="E39" s="190"/>
      <c r="G39" s="10"/>
      <c r="I39" s="1332"/>
      <c r="J39" s="190"/>
      <c r="K39" s="190"/>
      <c r="N39" s="190"/>
      <c r="O39" s="190"/>
      <c r="P39" s="190"/>
      <c r="Q39" s="190"/>
      <c r="R39" s="190"/>
      <c r="S39" s="190"/>
      <c r="T39" s="190"/>
      <c r="U39" s="81"/>
      <c r="V39" s="81"/>
      <c r="W39" s="81"/>
      <c r="X39" s="81"/>
      <c r="AA39" s="1335"/>
    </row>
    <row r="40" spans="1:29">
      <c r="B40" s="1440"/>
      <c r="E40" s="190"/>
      <c r="G40" s="10"/>
      <c r="I40" s="1332"/>
      <c r="J40" s="190"/>
      <c r="K40" s="190"/>
      <c r="N40" s="190"/>
      <c r="O40" s="190"/>
      <c r="P40" s="190"/>
      <c r="Q40" s="190"/>
      <c r="R40" s="190"/>
      <c r="S40" s="190"/>
      <c r="T40" s="190"/>
      <c r="U40" s="81"/>
      <c r="V40" s="81"/>
      <c r="W40" s="81"/>
      <c r="X40" s="81"/>
      <c r="AA40" s="1335"/>
    </row>
    <row r="41" spans="1:29">
      <c r="B41" s="1440"/>
      <c r="E41" s="190"/>
      <c r="G41" s="10"/>
      <c r="I41" s="1332"/>
      <c r="J41" s="190"/>
      <c r="K41" s="190"/>
      <c r="N41" s="190"/>
      <c r="O41" s="190"/>
      <c r="P41" s="190"/>
      <c r="Q41" s="190"/>
      <c r="R41" s="190"/>
      <c r="S41" s="190"/>
      <c r="T41" s="190"/>
      <c r="U41" s="81"/>
      <c r="V41" s="81"/>
      <c r="W41" s="81"/>
      <c r="X41" s="81"/>
      <c r="AA41" s="1335"/>
    </row>
    <row r="42" spans="1:29">
      <c r="B42" s="1440"/>
      <c r="E42" s="190"/>
      <c r="G42" s="10"/>
      <c r="I42" s="1332"/>
      <c r="J42" s="190"/>
      <c r="K42" s="190"/>
      <c r="N42" s="190"/>
      <c r="O42" s="190"/>
      <c r="P42" s="190"/>
      <c r="Q42" s="190"/>
      <c r="R42" s="190"/>
      <c r="S42" s="190"/>
      <c r="T42" s="190"/>
      <c r="U42" s="81"/>
      <c r="V42" s="81"/>
      <c r="W42" s="81"/>
      <c r="X42" s="81"/>
      <c r="AA42" s="1335"/>
    </row>
    <row r="43" spans="1:29">
      <c r="B43" s="1440"/>
      <c r="E43" s="190"/>
      <c r="G43" s="10"/>
      <c r="I43" s="1332"/>
      <c r="J43" s="190"/>
      <c r="K43" s="190"/>
      <c r="N43" s="190"/>
      <c r="O43" s="190"/>
      <c r="P43" s="190"/>
      <c r="Q43" s="190"/>
      <c r="R43" s="190"/>
      <c r="S43" s="190"/>
      <c r="T43" s="190"/>
      <c r="U43" s="81"/>
      <c r="V43" s="81"/>
      <c r="W43" s="81"/>
      <c r="X43" s="81"/>
      <c r="AA43" s="1335"/>
    </row>
    <row r="44" spans="1:29">
      <c r="B44" s="1440"/>
      <c r="E44" s="190"/>
      <c r="G44" s="10"/>
      <c r="I44" s="1332"/>
      <c r="J44" s="190"/>
      <c r="K44" s="190"/>
      <c r="N44" s="190"/>
      <c r="O44" s="190"/>
      <c r="P44" s="190"/>
      <c r="Q44" s="190"/>
      <c r="R44" s="190"/>
      <c r="S44" s="190"/>
      <c r="T44" s="190"/>
      <c r="U44" s="81"/>
      <c r="V44" s="81"/>
      <c r="W44" s="81"/>
      <c r="X44" s="81"/>
      <c r="AA44" s="1335"/>
    </row>
    <row r="45" spans="1:29">
      <c r="B45" s="1440"/>
      <c r="E45" s="190"/>
      <c r="G45" s="10"/>
      <c r="I45" s="1332"/>
      <c r="J45" s="190"/>
      <c r="K45" s="190"/>
      <c r="N45" s="190"/>
      <c r="O45" s="190"/>
      <c r="P45" s="190"/>
      <c r="Q45" s="190"/>
      <c r="R45" s="190"/>
      <c r="S45" s="190"/>
      <c r="T45" s="190"/>
      <c r="U45" s="81"/>
      <c r="V45" s="81"/>
      <c r="W45" s="81"/>
      <c r="X45" s="81"/>
      <c r="AA45" s="1335"/>
    </row>
    <row r="46" spans="1:29">
      <c r="B46" s="1440"/>
      <c r="E46" s="190"/>
      <c r="G46" s="10"/>
      <c r="I46" s="1332"/>
      <c r="J46" s="190"/>
      <c r="K46" s="190"/>
      <c r="N46" s="190"/>
      <c r="O46" s="190"/>
      <c r="P46" s="190"/>
      <c r="Q46" s="190"/>
      <c r="R46" s="190"/>
      <c r="S46" s="190"/>
      <c r="T46" s="190"/>
      <c r="U46" s="81"/>
      <c r="V46" s="81"/>
      <c r="W46" s="81"/>
      <c r="X46" s="81"/>
      <c r="AA46" s="1335"/>
    </row>
    <row r="47" spans="1:29">
      <c r="B47" s="1440"/>
      <c r="E47" s="190"/>
      <c r="G47" s="10"/>
      <c r="I47" s="1332"/>
      <c r="J47" s="190"/>
      <c r="K47" s="190"/>
      <c r="N47" s="190"/>
      <c r="O47" s="190"/>
      <c r="P47" s="190"/>
      <c r="Q47" s="190"/>
      <c r="R47" s="190"/>
      <c r="S47" s="190"/>
      <c r="T47" s="190"/>
      <c r="U47" s="81"/>
      <c r="V47" s="81"/>
      <c r="W47" s="81"/>
      <c r="X47" s="81"/>
      <c r="AA47" s="1335"/>
    </row>
    <row r="48" spans="1:29">
      <c r="B48" s="1440"/>
      <c r="E48" s="190"/>
      <c r="G48" s="10"/>
      <c r="I48" s="1332"/>
      <c r="J48" s="190"/>
      <c r="K48" s="190"/>
      <c r="N48" s="190"/>
      <c r="O48" s="190"/>
      <c r="P48" s="190"/>
      <c r="Q48" s="190"/>
      <c r="R48" s="190"/>
      <c r="S48" s="190"/>
      <c r="T48" s="190"/>
      <c r="U48" s="81"/>
      <c r="V48" s="81"/>
      <c r="W48" s="81"/>
      <c r="X48" s="81"/>
      <c r="AA48" s="1335"/>
    </row>
    <row r="49" spans="2:27">
      <c r="B49" s="1440"/>
      <c r="E49" s="190"/>
      <c r="G49" s="10"/>
      <c r="I49" s="1332"/>
      <c r="J49" s="190"/>
      <c r="K49" s="190"/>
      <c r="N49" s="190"/>
      <c r="O49" s="190"/>
      <c r="P49" s="190"/>
      <c r="Q49" s="190"/>
      <c r="R49" s="190"/>
      <c r="S49" s="190"/>
      <c r="T49" s="190"/>
      <c r="U49" s="81"/>
      <c r="V49" s="81"/>
      <c r="W49" s="81"/>
      <c r="X49" s="81"/>
      <c r="AA49" s="1335"/>
    </row>
    <row r="50" spans="2:27">
      <c r="B50" s="1440"/>
      <c r="E50" s="190"/>
      <c r="G50" s="10"/>
      <c r="I50" s="1332"/>
      <c r="J50" s="190"/>
      <c r="K50" s="190"/>
      <c r="N50" s="190"/>
      <c r="O50" s="190"/>
      <c r="P50" s="190"/>
      <c r="Q50" s="190"/>
      <c r="R50" s="190"/>
      <c r="S50" s="190"/>
      <c r="T50" s="190"/>
      <c r="U50" s="81"/>
      <c r="V50" s="81"/>
      <c r="W50" s="81"/>
      <c r="X50" s="81"/>
      <c r="AA50" s="1335"/>
    </row>
    <row r="51" spans="2:27">
      <c r="B51" s="1440"/>
      <c r="E51" s="190"/>
      <c r="G51" s="10"/>
      <c r="I51" s="1332"/>
      <c r="J51" s="190"/>
      <c r="K51" s="190"/>
      <c r="N51" s="190"/>
      <c r="O51" s="190"/>
      <c r="P51" s="190"/>
      <c r="Q51" s="190"/>
      <c r="R51" s="190"/>
      <c r="S51" s="190"/>
      <c r="T51" s="190"/>
      <c r="U51" s="81"/>
      <c r="V51" s="81"/>
      <c r="W51" s="81"/>
      <c r="X51" s="81"/>
      <c r="AA51" s="1335"/>
    </row>
    <row r="52" spans="2:27">
      <c r="B52" s="1440"/>
      <c r="E52" s="190"/>
      <c r="G52" s="10"/>
      <c r="I52" s="1332"/>
      <c r="J52" s="190"/>
      <c r="K52" s="190"/>
      <c r="N52" s="190"/>
      <c r="O52" s="190"/>
      <c r="P52" s="190"/>
      <c r="Q52" s="190"/>
      <c r="R52" s="190"/>
      <c r="S52" s="190"/>
      <c r="T52" s="190"/>
      <c r="U52" s="81"/>
      <c r="V52" s="81"/>
      <c r="W52" s="81"/>
      <c r="X52" s="81"/>
      <c r="AA52" s="1335"/>
    </row>
    <row r="53" spans="2:27">
      <c r="B53" s="1440"/>
      <c r="E53" s="190"/>
      <c r="G53" s="10"/>
      <c r="I53" s="1332"/>
      <c r="J53" s="190"/>
      <c r="K53" s="190"/>
      <c r="N53" s="190"/>
      <c r="O53" s="190"/>
      <c r="P53" s="190"/>
      <c r="Q53" s="190"/>
      <c r="R53" s="190"/>
      <c r="S53" s="190"/>
      <c r="T53" s="190"/>
      <c r="U53" s="81"/>
      <c r="V53" s="81"/>
      <c r="W53" s="81"/>
      <c r="X53" s="81"/>
      <c r="AA53" s="1335"/>
    </row>
    <row r="54" spans="2:27">
      <c r="B54" s="1440"/>
      <c r="E54" s="190"/>
      <c r="G54" s="10"/>
      <c r="I54" s="1332"/>
      <c r="J54" s="190"/>
      <c r="K54" s="190"/>
      <c r="N54" s="190"/>
      <c r="O54" s="190"/>
      <c r="P54" s="190"/>
      <c r="Q54" s="190"/>
      <c r="R54" s="190"/>
      <c r="S54" s="190"/>
      <c r="T54" s="190"/>
      <c r="U54" s="81"/>
      <c r="V54" s="81"/>
      <c r="W54" s="81"/>
      <c r="X54" s="81"/>
      <c r="AA54" s="1335"/>
    </row>
    <row r="55" spans="2:27">
      <c r="B55" s="1440"/>
      <c r="E55" s="190"/>
      <c r="G55" s="10"/>
      <c r="I55" s="1332"/>
      <c r="J55" s="190"/>
      <c r="K55" s="190"/>
      <c r="N55" s="190"/>
      <c r="O55" s="190"/>
      <c r="P55" s="190"/>
      <c r="Q55" s="190"/>
      <c r="R55" s="190"/>
      <c r="S55" s="190"/>
      <c r="T55" s="190"/>
      <c r="U55" s="81"/>
      <c r="V55" s="81"/>
      <c r="W55" s="81"/>
      <c r="X55" s="81"/>
      <c r="AA55" s="1335"/>
    </row>
    <row r="56" spans="2:27">
      <c r="B56" s="1440"/>
      <c r="E56" s="190"/>
      <c r="G56" s="10"/>
      <c r="I56" s="1332"/>
      <c r="J56" s="190"/>
      <c r="K56" s="190"/>
      <c r="N56" s="190"/>
      <c r="O56" s="190"/>
      <c r="P56" s="190"/>
      <c r="Q56" s="190"/>
      <c r="R56" s="190"/>
      <c r="S56" s="190"/>
      <c r="T56" s="190"/>
      <c r="U56" s="81"/>
      <c r="V56" s="81"/>
      <c r="W56" s="81"/>
      <c r="X56" s="81"/>
      <c r="AA56" s="1335"/>
    </row>
    <row r="57" spans="2:27">
      <c r="B57" s="1440"/>
      <c r="E57" s="190"/>
      <c r="G57" s="10"/>
      <c r="I57" s="1332"/>
      <c r="J57" s="190"/>
      <c r="K57" s="190"/>
      <c r="N57" s="190"/>
      <c r="O57" s="190"/>
      <c r="P57" s="190"/>
      <c r="Q57" s="190"/>
      <c r="R57" s="190"/>
      <c r="S57" s="190"/>
      <c r="T57" s="190"/>
      <c r="U57" s="81"/>
      <c r="V57" s="81"/>
      <c r="W57" s="81"/>
      <c r="X57" s="81"/>
      <c r="AA57" s="1335"/>
    </row>
    <row r="58" spans="2:27">
      <c r="B58" s="1440"/>
      <c r="E58" s="190"/>
      <c r="G58" s="10"/>
      <c r="I58" s="1332"/>
      <c r="J58" s="190"/>
      <c r="K58" s="190"/>
      <c r="N58" s="190"/>
      <c r="O58" s="190"/>
      <c r="P58" s="190"/>
      <c r="Q58" s="190"/>
      <c r="R58" s="190"/>
      <c r="S58" s="190"/>
      <c r="T58" s="190"/>
      <c r="U58" s="81"/>
      <c r="V58" s="81"/>
      <c r="W58" s="81"/>
      <c r="X58" s="81"/>
      <c r="AA58" s="1335"/>
    </row>
    <row r="59" spans="2:27">
      <c r="B59" s="1440"/>
      <c r="E59" s="190"/>
      <c r="G59" s="10"/>
      <c r="I59" s="1332"/>
      <c r="J59" s="190"/>
      <c r="K59" s="190"/>
      <c r="N59" s="190"/>
      <c r="O59" s="190"/>
      <c r="P59" s="190"/>
      <c r="Q59" s="190"/>
      <c r="R59" s="190"/>
      <c r="S59" s="190"/>
      <c r="T59" s="190"/>
      <c r="U59" s="81"/>
      <c r="V59" s="81"/>
      <c r="W59" s="81"/>
      <c r="X59" s="81"/>
      <c r="AA59" s="1335"/>
    </row>
    <row r="60" spans="2:27">
      <c r="B60" s="1440"/>
      <c r="E60" s="190"/>
      <c r="G60" s="10"/>
      <c r="I60" s="1332"/>
      <c r="J60" s="190"/>
      <c r="K60" s="190"/>
      <c r="N60" s="190"/>
      <c r="O60" s="190"/>
      <c r="P60" s="190"/>
      <c r="Q60" s="190"/>
      <c r="R60" s="190"/>
      <c r="S60" s="190"/>
      <c r="T60" s="190"/>
      <c r="U60" s="81"/>
      <c r="V60" s="81"/>
      <c r="W60" s="81"/>
      <c r="X60" s="81"/>
      <c r="AA60" s="1335"/>
    </row>
    <row r="61" spans="2:27">
      <c r="B61" s="1440"/>
      <c r="E61" s="190"/>
      <c r="G61" s="10"/>
      <c r="I61" s="1332"/>
      <c r="J61" s="190"/>
      <c r="K61" s="190"/>
      <c r="N61" s="190"/>
      <c r="O61" s="190"/>
      <c r="P61" s="190"/>
      <c r="Q61" s="190"/>
      <c r="R61" s="190"/>
      <c r="S61" s="190"/>
      <c r="T61" s="190"/>
      <c r="U61" s="81"/>
      <c r="V61" s="81"/>
      <c r="W61" s="81"/>
      <c r="X61" s="81"/>
      <c r="AA61" s="1335"/>
    </row>
    <row r="62" spans="2:27">
      <c r="B62" s="1440"/>
      <c r="E62" s="190"/>
      <c r="G62" s="10"/>
      <c r="I62" s="1332"/>
      <c r="J62" s="190"/>
      <c r="K62" s="190"/>
      <c r="N62" s="190"/>
      <c r="O62" s="190"/>
      <c r="P62" s="190"/>
      <c r="Q62" s="190"/>
      <c r="R62" s="190"/>
      <c r="S62" s="190"/>
      <c r="T62" s="190"/>
      <c r="U62" s="81"/>
      <c r="V62" s="81"/>
      <c r="W62" s="81"/>
      <c r="X62" s="81"/>
      <c r="AA62" s="1335"/>
    </row>
    <row r="63" spans="2:27">
      <c r="B63" s="1440"/>
      <c r="E63" s="190"/>
      <c r="G63" s="10"/>
      <c r="I63" s="1332"/>
      <c r="J63" s="190"/>
      <c r="K63" s="190"/>
      <c r="N63" s="190"/>
      <c r="O63" s="190"/>
      <c r="P63" s="190"/>
      <c r="Q63" s="190"/>
      <c r="R63" s="190"/>
      <c r="S63" s="190"/>
      <c r="T63" s="190"/>
      <c r="U63" s="81"/>
      <c r="V63" s="81"/>
      <c r="W63" s="81"/>
      <c r="X63" s="81"/>
      <c r="AA63" s="1335"/>
    </row>
    <row r="64" spans="2:27">
      <c r="B64" s="1440"/>
      <c r="E64" s="190"/>
      <c r="G64" s="10"/>
      <c r="I64" s="1332"/>
      <c r="J64" s="190"/>
      <c r="K64" s="190"/>
      <c r="N64" s="190"/>
      <c r="O64" s="190"/>
      <c r="P64" s="190"/>
      <c r="Q64" s="190"/>
      <c r="R64" s="190"/>
      <c r="S64" s="190"/>
      <c r="T64" s="190"/>
      <c r="U64" s="81"/>
      <c r="V64" s="81"/>
      <c r="W64" s="81"/>
      <c r="X64" s="81"/>
      <c r="AA64" s="1335"/>
    </row>
    <row r="65" spans="2:27">
      <c r="B65" s="1440"/>
      <c r="E65" s="190"/>
      <c r="G65" s="10"/>
      <c r="I65" s="1332"/>
      <c r="J65" s="190"/>
      <c r="K65" s="190"/>
      <c r="N65" s="190"/>
      <c r="O65" s="190"/>
      <c r="P65" s="190"/>
      <c r="Q65" s="190"/>
      <c r="R65" s="190"/>
      <c r="S65" s="190"/>
      <c r="T65" s="190"/>
      <c r="U65" s="81"/>
      <c r="V65" s="81"/>
      <c r="W65" s="81"/>
      <c r="X65" s="81"/>
      <c r="AA65" s="1335"/>
    </row>
    <row r="66" spans="2:27">
      <c r="B66" s="1440"/>
      <c r="E66" s="190"/>
      <c r="G66" s="10"/>
      <c r="I66" s="1332"/>
      <c r="J66" s="190"/>
      <c r="K66" s="190"/>
      <c r="N66" s="190"/>
      <c r="O66" s="190"/>
      <c r="P66" s="190"/>
      <c r="Q66" s="190"/>
      <c r="R66" s="190"/>
      <c r="S66" s="190"/>
      <c r="T66" s="190"/>
      <c r="U66" s="81"/>
      <c r="V66" s="81"/>
      <c r="W66" s="81"/>
      <c r="X66" s="81"/>
      <c r="AA66" s="1335"/>
    </row>
    <row r="67" spans="2:27">
      <c r="B67" s="1440"/>
      <c r="E67" s="190"/>
      <c r="G67" s="10"/>
      <c r="I67" s="1332"/>
      <c r="J67" s="190"/>
      <c r="K67" s="190"/>
      <c r="N67" s="190"/>
      <c r="O67" s="190"/>
      <c r="P67" s="190"/>
      <c r="Q67" s="190"/>
      <c r="R67" s="190"/>
      <c r="S67" s="190"/>
      <c r="T67" s="190"/>
      <c r="U67" s="81"/>
      <c r="V67" s="81"/>
      <c r="W67" s="81"/>
      <c r="X67" s="81"/>
      <c r="AA67" s="1335"/>
    </row>
    <row r="68" spans="2:27">
      <c r="B68" s="1440"/>
      <c r="E68" s="190"/>
      <c r="G68" s="10"/>
      <c r="I68" s="1332"/>
      <c r="J68" s="190"/>
      <c r="K68" s="190"/>
      <c r="N68" s="190"/>
      <c r="O68" s="190"/>
      <c r="P68" s="190"/>
      <c r="Q68" s="190"/>
      <c r="R68" s="190"/>
      <c r="S68" s="190"/>
      <c r="T68" s="190"/>
      <c r="U68" s="81"/>
      <c r="V68" s="81"/>
      <c r="W68" s="81"/>
      <c r="X68" s="81"/>
      <c r="AA68" s="1335"/>
    </row>
    <row r="69" spans="2:27">
      <c r="B69" s="1440"/>
      <c r="E69" s="190"/>
      <c r="G69" s="10"/>
      <c r="I69" s="1332"/>
      <c r="J69" s="190"/>
      <c r="K69" s="190"/>
      <c r="N69" s="190"/>
      <c r="O69" s="190"/>
      <c r="P69" s="190"/>
      <c r="Q69" s="190"/>
      <c r="R69" s="190"/>
      <c r="S69" s="190"/>
      <c r="T69" s="190"/>
      <c r="U69" s="81"/>
      <c r="V69" s="81"/>
      <c r="W69" s="81"/>
      <c r="X69" s="81"/>
      <c r="AA69" s="1335"/>
    </row>
    <row r="70" spans="2:27">
      <c r="B70" s="1440"/>
      <c r="E70" s="190"/>
      <c r="G70" s="10"/>
      <c r="I70" s="1332"/>
      <c r="J70" s="190"/>
      <c r="K70" s="190"/>
      <c r="N70" s="190"/>
      <c r="O70" s="190"/>
      <c r="P70" s="190"/>
      <c r="Q70" s="190"/>
      <c r="R70" s="190"/>
      <c r="S70" s="190"/>
      <c r="T70" s="190"/>
      <c r="U70" s="81"/>
      <c r="V70" s="81"/>
      <c r="W70" s="81"/>
      <c r="X70" s="81"/>
      <c r="AA70" s="1335"/>
    </row>
    <row r="71" spans="2:27">
      <c r="B71" s="1440"/>
      <c r="E71" s="190"/>
      <c r="G71" s="10"/>
      <c r="I71" s="1332"/>
      <c r="J71" s="190"/>
      <c r="K71" s="190"/>
      <c r="N71" s="190"/>
      <c r="O71" s="190"/>
      <c r="P71" s="190"/>
      <c r="Q71" s="190"/>
      <c r="R71" s="190"/>
      <c r="S71" s="190"/>
      <c r="T71" s="190"/>
      <c r="U71" s="81"/>
      <c r="V71" s="81"/>
      <c r="W71" s="81"/>
      <c r="X71" s="81"/>
      <c r="AA71" s="1335"/>
    </row>
    <row r="72" spans="2:27">
      <c r="B72" s="1440"/>
      <c r="E72" s="190"/>
      <c r="G72" s="10"/>
      <c r="I72" s="1332"/>
      <c r="J72" s="190"/>
      <c r="K72" s="190"/>
      <c r="N72" s="190"/>
      <c r="O72" s="190"/>
      <c r="P72" s="190"/>
      <c r="Q72" s="190"/>
      <c r="R72" s="190"/>
      <c r="S72" s="190"/>
      <c r="T72" s="190"/>
      <c r="U72" s="81"/>
      <c r="V72" s="81"/>
      <c r="W72" s="81"/>
      <c r="X72" s="81"/>
      <c r="AA72" s="1335"/>
    </row>
    <row r="73" spans="2:27">
      <c r="B73" s="1440"/>
      <c r="E73" s="190"/>
      <c r="G73" s="10"/>
      <c r="I73" s="1332"/>
      <c r="J73" s="190"/>
      <c r="K73" s="190"/>
      <c r="N73" s="190"/>
      <c r="O73" s="190"/>
      <c r="P73" s="190"/>
      <c r="Q73" s="190"/>
      <c r="R73" s="190"/>
      <c r="S73" s="190"/>
      <c r="T73" s="190"/>
      <c r="U73" s="81"/>
      <c r="V73" s="81"/>
      <c r="W73" s="81"/>
      <c r="X73" s="81"/>
      <c r="AA73" s="1335"/>
    </row>
    <row r="74" spans="2:27">
      <c r="B74" s="1440"/>
      <c r="E74" s="190"/>
      <c r="G74" s="10"/>
      <c r="I74" s="1332"/>
      <c r="J74" s="190"/>
      <c r="K74" s="190"/>
      <c r="N74" s="190"/>
      <c r="O74" s="190"/>
      <c r="P74" s="190"/>
      <c r="Q74" s="190"/>
      <c r="R74" s="190"/>
      <c r="S74" s="190"/>
      <c r="T74" s="190"/>
      <c r="U74" s="81"/>
      <c r="V74" s="81"/>
      <c r="W74" s="81"/>
      <c r="X74" s="81"/>
      <c r="AA74" s="1335"/>
    </row>
    <row r="75" spans="2:27">
      <c r="B75" s="1440"/>
      <c r="E75" s="190"/>
      <c r="G75" s="10"/>
      <c r="I75" s="1332"/>
      <c r="J75" s="190"/>
      <c r="K75" s="190"/>
      <c r="N75" s="190"/>
      <c r="O75" s="190"/>
      <c r="P75" s="190"/>
      <c r="Q75" s="190"/>
      <c r="R75" s="190"/>
      <c r="S75" s="190"/>
      <c r="T75" s="190"/>
      <c r="U75" s="81"/>
      <c r="V75" s="81"/>
      <c r="W75" s="81"/>
      <c r="X75" s="81"/>
      <c r="AA75" s="1335"/>
    </row>
    <row r="76" spans="2:27">
      <c r="B76" s="1440"/>
      <c r="E76" s="190"/>
      <c r="G76" s="10"/>
      <c r="I76" s="1332"/>
      <c r="J76" s="190"/>
      <c r="K76" s="190"/>
      <c r="N76" s="190"/>
      <c r="O76" s="190"/>
      <c r="P76" s="190"/>
      <c r="Q76" s="190"/>
      <c r="R76" s="190"/>
      <c r="S76" s="190"/>
      <c r="T76" s="190"/>
      <c r="U76" s="81"/>
      <c r="V76" s="81"/>
      <c r="W76" s="81"/>
      <c r="X76" s="81"/>
      <c r="AA76" s="1335"/>
    </row>
    <row r="77" spans="2:27">
      <c r="B77" s="1440"/>
      <c r="E77" s="190"/>
      <c r="G77" s="10"/>
      <c r="I77" s="1332"/>
      <c r="J77" s="190"/>
      <c r="K77" s="190"/>
      <c r="N77" s="190"/>
      <c r="O77" s="190"/>
      <c r="P77" s="190"/>
      <c r="Q77" s="190"/>
      <c r="R77" s="190"/>
      <c r="S77" s="190"/>
      <c r="T77" s="190"/>
      <c r="U77" s="81"/>
      <c r="V77" s="81"/>
      <c r="W77" s="81"/>
      <c r="X77" s="81"/>
      <c r="AA77" s="1335"/>
    </row>
    <row r="78" spans="2:27">
      <c r="B78" s="1440"/>
      <c r="E78" s="190"/>
      <c r="G78" s="10"/>
      <c r="I78" s="1332"/>
      <c r="J78" s="190"/>
      <c r="K78" s="190"/>
      <c r="N78" s="190"/>
      <c r="O78" s="190"/>
      <c r="P78" s="190"/>
      <c r="Q78" s="190"/>
      <c r="R78" s="190"/>
      <c r="S78" s="190"/>
      <c r="T78" s="190"/>
      <c r="U78" s="81"/>
      <c r="V78" s="81"/>
      <c r="W78" s="81"/>
      <c r="X78" s="81"/>
      <c r="AA78" s="1335"/>
    </row>
    <row r="79" spans="2:27">
      <c r="B79" s="1440"/>
      <c r="E79" s="190"/>
      <c r="G79" s="10"/>
      <c r="I79" s="1332"/>
      <c r="J79" s="190"/>
      <c r="K79" s="190"/>
      <c r="N79" s="190"/>
      <c r="O79" s="190"/>
      <c r="P79" s="190"/>
      <c r="Q79" s="190"/>
      <c r="R79" s="190"/>
      <c r="S79" s="190"/>
      <c r="T79" s="190"/>
      <c r="U79" s="81"/>
      <c r="V79" s="81"/>
      <c r="W79" s="81"/>
      <c r="X79" s="81"/>
      <c r="AA79" s="1335"/>
    </row>
    <row r="80" spans="2:27">
      <c r="B80" s="1440"/>
      <c r="E80" s="190"/>
      <c r="G80" s="10"/>
      <c r="I80" s="1332"/>
      <c r="J80" s="190"/>
      <c r="K80" s="190"/>
      <c r="N80" s="190"/>
      <c r="O80" s="190"/>
      <c r="P80" s="190"/>
      <c r="Q80" s="190"/>
      <c r="R80" s="190"/>
      <c r="S80" s="190"/>
      <c r="T80" s="190"/>
      <c r="U80" s="81"/>
      <c r="V80" s="81"/>
      <c r="W80" s="81"/>
      <c r="X80" s="81"/>
      <c r="AA80" s="1335"/>
    </row>
    <row r="81" spans="2:27">
      <c r="B81" s="1440"/>
      <c r="E81" s="190"/>
      <c r="G81" s="10"/>
      <c r="I81" s="1332"/>
      <c r="J81" s="190"/>
      <c r="K81" s="190"/>
      <c r="N81" s="190"/>
      <c r="O81" s="190"/>
      <c r="P81" s="190"/>
      <c r="Q81" s="190"/>
      <c r="R81" s="190"/>
      <c r="S81" s="190"/>
      <c r="T81" s="190"/>
      <c r="U81" s="81"/>
      <c r="V81" s="81"/>
      <c r="W81" s="81"/>
      <c r="X81" s="81"/>
      <c r="AA81" s="1335"/>
    </row>
    <row r="82" spans="2:27">
      <c r="B82" s="1440"/>
      <c r="E82" s="190"/>
      <c r="G82" s="10"/>
      <c r="I82" s="1332"/>
      <c r="J82" s="190"/>
      <c r="K82" s="190"/>
      <c r="N82" s="190"/>
      <c r="O82" s="190"/>
      <c r="P82" s="190"/>
      <c r="Q82" s="190"/>
      <c r="R82" s="190"/>
      <c r="S82" s="190"/>
      <c r="T82" s="190"/>
      <c r="U82" s="81"/>
      <c r="V82" s="81"/>
      <c r="W82" s="81"/>
      <c r="X82" s="81"/>
      <c r="AA82" s="1335"/>
    </row>
    <row r="83" spans="2:27">
      <c r="B83" s="1440"/>
      <c r="E83" s="190"/>
      <c r="G83" s="10"/>
      <c r="I83" s="1332"/>
      <c r="J83" s="190"/>
      <c r="K83" s="190"/>
      <c r="N83" s="190"/>
      <c r="O83" s="190"/>
      <c r="P83" s="190"/>
      <c r="Q83" s="190"/>
      <c r="R83" s="190"/>
      <c r="S83" s="190"/>
      <c r="T83" s="190"/>
      <c r="U83" s="81"/>
      <c r="V83" s="81"/>
      <c r="W83" s="81"/>
      <c r="X83" s="81"/>
      <c r="AA83" s="1335"/>
    </row>
    <row r="84" spans="2:27">
      <c r="B84" s="1440"/>
      <c r="E84" s="190"/>
      <c r="G84" s="10"/>
      <c r="I84" s="1332"/>
      <c r="J84" s="190"/>
      <c r="K84" s="190"/>
      <c r="N84" s="190"/>
      <c r="O84" s="190"/>
      <c r="P84" s="190"/>
      <c r="Q84" s="190"/>
      <c r="R84" s="190"/>
      <c r="S84" s="190"/>
      <c r="T84" s="190"/>
      <c r="U84" s="81"/>
      <c r="V84" s="81"/>
      <c r="W84" s="81"/>
      <c r="X84" s="81"/>
      <c r="AA84" s="1335"/>
    </row>
    <row r="85" spans="2:27">
      <c r="B85" s="1440"/>
      <c r="E85" s="190"/>
      <c r="G85" s="10"/>
      <c r="I85" s="1332"/>
      <c r="J85" s="190"/>
      <c r="K85" s="190"/>
      <c r="N85" s="190"/>
      <c r="O85" s="190"/>
      <c r="P85" s="190"/>
      <c r="Q85" s="190"/>
      <c r="R85" s="190"/>
      <c r="S85" s="190"/>
      <c r="T85" s="190"/>
      <c r="U85" s="81"/>
      <c r="V85" s="81"/>
      <c r="W85" s="81"/>
      <c r="X85" s="81"/>
      <c r="AA85" s="1335"/>
    </row>
    <row r="86" spans="2:27">
      <c r="B86" s="1440"/>
      <c r="E86" s="190"/>
      <c r="G86" s="10"/>
      <c r="I86" s="1332"/>
      <c r="J86" s="190"/>
      <c r="K86" s="190"/>
      <c r="N86" s="190"/>
      <c r="O86" s="190"/>
      <c r="P86" s="190"/>
      <c r="Q86" s="190"/>
      <c r="R86" s="190"/>
      <c r="S86" s="190"/>
      <c r="T86" s="190"/>
      <c r="U86" s="81"/>
      <c r="V86" s="81"/>
      <c r="W86" s="81"/>
      <c r="X86" s="81"/>
      <c r="AA86" s="1335"/>
    </row>
    <row r="87" spans="2:27">
      <c r="B87" s="1440"/>
      <c r="E87" s="190"/>
      <c r="G87" s="10"/>
      <c r="I87" s="1332"/>
      <c r="J87" s="190"/>
      <c r="K87" s="190"/>
      <c r="N87" s="190"/>
      <c r="O87" s="190"/>
      <c r="P87" s="190"/>
      <c r="Q87" s="190"/>
      <c r="R87" s="190"/>
      <c r="S87" s="190"/>
      <c r="T87" s="190"/>
      <c r="U87" s="81"/>
      <c r="V87" s="81"/>
      <c r="W87" s="81"/>
      <c r="X87" s="81"/>
      <c r="AA87" s="1335"/>
    </row>
    <row r="88" spans="2:27">
      <c r="B88" s="1440"/>
      <c r="E88" s="190"/>
      <c r="G88" s="10"/>
      <c r="I88" s="1332"/>
      <c r="J88" s="190"/>
      <c r="K88" s="190"/>
      <c r="N88" s="190"/>
      <c r="O88" s="190"/>
      <c r="P88" s="190"/>
      <c r="Q88" s="190"/>
      <c r="R88" s="190"/>
      <c r="S88" s="190"/>
      <c r="T88" s="190"/>
      <c r="U88" s="81"/>
      <c r="V88" s="81"/>
      <c r="W88" s="81"/>
      <c r="X88" s="81"/>
      <c r="AA88" s="1335"/>
    </row>
    <row r="89" spans="2:27">
      <c r="B89" s="1440"/>
      <c r="E89" s="190"/>
      <c r="G89" s="10"/>
      <c r="I89" s="1332"/>
      <c r="J89" s="190"/>
      <c r="K89" s="190"/>
      <c r="N89" s="190"/>
      <c r="O89" s="190"/>
      <c r="P89" s="190"/>
      <c r="Q89" s="190"/>
      <c r="R89" s="190"/>
      <c r="S89" s="190"/>
      <c r="T89" s="190"/>
      <c r="U89" s="81"/>
      <c r="V89" s="81"/>
      <c r="W89" s="81"/>
      <c r="X89" s="81"/>
      <c r="AA89" s="1335"/>
    </row>
    <row r="90" spans="2:27">
      <c r="B90" s="1440"/>
      <c r="E90" s="190"/>
      <c r="G90" s="10"/>
      <c r="I90" s="1332"/>
      <c r="J90" s="190"/>
      <c r="K90" s="190"/>
      <c r="N90" s="190"/>
      <c r="O90" s="190"/>
      <c r="P90" s="190"/>
      <c r="Q90" s="190"/>
      <c r="R90" s="190"/>
      <c r="S90" s="190"/>
      <c r="T90" s="190"/>
      <c r="U90" s="81"/>
      <c r="V90" s="81"/>
      <c r="W90" s="81"/>
      <c r="X90" s="81"/>
      <c r="AA90" s="1335"/>
    </row>
    <row r="91" spans="2:27">
      <c r="B91" s="1440"/>
      <c r="E91" s="190"/>
      <c r="G91" s="10"/>
      <c r="I91" s="1332"/>
      <c r="J91" s="190"/>
      <c r="K91" s="190"/>
      <c r="N91" s="190"/>
      <c r="O91" s="190"/>
      <c r="P91" s="190"/>
      <c r="Q91" s="190"/>
      <c r="R91" s="190"/>
      <c r="S91" s="190"/>
      <c r="T91" s="190"/>
      <c r="U91" s="81"/>
      <c r="V91" s="81"/>
      <c r="W91" s="81"/>
      <c r="X91" s="81"/>
      <c r="AA91" s="1335"/>
    </row>
    <row r="92" spans="2:27">
      <c r="B92" s="1440"/>
      <c r="E92" s="190"/>
      <c r="G92" s="10"/>
      <c r="I92" s="1332"/>
      <c r="J92" s="190"/>
      <c r="K92" s="190"/>
      <c r="N92" s="190"/>
      <c r="O92" s="190"/>
      <c r="P92" s="190"/>
      <c r="Q92" s="190"/>
      <c r="R92" s="190"/>
      <c r="S92" s="190"/>
      <c r="T92" s="190"/>
      <c r="U92" s="81"/>
      <c r="V92" s="81"/>
      <c r="W92" s="81"/>
      <c r="X92" s="81"/>
      <c r="AA92" s="1335"/>
    </row>
    <row r="93" spans="2:27">
      <c r="B93" s="1440"/>
      <c r="E93" s="190"/>
      <c r="G93" s="10"/>
      <c r="I93" s="1332"/>
      <c r="J93" s="190"/>
      <c r="K93" s="190"/>
      <c r="N93" s="190"/>
      <c r="O93" s="190"/>
      <c r="P93" s="190"/>
      <c r="Q93" s="190"/>
      <c r="R93" s="190"/>
      <c r="S93" s="190"/>
      <c r="T93" s="190"/>
      <c r="U93" s="81"/>
      <c r="V93" s="81"/>
      <c r="W93" s="81"/>
      <c r="X93" s="81"/>
      <c r="AA93" s="1335"/>
    </row>
    <row r="94" spans="2:27">
      <c r="B94" s="1440"/>
      <c r="E94" s="190"/>
      <c r="G94" s="10"/>
      <c r="I94" s="1332"/>
      <c r="J94" s="190"/>
      <c r="K94" s="190"/>
      <c r="N94" s="190"/>
      <c r="O94" s="190"/>
      <c r="P94" s="190"/>
      <c r="Q94" s="190"/>
      <c r="R94" s="190"/>
      <c r="S94" s="190"/>
      <c r="T94" s="190"/>
      <c r="U94" s="81"/>
      <c r="V94" s="81"/>
      <c r="W94" s="81"/>
      <c r="X94" s="81"/>
      <c r="AA94" s="1335"/>
    </row>
    <row r="95" spans="2:27">
      <c r="B95" s="1440"/>
      <c r="E95" s="190"/>
      <c r="G95" s="10"/>
      <c r="I95" s="1332"/>
      <c r="J95" s="190"/>
      <c r="K95" s="190"/>
      <c r="N95" s="190"/>
      <c r="O95" s="190"/>
      <c r="P95" s="190"/>
      <c r="Q95" s="190"/>
      <c r="R95" s="190"/>
      <c r="S95" s="190"/>
      <c r="T95" s="190"/>
      <c r="U95" s="81"/>
      <c r="V95" s="81"/>
      <c r="W95" s="81"/>
      <c r="X95" s="81"/>
      <c r="AA95" s="1335"/>
    </row>
    <row r="96" spans="2:27">
      <c r="B96" s="1440"/>
      <c r="E96" s="190"/>
      <c r="G96" s="10"/>
      <c r="I96" s="1332"/>
      <c r="J96" s="190"/>
      <c r="K96" s="190"/>
      <c r="N96" s="190"/>
      <c r="O96" s="190"/>
      <c r="P96" s="190"/>
      <c r="Q96" s="190"/>
      <c r="R96" s="190"/>
      <c r="S96" s="190"/>
      <c r="T96" s="190"/>
      <c r="U96" s="81"/>
      <c r="V96" s="81"/>
      <c r="W96" s="81"/>
      <c r="X96" s="81"/>
      <c r="AA96" s="1335"/>
    </row>
    <row r="97" spans="2:27">
      <c r="B97" s="1440"/>
      <c r="E97" s="190"/>
      <c r="G97" s="10"/>
      <c r="I97" s="1332"/>
      <c r="J97" s="190"/>
      <c r="K97" s="190"/>
      <c r="N97" s="190"/>
      <c r="O97" s="190"/>
      <c r="P97" s="190"/>
      <c r="Q97" s="190"/>
      <c r="R97" s="190"/>
      <c r="S97" s="190"/>
      <c r="T97" s="190"/>
      <c r="U97" s="81"/>
      <c r="V97" s="81"/>
      <c r="W97" s="81"/>
      <c r="X97" s="81"/>
      <c r="AA97" s="1335"/>
    </row>
    <row r="98" spans="2:27">
      <c r="B98" s="1440"/>
      <c r="E98" s="190"/>
      <c r="G98" s="10"/>
      <c r="I98" s="1332"/>
      <c r="J98" s="190"/>
      <c r="K98" s="190"/>
      <c r="N98" s="190"/>
      <c r="O98" s="190"/>
      <c r="P98" s="190"/>
      <c r="Q98" s="190"/>
      <c r="R98" s="190"/>
      <c r="S98" s="190"/>
      <c r="T98" s="190"/>
      <c r="U98" s="81"/>
      <c r="V98" s="81"/>
      <c r="W98" s="81"/>
      <c r="X98" s="81"/>
      <c r="AA98" s="1335"/>
    </row>
    <row r="99" spans="2:27">
      <c r="B99" s="1440"/>
      <c r="E99" s="190"/>
      <c r="G99" s="10"/>
      <c r="I99" s="1332"/>
      <c r="J99" s="190"/>
      <c r="K99" s="190"/>
      <c r="N99" s="190"/>
      <c r="O99" s="190"/>
      <c r="P99" s="190"/>
      <c r="Q99" s="190"/>
      <c r="R99" s="190"/>
      <c r="S99" s="190"/>
      <c r="T99" s="190"/>
      <c r="U99" s="81"/>
      <c r="V99" s="81"/>
      <c r="W99" s="81"/>
      <c r="X99" s="81"/>
      <c r="AA99" s="1335"/>
    </row>
    <row r="100" spans="2:27">
      <c r="B100" s="1440"/>
      <c r="E100" s="190"/>
      <c r="G100" s="10"/>
      <c r="I100" s="1332"/>
      <c r="J100" s="190"/>
      <c r="K100" s="190"/>
      <c r="N100" s="190"/>
      <c r="O100" s="190"/>
      <c r="P100" s="190"/>
      <c r="Q100" s="190"/>
      <c r="R100" s="190"/>
      <c r="S100" s="190"/>
      <c r="T100" s="190"/>
      <c r="U100" s="81"/>
      <c r="V100" s="81"/>
      <c r="W100" s="81"/>
      <c r="X100" s="81"/>
      <c r="AA100" s="1335"/>
    </row>
    <row r="101" spans="2:27">
      <c r="B101" s="1440"/>
      <c r="E101" s="190"/>
      <c r="G101" s="10"/>
      <c r="I101" s="1332"/>
      <c r="J101" s="190"/>
      <c r="K101" s="190"/>
      <c r="N101" s="190"/>
      <c r="O101" s="190"/>
      <c r="P101" s="190"/>
      <c r="Q101" s="190"/>
      <c r="R101" s="190"/>
      <c r="S101" s="190"/>
      <c r="T101" s="190"/>
      <c r="U101" s="81"/>
      <c r="V101" s="81"/>
      <c r="W101" s="81"/>
      <c r="X101" s="81"/>
      <c r="AA101" s="1335"/>
    </row>
    <row r="102" spans="2:27">
      <c r="B102" s="1440"/>
      <c r="E102" s="190"/>
      <c r="G102" s="10"/>
      <c r="I102" s="1332"/>
      <c r="J102" s="190"/>
      <c r="K102" s="190"/>
      <c r="N102" s="190"/>
      <c r="O102" s="190"/>
      <c r="P102" s="190"/>
      <c r="Q102" s="190"/>
      <c r="R102" s="190"/>
      <c r="S102" s="190"/>
      <c r="T102" s="190"/>
      <c r="U102" s="81"/>
      <c r="V102" s="81"/>
      <c r="W102" s="81"/>
      <c r="X102" s="81"/>
      <c r="AA102" s="1335"/>
    </row>
    <row r="103" spans="2:27">
      <c r="B103" s="1440"/>
      <c r="E103" s="190"/>
      <c r="G103" s="10"/>
      <c r="I103" s="1332"/>
      <c r="J103" s="190"/>
      <c r="K103" s="190"/>
      <c r="N103" s="190"/>
      <c r="O103" s="190"/>
      <c r="P103" s="190"/>
      <c r="Q103" s="190"/>
      <c r="R103" s="190"/>
      <c r="S103" s="190"/>
      <c r="T103" s="190"/>
      <c r="U103" s="81"/>
      <c r="V103" s="81"/>
      <c r="W103" s="81"/>
      <c r="X103" s="81"/>
      <c r="AA103" s="1335"/>
    </row>
    <row r="104" spans="2:27">
      <c r="B104" s="1440"/>
      <c r="E104" s="190"/>
      <c r="G104" s="10"/>
      <c r="I104" s="1332"/>
      <c r="J104" s="190"/>
      <c r="K104" s="190"/>
      <c r="N104" s="190"/>
      <c r="O104" s="190"/>
      <c r="P104" s="190"/>
      <c r="Q104" s="190"/>
      <c r="R104" s="190"/>
      <c r="S104" s="190"/>
      <c r="T104" s="190"/>
      <c r="U104" s="81"/>
      <c r="V104" s="81"/>
      <c r="W104" s="81"/>
      <c r="X104" s="81"/>
      <c r="AA104" s="1335"/>
    </row>
    <row r="105" spans="2:27">
      <c r="B105" s="1440"/>
      <c r="E105" s="190"/>
      <c r="G105" s="10"/>
      <c r="I105" s="1332"/>
      <c r="J105" s="190"/>
      <c r="K105" s="190"/>
      <c r="N105" s="190"/>
      <c r="O105" s="190"/>
      <c r="P105" s="190"/>
      <c r="Q105" s="190"/>
      <c r="R105" s="190"/>
      <c r="S105" s="190"/>
      <c r="T105" s="190"/>
      <c r="U105" s="81"/>
      <c r="V105" s="81"/>
      <c r="W105" s="81"/>
      <c r="X105" s="81"/>
      <c r="AA105" s="1335"/>
    </row>
    <row r="106" spans="2:27">
      <c r="B106" s="1440"/>
      <c r="E106" s="190"/>
      <c r="G106" s="10"/>
      <c r="I106" s="1332"/>
      <c r="J106" s="190"/>
      <c r="K106" s="190"/>
      <c r="N106" s="190"/>
      <c r="O106" s="190"/>
      <c r="P106" s="190"/>
      <c r="Q106" s="190"/>
      <c r="R106" s="190"/>
      <c r="S106" s="190"/>
      <c r="T106" s="190"/>
      <c r="U106" s="81"/>
      <c r="V106" s="81"/>
      <c r="W106" s="81"/>
      <c r="X106" s="81"/>
      <c r="AA106" s="1335"/>
    </row>
    <row r="107" spans="2:27">
      <c r="B107" s="1440"/>
      <c r="E107" s="190"/>
      <c r="G107" s="10"/>
      <c r="I107" s="1332"/>
      <c r="J107" s="190"/>
      <c r="K107" s="190"/>
      <c r="N107" s="190"/>
      <c r="O107" s="190"/>
      <c r="P107" s="190"/>
      <c r="Q107" s="190"/>
      <c r="R107" s="190"/>
      <c r="S107" s="190"/>
      <c r="T107" s="190"/>
      <c r="U107" s="81"/>
      <c r="V107" s="81"/>
      <c r="W107" s="81"/>
      <c r="X107" s="81"/>
      <c r="AA107" s="1335"/>
    </row>
    <row r="108" spans="2:27">
      <c r="B108" s="1440"/>
      <c r="E108" s="190"/>
      <c r="G108" s="10"/>
      <c r="I108" s="1332"/>
      <c r="J108" s="190"/>
      <c r="K108" s="190"/>
      <c r="N108" s="190"/>
      <c r="O108" s="190"/>
      <c r="P108" s="190"/>
      <c r="Q108" s="190"/>
      <c r="R108" s="190"/>
      <c r="S108" s="190"/>
      <c r="T108" s="190"/>
      <c r="U108" s="81"/>
      <c r="V108" s="81"/>
      <c r="W108" s="81"/>
      <c r="X108" s="81"/>
      <c r="AA108" s="1335"/>
    </row>
    <row r="109" spans="2:27">
      <c r="B109" s="1440"/>
      <c r="E109" s="190"/>
      <c r="G109" s="10"/>
      <c r="I109" s="1332"/>
      <c r="J109" s="190"/>
      <c r="K109" s="190"/>
      <c r="N109" s="190"/>
      <c r="O109" s="190"/>
      <c r="P109" s="190"/>
      <c r="Q109" s="190"/>
      <c r="R109" s="190"/>
      <c r="S109" s="190"/>
      <c r="T109" s="190"/>
      <c r="U109" s="81"/>
      <c r="V109" s="81"/>
      <c r="W109" s="81"/>
      <c r="X109" s="81"/>
      <c r="AA109" s="1335"/>
    </row>
    <row r="110" spans="2:27">
      <c r="B110" s="1440"/>
      <c r="E110" s="190"/>
      <c r="G110" s="10"/>
      <c r="I110" s="1332"/>
      <c r="J110" s="190"/>
      <c r="K110" s="190"/>
      <c r="N110" s="190"/>
      <c r="O110" s="190"/>
      <c r="P110" s="190"/>
      <c r="Q110" s="190"/>
      <c r="R110" s="190"/>
      <c r="S110" s="190"/>
      <c r="T110" s="190"/>
      <c r="U110" s="81"/>
      <c r="V110" s="81"/>
      <c r="W110" s="81"/>
      <c r="X110" s="81"/>
      <c r="AA110" s="1335"/>
    </row>
    <row r="111" spans="2:27">
      <c r="B111" s="1440"/>
      <c r="E111" s="190"/>
      <c r="G111" s="10"/>
      <c r="I111" s="1332"/>
      <c r="J111" s="190"/>
      <c r="K111" s="190"/>
      <c r="N111" s="190"/>
      <c r="O111" s="190"/>
      <c r="P111" s="190"/>
      <c r="Q111" s="190"/>
      <c r="R111" s="190"/>
      <c r="S111" s="190"/>
      <c r="T111" s="190"/>
      <c r="U111" s="81"/>
      <c r="V111" s="81"/>
      <c r="W111" s="81"/>
      <c r="X111" s="81"/>
      <c r="AA111" s="1335"/>
    </row>
    <row r="112" spans="2:27">
      <c r="B112" s="1440"/>
      <c r="E112" s="190"/>
      <c r="G112" s="10"/>
      <c r="I112" s="1332"/>
      <c r="J112" s="190"/>
      <c r="K112" s="190"/>
      <c r="N112" s="190"/>
      <c r="O112" s="190"/>
      <c r="P112" s="190"/>
      <c r="Q112" s="190"/>
      <c r="R112" s="190"/>
      <c r="S112" s="190"/>
      <c r="T112" s="190"/>
      <c r="U112" s="81"/>
      <c r="V112" s="81"/>
      <c r="W112" s="81"/>
      <c r="X112" s="81"/>
      <c r="AA112" s="1335"/>
    </row>
    <row r="113" spans="2:27">
      <c r="B113" s="1440"/>
      <c r="E113" s="190"/>
      <c r="G113" s="10"/>
      <c r="I113" s="1332"/>
      <c r="J113" s="190"/>
      <c r="K113" s="190"/>
      <c r="N113" s="190"/>
      <c r="O113" s="190"/>
      <c r="P113" s="190"/>
      <c r="Q113" s="190"/>
      <c r="R113" s="190"/>
      <c r="S113" s="190"/>
      <c r="T113" s="190"/>
      <c r="U113" s="81"/>
      <c r="V113" s="81"/>
      <c r="W113" s="81"/>
      <c r="X113" s="81"/>
      <c r="AA113" s="1335"/>
    </row>
    <row r="114" spans="2:27">
      <c r="B114" s="1440"/>
      <c r="E114" s="190"/>
      <c r="G114" s="10"/>
      <c r="I114" s="1332"/>
      <c r="J114" s="190"/>
      <c r="K114" s="190"/>
      <c r="N114" s="190"/>
      <c r="O114" s="190"/>
      <c r="P114" s="190"/>
      <c r="Q114" s="190"/>
      <c r="R114" s="190"/>
      <c r="S114" s="190"/>
      <c r="T114" s="190"/>
      <c r="U114" s="81"/>
      <c r="V114" s="81"/>
      <c r="W114" s="81"/>
      <c r="X114" s="81"/>
      <c r="AA114" s="1335"/>
    </row>
    <row r="115" spans="2:27">
      <c r="B115" s="1440"/>
      <c r="E115" s="190"/>
      <c r="G115" s="10"/>
      <c r="I115" s="1332"/>
      <c r="J115" s="190"/>
      <c r="K115" s="190"/>
      <c r="N115" s="190"/>
      <c r="O115" s="190"/>
      <c r="P115" s="190"/>
      <c r="Q115" s="190"/>
      <c r="R115" s="190"/>
      <c r="S115" s="190"/>
      <c r="T115" s="190"/>
      <c r="U115" s="81"/>
      <c r="V115" s="81"/>
      <c r="W115" s="81"/>
      <c r="X115" s="81"/>
      <c r="AA115" s="1335"/>
    </row>
    <row r="116" spans="2:27">
      <c r="B116" s="1440"/>
      <c r="E116" s="190"/>
      <c r="G116" s="10"/>
      <c r="I116" s="1332"/>
      <c r="J116" s="190"/>
      <c r="K116" s="190"/>
      <c r="N116" s="190"/>
      <c r="O116" s="190"/>
      <c r="P116" s="190"/>
      <c r="Q116" s="190"/>
      <c r="R116" s="190"/>
      <c r="S116" s="190"/>
      <c r="T116" s="190"/>
      <c r="U116" s="81"/>
      <c r="V116" s="81"/>
      <c r="W116" s="81"/>
      <c r="X116" s="81"/>
      <c r="AA116" s="1335"/>
    </row>
    <row r="117" spans="2:27">
      <c r="B117" s="1440"/>
      <c r="E117" s="190"/>
      <c r="G117" s="10"/>
      <c r="I117" s="1332"/>
      <c r="J117" s="190"/>
      <c r="K117" s="190"/>
      <c r="N117" s="190"/>
      <c r="O117" s="190"/>
      <c r="P117" s="190"/>
      <c r="Q117" s="190"/>
      <c r="R117" s="190"/>
      <c r="S117" s="190"/>
      <c r="T117" s="190"/>
      <c r="U117" s="81"/>
      <c r="V117" s="81"/>
      <c r="W117" s="81"/>
      <c r="X117" s="81"/>
      <c r="AA117" s="1335"/>
    </row>
    <row r="118" spans="2:27">
      <c r="B118" s="1440"/>
      <c r="E118" s="190"/>
      <c r="G118" s="10"/>
      <c r="I118" s="1332"/>
      <c r="J118" s="190"/>
      <c r="K118" s="190"/>
      <c r="N118" s="190"/>
      <c r="O118" s="190"/>
      <c r="P118" s="190"/>
      <c r="Q118" s="190"/>
      <c r="R118" s="190"/>
      <c r="S118" s="190"/>
      <c r="T118" s="190"/>
      <c r="U118" s="81"/>
      <c r="V118" s="81"/>
      <c r="W118" s="81"/>
      <c r="X118" s="81"/>
      <c r="AA118" s="1335"/>
    </row>
    <row r="119" spans="2:27">
      <c r="B119" s="1440"/>
      <c r="E119" s="190"/>
      <c r="G119" s="10"/>
      <c r="I119" s="1332"/>
      <c r="J119" s="190"/>
      <c r="K119" s="190"/>
      <c r="N119" s="190"/>
      <c r="O119" s="190"/>
      <c r="P119" s="190"/>
      <c r="Q119" s="190"/>
      <c r="R119" s="190"/>
      <c r="S119" s="190"/>
      <c r="T119" s="190"/>
      <c r="U119" s="81"/>
      <c r="V119" s="81"/>
      <c r="W119" s="81"/>
      <c r="X119" s="81"/>
      <c r="AA119" s="1335"/>
    </row>
    <row r="120" spans="2:27">
      <c r="B120" s="1440"/>
      <c r="E120" s="190"/>
      <c r="G120" s="10"/>
      <c r="I120" s="1332"/>
      <c r="J120" s="190"/>
      <c r="K120" s="190"/>
      <c r="N120" s="190"/>
      <c r="O120" s="190"/>
      <c r="P120" s="190"/>
      <c r="Q120" s="190"/>
      <c r="R120" s="190"/>
      <c r="S120" s="190"/>
      <c r="T120" s="190"/>
      <c r="U120" s="81"/>
      <c r="V120" s="81"/>
      <c r="W120" s="81"/>
      <c r="X120" s="81"/>
      <c r="AA120" s="1335"/>
    </row>
    <row r="121" spans="2:27">
      <c r="B121" s="1440"/>
      <c r="E121" s="190"/>
      <c r="G121" s="10"/>
      <c r="I121" s="1332"/>
      <c r="J121" s="190"/>
      <c r="K121" s="190"/>
      <c r="N121" s="190"/>
      <c r="O121" s="190"/>
      <c r="P121" s="190"/>
      <c r="Q121" s="190"/>
      <c r="R121" s="190"/>
      <c r="S121" s="190"/>
      <c r="T121" s="190"/>
      <c r="U121" s="81"/>
      <c r="V121" s="81"/>
      <c r="W121" s="81"/>
      <c r="X121" s="81"/>
      <c r="AA121" s="1335"/>
    </row>
    <row r="122" spans="2:27">
      <c r="B122" s="1440"/>
      <c r="E122" s="190"/>
      <c r="G122" s="10"/>
      <c r="I122" s="1332"/>
      <c r="J122" s="190"/>
      <c r="K122" s="190"/>
      <c r="N122" s="190"/>
      <c r="O122" s="190"/>
      <c r="P122" s="190"/>
      <c r="Q122" s="190"/>
      <c r="R122" s="190"/>
      <c r="S122" s="190"/>
      <c r="T122" s="190"/>
      <c r="U122" s="81"/>
      <c r="V122" s="81"/>
      <c r="W122" s="81"/>
      <c r="X122" s="81"/>
      <c r="AA122" s="1335"/>
    </row>
    <row r="123" spans="2:27">
      <c r="B123" s="1440"/>
      <c r="E123" s="190"/>
      <c r="G123" s="10"/>
      <c r="I123" s="1332"/>
      <c r="J123" s="190"/>
      <c r="K123" s="190"/>
      <c r="N123" s="190"/>
      <c r="O123" s="190"/>
      <c r="P123" s="190"/>
      <c r="Q123" s="190"/>
      <c r="R123" s="190"/>
      <c r="S123" s="190"/>
      <c r="T123" s="190"/>
      <c r="U123" s="81"/>
      <c r="V123" s="81"/>
      <c r="W123" s="81"/>
      <c r="X123" s="81"/>
      <c r="AA123" s="1335"/>
    </row>
    <row r="124" spans="2:27">
      <c r="B124" s="1440"/>
      <c r="E124" s="190"/>
      <c r="G124" s="10"/>
      <c r="I124" s="1332"/>
      <c r="J124" s="190"/>
      <c r="K124" s="190"/>
      <c r="N124" s="190"/>
      <c r="O124" s="190"/>
      <c r="P124" s="190"/>
      <c r="Q124" s="190"/>
      <c r="R124" s="190"/>
      <c r="S124" s="190"/>
      <c r="T124" s="190"/>
      <c r="U124" s="81"/>
      <c r="V124" s="81"/>
      <c r="W124" s="81"/>
      <c r="X124" s="81"/>
      <c r="AA124" s="1335"/>
    </row>
    <row r="125" spans="2:27">
      <c r="B125" s="1440"/>
      <c r="E125" s="190"/>
      <c r="G125" s="10"/>
      <c r="I125" s="1332"/>
      <c r="J125" s="190"/>
      <c r="K125" s="190"/>
      <c r="N125" s="190"/>
      <c r="O125" s="190"/>
      <c r="P125" s="190"/>
      <c r="Q125" s="190"/>
      <c r="R125" s="190"/>
      <c r="S125" s="190"/>
      <c r="T125" s="190"/>
      <c r="U125" s="81"/>
      <c r="V125" s="81"/>
      <c r="W125" s="81"/>
      <c r="X125" s="81"/>
      <c r="AA125" s="1335"/>
    </row>
    <row r="126" spans="2:27">
      <c r="B126" s="1440"/>
      <c r="E126" s="190"/>
      <c r="G126" s="10"/>
      <c r="I126" s="1332"/>
      <c r="J126" s="190"/>
      <c r="K126" s="190"/>
      <c r="N126" s="190"/>
      <c r="O126" s="190"/>
      <c r="P126" s="190"/>
      <c r="Q126" s="190"/>
      <c r="R126" s="190"/>
      <c r="S126" s="190"/>
      <c r="T126" s="190"/>
      <c r="U126" s="81"/>
      <c r="V126" s="81"/>
      <c r="W126" s="81"/>
      <c r="X126" s="81"/>
      <c r="AA126" s="1335"/>
    </row>
    <row r="127" spans="2:27">
      <c r="B127" s="1440"/>
      <c r="E127" s="190"/>
      <c r="G127" s="10"/>
      <c r="I127" s="1332"/>
      <c r="J127" s="190"/>
      <c r="K127" s="190"/>
      <c r="N127" s="190"/>
      <c r="O127" s="190"/>
      <c r="P127" s="190"/>
      <c r="Q127" s="190"/>
      <c r="R127" s="190"/>
      <c r="S127" s="190"/>
      <c r="T127" s="190"/>
      <c r="U127" s="81"/>
      <c r="V127" s="81"/>
      <c r="W127" s="81"/>
      <c r="X127" s="81"/>
      <c r="AA127" s="1335"/>
    </row>
    <row r="128" spans="2:27">
      <c r="B128" s="1440"/>
      <c r="E128" s="190"/>
      <c r="G128" s="10"/>
      <c r="I128" s="1332"/>
      <c r="J128" s="190"/>
      <c r="K128" s="190"/>
      <c r="N128" s="190"/>
      <c r="O128" s="190"/>
      <c r="P128" s="190"/>
      <c r="Q128" s="190"/>
      <c r="R128" s="190"/>
      <c r="S128" s="190"/>
      <c r="T128" s="190"/>
      <c r="U128" s="81"/>
      <c r="V128" s="81"/>
      <c r="W128" s="81"/>
      <c r="X128" s="81"/>
      <c r="AA128" s="1335"/>
    </row>
    <row r="129" spans="2:27">
      <c r="B129" s="1440"/>
      <c r="E129" s="190"/>
      <c r="G129" s="10"/>
      <c r="I129" s="1332"/>
      <c r="J129" s="190"/>
      <c r="K129" s="190"/>
      <c r="N129" s="190"/>
      <c r="O129" s="190"/>
      <c r="P129" s="190"/>
      <c r="Q129" s="190"/>
      <c r="R129" s="190"/>
      <c r="S129" s="190"/>
      <c r="T129" s="190"/>
      <c r="U129" s="81"/>
      <c r="V129" s="81"/>
      <c r="W129" s="81"/>
      <c r="X129" s="81"/>
      <c r="AA129" s="1335"/>
    </row>
    <row r="130" spans="2:27">
      <c r="B130" s="1440"/>
      <c r="E130" s="190"/>
      <c r="G130" s="10"/>
      <c r="I130" s="1332"/>
      <c r="J130" s="190"/>
      <c r="K130" s="190"/>
      <c r="N130" s="190"/>
      <c r="O130" s="190"/>
      <c r="P130" s="190"/>
      <c r="Q130" s="190"/>
      <c r="R130" s="190"/>
      <c r="S130" s="190"/>
      <c r="T130" s="190"/>
      <c r="U130" s="81"/>
      <c r="V130" s="81"/>
      <c r="W130" s="81"/>
      <c r="X130" s="81"/>
      <c r="AA130" s="1335"/>
    </row>
    <row r="131" spans="2:27">
      <c r="B131" s="1440"/>
      <c r="E131" s="190"/>
      <c r="G131" s="10"/>
      <c r="I131" s="1332"/>
      <c r="J131" s="190"/>
      <c r="K131" s="190"/>
      <c r="N131" s="190"/>
      <c r="O131" s="190"/>
      <c r="P131" s="190"/>
      <c r="Q131" s="190"/>
      <c r="R131" s="190"/>
      <c r="S131" s="190"/>
      <c r="T131" s="190"/>
      <c r="U131" s="81"/>
      <c r="V131" s="81"/>
      <c r="W131" s="81"/>
      <c r="X131" s="81"/>
      <c r="AA131" s="1335"/>
    </row>
    <row r="132" spans="2:27">
      <c r="B132" s="1440"/>
      <c r="E132" s="190"/>
      <c r="G132" s="10"/>
      <c r="I132" s="1332"/>
      <c r="J132" s="190"/>
      <c r="K132" s="190"/>
      <c r="N132" s="190"/>
      <c r="O132" s="190"/>
      <c r="P132" s="190"/>
      <c r="Q132" s="190"/>
      <c r="R132" s="190"/>
      <c r="S132" s="190"/>
      <c r="T132" s="190"/>
      <c r="U132" s="81"/>
      <c r="V132" s="81"/>
      <c r="W132" s="81"/>
      <c r="X132" s="81"/>
      <c r="AA132" s="1335"/>
    </row>
    <row r="133" spans="2:27">
      <c r="B133" s="1440"/>
      <c r="E133" s="190"/>
      <c r="G133" s="10"/>
      <c r="I133" s="1332"/>
      <c r="J133" s="190"/>
      <c r="K133" s="190"/>
      <c r="N133" s="190"/>
      <c r="O133" s="190"/>
      <c r="P133" s="190"/>
      <c r="Q133" s="190"/>
      <c r="R133" s="190"/>
      <c r="S133" s="190"/>
      <c r="T133" s="190"/>
      <c r="U133" s="81"/>
      <c r="V133" s="81"/>
      <c r="W133" s="81"/>
      <c r="X133" s="81"/>
      <c r="AA133" s="1335"/>
    </row>
    <row r="134" spans="2:27">
      <c r="B134" s="1440"/>
      <c r="E134" s="190"/>
      <c r="G134" s="10"/>
      <c r="I134" s="1332"/>
      <c r="J134" s="190"/>
      <c r="K134" s="190"/>
      <c r="N134" s="190"/>
      <c r="O134" s="190"/>
      <c r="P134" s="190"/>
      <c r="Q134" s="190"/>
      <c r="R134" s="190"/>
      <c r="S134" s="190"/>
      <c r="T134" s="190"/>
      <c r="U134" s="81"/>
      <c r="V134" s="81"/>
      <c r="W134" s="81"/>
      <c r="X134" s="81"/>
      <c r="AA134" s="1335"/>
    </row>
    <row r="135" spans="2:27">
      <c r="B135" s="1440"/>
      <c r="E135" s="190"/>
      <c r="G135" s="10"/>
      <c r="I135" s="1332"/>
      <c r="J135" s="190"/>
      <c r="K135" s="190"/>
      <c r="N135" s="190"/>
      <c r="O135" s="190"/>
      <c r="P135" s="190"/>
      <c r="Q135" s="190"/>
      <c r="R135" s="190"/>
      <c r="S135" s="190"/>
      <c r="T135" s="190"/>
      <c r="U135" s="81"/>
      <c r="V135" s="81"/>
      <c r="W135" s="81"/>
      <c r="X135" s="81"/>
      <c r="AA135" s="1335"/>
    </row>
    <row r="136" spans="2:27">
      <c r="B136" s="1440"/>
      <c r="E136" s="190"/>
      <c r="G136" s="10"/>
      <c r="I136" s="1332"/>
      <c r="J136" s="190"/>
      <c r="K136" s="190"/>
      <c r="N136" s="190"/>
      <c r="O136" s="190"/>
      <c r="P136" s="190"/>
      <c r="Q136" s="190"/>
      <c r="R136" s="190"/>
      <c r="S136" s="190"/>
      <c r="T136" s="190"/>
      <c r="U136" s="81"/>
      <c r="V136" s="81"/>
      <c r="W136" s="81"/>
      <c r="X136" s="81"/>
      <c r="AA136" s="1335"/>
    </row>
    <row r="137" spans="2:27">
      <c r="B137" s="1440"/>
      <c r="E137" s="190"/>
      <c r="G137" s="10"/>
      <c r="I137" s="1332"/>
      <c r="J137" s="190"/>
      <c r="K137" s="190"/>
      <c r="N137" s="190"/>
      <c r="O137" s="190"/>
      <c r="P137" s="190"/>
      <c r="Q137" s="190"/>
      <c r="R137" s="190"/>
      <c r="S137" s="190"/>
      <c r="T137" s="190"/>
      <c r="U137" s="81"/>
      <c r="V137" s="81"/>
      <c r="W137" s="81"/>
      <c r="X137" s="81"/>
      <c r="AA137" s="1335"/>
    </row>
    <row r="138" spans="2:27">
      <c r="B138" s="1440"/>
      <c r="E138" s="190"/>
      <c r="G138" s="10"/>
      <c r="I138" s="1332"/>
      <c r="J138" s="190"/>
      <c r="K138" s="190"/>
      <c r="N138" s="190"/>
      <c r="O138" s="190"/>
      <c r="P138" s="190"/>
      <c r="Q138" s="190"/>
      <c r="R138" s="190"/>
      <c r="S138" s="190"/>
      <c r="T138" s="190"/>
      <c r="U138" s="81"/>
      <c r="V138" s="81"/>
      <c r="W138" s="81"/>
      <c r="X138" s="81"/>
      <c r="AA138" s="1335"/>
    </row>
    <row r="139" spans="2:27">
      <c r="B139" s="1440"/>
      <c r="E139" s="190"/>
      <c r="G139" s="10"/>
      <c r="I139" s="1332"/>
      <c r="J139" s="190"/>
      <c r="K139" s="190"/>
      <c r="N139" s="190"/>
      <c r="O139" s="190"/>
      <c r="P139" s="190"/>
      <c r="Q139" s="190"/>
      <c r="R139" s="190"/>
      <c r="S139" s="190"/>
      <c r="T139" s="190"/>
      <c r="U139" s="81"/>
      <c r="V139" s="81"/>
      <c r="W139" s="81"/>
      <c r="X139" s="81"/>
      <c r="AA139" s="1335"/>
    </row>
    <row r="140" spans="2:27">
      <c r="B140" s="1440"/>
      <c r="E140" s="190"/>
      <c r="G140" s="10"/>
      <c r="I140" s="1332"/>
      <c r="J140" s="190"/>
      <c r="K140" s="190"/>
      <c r="N140" s="190"/>
      <c r="O140" s="190"/>
      <c r="P140" s="190"/>
      <c r="Q140" s="190"/>
      <c r="R140" s="190"/>
      <c r="S140" s="190"/>
      <c r="T140" s="190"/>
      <c r="U140" s="81"/>
      <c r="V140" s="81"/>
      <c r="W140" s="81"/>
      <c r="X140" s="81"/>
      <c r="AA140" s="1335"/>
    </row>
    <row r="141" spans="2:27">
      <c r="B141" s="1440"/>
      <c r="E141" s="190"/>
      <c r="G141" s="10"/>
      <c r="I141" s="1332"/>
      <c r="J141" s="190"/>
      <c r="K141" s="190"/>
      <c r="N141" s="190"/>
      <c r="O141" s="190"/>
      <c r="P141" s="190"/>
      <c r="Q141" s="190"/>
      <c r="R141" s="190"/>
      <c r="S141" s="190"/>
      <c r="T141" s="190"/>
      <c r="U141" s="81"/>
      <c r="V141" s="81"/>
      <c r="W141" s="81"/>
      <c r="X141" s="81"/>
      <c r="AA141" s="1335"/>
    </row>
    <row r="142" spans="2:27">
      <c r="B142" s="1440"/>
      <c r="E142" s="190"/>
      <c r="G142" s="10"/>
      <c r="I142" s="1332"/>
      <c r="J142" s="190"/>
      <c r="K142" s="190"/>
      <c r="N142" s="190"/>
      <c r="O142" s="190"/>
      <c r="P142" s="190"/>
      <c r="Q142" s="190"/>
      <c r="R142" s="190"/>
      <c r="S142" s="190"/>
      <c r="T142" s="190"/>
      <c r="U142" s="81"/>
      <c r="V142" s="81"/>
      <c r="W142" s="81"/>
      <c r="X142" s="81"/>
      <c r="AA142" s="1335"/>
    </row>
    <row r="143" spans="2:27">
      <c r="B143" s="1440"/>
      <c r="E143" s="190"/>
      <c r="G143" s="10"/>
      <c r="I143" s="1332"/>
      <c r="J143" s="190"/>
      <c r="K143" s="190"/>
      <c r="N143" s="190"/>
      <c r="O143" s="190"/>
      <c r="P143" s="190"/>
      <c r="Q143" s="190"/>
      <c r="R143" s="190"/>
      <c r="S143" s="190"/>
      <c r="T143" s="190"/>
      <c r="U143" s="81"/>
      <c r="V143" s="81"/>
      <c r="W143" s="81"/>
      <c r="X143" s="81"/>
      <c r="AA143" s="1335"/>
    </row>
    <row r="144" spans="2:27">
      <c r="B144" s="1440"/>
      <c r="E144" s="190"/>
      <c r="G144" s="10"/>
      <c r="I144" s="1332"/>
      <c r="J144" s="190"/>
      <c r="K144" s="190"/>
      <c r="N144" s="190"/>
      <c r="O144" s="190"/>
      <c r="P144" s="190"/>
      <c r="Q144" s="190"/>
      <c r="R144" s="190"/>
      <c r="S144" s="190"/>
      <c r="T144" s="190"/>
      <c r="U144" s="81"/>
      <c r="V144" s="81"/>
      <c r="W144" s="81"/>
      <c r="X144" s="81"/>
      <c r="AA144" s="1335"/>
    </row>
    <row r="145" spans="2:27">
      <c r="B145" s="1440"/>
      <c r="E145" s="190"/>
      <c r="G145" s="10"/>
      <c r="I145" s="1332"/>
      <c r="J145" s="190"/>
      <c r="K145" s="190"/>
      <c r="N145" s="190"/>
      <c r="O145" s="190"/>
      <c r="P145" s="190"/>
      <c r="Q145" s="190"/>
      <c r="R145" s="190"/>
      <c r="S145" s="190"/>
      <c r="T145" s="190"/>
      <c r="U145" s="81"/>
      <c r="V145" s="81"/>
      <c r="W145" s="81"/>
      <c r="X145" s="81"/>
      <c r="AA145" s="1335"/>
    </row>
    <row r="146" spans="2:27">
      <c r="B146" s="1440"/>
      <c r="E146" s="190"/>
      <c r="G146" s="10"/>
      <c r="I146" s="1332"/>
      <c r="J146" s="190"/>
      <c r="K146" s="190"/>
      <c r="N146" s="190"/>
      <c r="O146" s="190"/>
      <c r="P146" s="190"/>
      <c r="Q146" s="190"/>
      <c r="R146" s="190"/>
      <c r="S146" s="190"/>
      <c r="T146" s="190"/>
      <c r="U146" s="81"/>
      <c r="V146" s="81"/>
      <c r="W146" s="81"/>
      <c r="X146" s="81"/>
      <c r="AA146" s="1335"/>
    </row>
    <row r="147" spans="2:27">
      <c r="B147" s="1440"/>
      <c r="E147" s="190"/>
      <c r="G147" s="10"/>
      <c r="I147" s="1332"/>
      <c r="J147" s="190"/>
      <c r="K147" s="190"/>
      <c r="N147" s="190"/>
      <c r="O147" s="190"/>
      <c r="P147" s="190"/>
      <c r="Q147" s="190"/>
      <c r="R147" s="190"/>
      <c r="S147" s="190"/>
      <c r="T147" s="190"/>
      <c r="U147" s="81"/>
      <c r="V147" s="81"/>
      <c r="W147" s="81"/>
      <c r="X147" s="81"/>
      <c r="AA147" s="1335"/>
    </row>
    <row r="148" spans="2:27">
      <c r="B148" s="1440"/>
      <c r="E148" s="190"/>
      <c r="G148" s="10"/>
      <c r="I148" s="1332"/>
      <c r="J148" s="190"/>
      <c r="K148" s="190"/>
      <c r="N148" s="190"/>
      <c r="O148" s="190"/>
      <c r="P148" s="190"/>
      <c r="Q148" s="190"/>
      <c r="R148" s="190"/>
      <c r="S148" s="190"/>
      <c r="T148" s="190"/>
      <c r="U148" s="81"/>
      <c r="V148" s="81"/>
      <c r="W148" s="81"/>
      <c r="X148" s="81"/>
      <c r="AA148" s="1335"/>
    </row>
    <row r="149" spans="2:27">
      <c r="B149" s="1440"/>
      <c r="E149" s="190"/>
      <c r="G149" s="10"/>
      <c r="I149" s="1332"/>
      <c r="J149" s="190"/>
      <c r="K149" s="190"/>
      <c r="N149" s="190"/>
      <c r="O149" s="190"/>
      <c r="P149" s="190"/>
      <c r="Q149" s="190"/>
      <c r="R149" s="190"/>
      <c r="S149" s="190"/>
      <c r="T149" s="190"/>
      <c r="U149" s="81"/>
      <c r="V149" s="81"/>
      <c r="W149" s="81"/>
      <c r="X149" s="81"/>
      <c r="AA149" s="1335"/>
    </row>
    <row r="150" spans="2:27">
      <c r="B150" s="1440"/>
      <c r="E150" s="190"/>
      <c r="G150" s="10"/>
      <c r="I150" s="1332"/>
      <c r="J150" s="190"/>
      <c r="K150" s="190"/>
      <c r="N150" s="190"/>
      <c r="O150" s="190"/>
      <c r="P150" s="190"/>
      <c r="Q150" s="190"/>
      <c r="R150" s="190"/>
      <c r="S150" s="190"/>
      <c r="T150" s="190"/>
      <c r="U150" s="81"/>
      <c r="V150" s="81"/>
      <c r="W150" s="81"/>
      <c r="X150" s="81"/>
      <c r="AA150" s="1335"/>
    </row>
    <row r="151" spans="2:27">
      <c r="B151" s="1440"/>
      <c r="E151" s="190"/>
      <c r="G151" s="10"/>
      <c r="I151" s="1332"/>
      <c r="J151" s="190"/>
      <c r="K151" s="190"/>
      <c r="N151" s="190"/>
      <c r="O151" s="190"/>
      <c r="P151" s="190"/>
      <c r="Q151" s="190"/>
      <c r="R151" s="190"/>
      <c r="S151" s="190"/>
      <c r="T151" s="190"/>
      <c r="U151" s="81"/>
      <c r="V151" s="81"/>
      <c r="W151" s="81"/>
      <c r="X151" s="81"/>
      <c r="AA151" s="1335"/>
    </row>
    <row r="152" spans="2:27">
      <c r="B152" s="1440"/>
      <c r="E152" s="190"/>
      <c r="G152" s="10"/>
      <c r="I152" s="1332"/>
      <c r="J152" s="190"/>
      <c r="K152" s="190"/>
      <c r="N152" s="190"/>
      <c r="O152" s="190"/>
      <c r="P152" s="190"/>
      <c r="Q152" s="190"/>
      <c r="R152" s="190"/>
      <c r="S152" s="190"/>
      <c r="T152" s="190"/>
      <c r="U152" s="81"/>
      <c r="V152" s="81"/>
      <c r="W152" s="81"/>
      <c r="X152" s="81"/>
      <c r="AA152" s="1335"/>
    </row>
    <row r="153" spans="2:27">
      <c r="B153" s="1440"/>
      <c r="E153" s="190"/>
      <c r="G153" s="10"/>
      <c r="I153" s="1332"/>
      <c r="J153" s="190"/>
      <c r="K153" s="190"/>
      <c r="N153" s="190"/>
      <c r="O153" s="190"/>
      <c r="P153" s="190"/>
      <c r="Q153" s="190"/>
      <c r="R153" s="190"/>
      <c r="S153" s="190"/>
      <c r="T153" s="190"/>
      <c r="U153" s="81"/>
      <c r="V153" s="81"/>
      <c r="W153" s="81"/>
      <c r="X153" s="81"/>
      <c r="AA153" s="1335"/>
    </row>
    <row r="154" spans="2:27">
      <c r="B154" s="1440"/>
      <c r="E154" s="190"/>
      <c r="G154" s="10"/>
      <c r="I154" s="1332"/>
      <c r="J154" s="190"/>
      <c r="K154" s="190"/>
      <c r="N154" s="190"/>
      <c r="O154" s="190"/>
      <c r="P154" s="190"/>
      <c r="Q154" s="190"/>
      <c r="R154" s="190"/>
      <c r="S154" s="190"/>
      <c r="T154" s="190"/>
      <c r="U154" s="81"/>
      <c r="V154" s="81"/>
      <c r="W154" s="81"/>
      <c r="X154" s="81"/>
      <c r="AA154" s="1335"/>
    </row>
    <row r="155" spans="2:27">
      <c r="B155" s="1440"/>
      <c r="E155" s="190"/>
      <c r="G155" s="10"/>
      <c r="I155" s="1332"/>
      <c r="J155" s="190"/>
      <c r="K155" s="190"/>
      <c r="N155" s="190"/>
      <c r="O155" s="190"/>
      <c r="P155" s="190"/>
      <c r="Q155" s="190"/>
      <c r="R155" s="190"/>
      <c r="S155" s="190"/>
      <c r="T155" s="190"/>
      <c r="U155" s="81"/>
      <c r="V155" s="81"/>
      <c r="W155" s="81"/>
      <c r="X155" s="81"/>
      <c r="AA155" s="1335"/>
    </row>
    <row r="156" spans="2:27">
      <c r="B156" s="1440"/>
      <c r="E156" s="190"/>
      <c r="G156" s="10"/>
      <c r="I156" s="1332"/>
      <c r="J156" s="190"/>
      <c r="K156" s="190"/>
      <c r="N156" s="190"/>
      <c r="O156" s="190"/>
      <c r="P156" s="190"/>
      <c r="Q156" s="190"/>
      <c r="R156" s="190"/>
      <c r="S156" s="190"/>
      <c r="T156" s="190"/>
      <c r="U156" s="81"/>
      <c r="V156" s="81"/>
      <c r="W156" s="81"/>
      <c r="X156" s="81"/>
      <c r="AA156" s="1335"/>
    </row>
    <row r="157" spans="2:27">
      <c r="B157" s="1440"/>
      <c r="E157" s="190"/>
      <c r="G157" s="10"/>
      <c r="I157" s="1332"/>
      <c r="J157" s="190"/>
      <c r="K157" s="190"/>
      <c r="N157" s="190"/>
      <c r="O157" s="190"/>
      <c r="P157" s="190"/>
      <c r="Q157" s="190"/>
      <c r="R157" s="190"/>
      <c r="S157" s="190"/>
      <c r="T157" s="190"/>
      <c r="U157" s="81"/>
      <c r="V157" s="81"/>
      <c r="W157" s="81"/>
      <c r="X157" s="81"/>
      <c r="AA157" s="1335"/>
    </row>
    <row r="158" spans="2:27">
      <c r="B158" s="1440"/>
      <c r="E158" s="190"/>
      <c r="G158" s="10"/>
      <c r="I158" s="1332"/>
      <c r="J158" s="190"/>
      <c r="K158" s="190"/>
      <c r="N158" s="190"/>
      <c r="O158" s="190"/>
      <c r="P158" s="190"/>
      <c r="Q158" s="190"/>
      <c r="R158" s="190"/>
      <c r="S158" s="190"/>
      <c r="T158" s="190"/>
      <c r="U158" s="81"/>
      <c r="V158" s="81"/>
      <c r="W158" s="81"/>
      <c r="X158" s="81"/>
      <c r="AA158" s="1335"/>
    </row>
    <row r="159" spans="2:27">
      <c r="B159" s="1440"/>
      <c r="E159" s="190"/>
      <c r="G159" s="10"/>
      <c r="I159" s="1332"/>
      <c r="J159" s="190"/>
      <c r="K159" s="190"/>
      <c r="N159" s="190"/>
      <c r="O159" s="190"/>
      <c r="P159" s="190"/>
      <c r="Q159" s="190"/>
      <c r="R159" s="190"/>
      <c r="S159" s="190"/>
      <c r="T159" s="190"/>
      <c r="U159" s="81"/>
      <c r="V159" s="81"/>
      <c r="W159" s="81"/>
      <c r="X159" s="81"/>
      <c r="AA159" s="1335"/>
    </row>
    <row r="160" spans="2:27">
      <c r="B160" s="1440"/>
      <c r="E160" s="190"/>
      <c r="G160" s="10"/>
      <c r="I160" s="1332"/>
      <c r="J160" s="190"/>
      <c r="K160" s="190"/>
      <c r="N160" s="190"/>
      <c r="O160" s="190"/>
      <c r="P160" s="190"/>
      <c r="Q160" s="190"/>
      <c r="R160" s="190"/>
      <c r="S160" s="190"/>
      <c r="T160" s="190"/>
      <c r="U160" s="81"/>
      <c r="V160" s="81"/>
      <c r="W160" s="81"/>
      <c r="X160" s="81"/>
      <c r="AA160" s="1335"/>
    </row>
    <row r="161" spans="2:27">
      <c r="B161" s="1440"/>
      <c r="E161" s="190"/>
      <c r="G161" s="10"/>
      <c r="I161" s="1332"/>
      <c r="J161" s="190"/>
      <c r="K161" s="190"/>
      <c r="N161" s="190"/>
      <c r="O161" s="190"/>
      <c r="P161" s="190"/>
      <c r="Q161" s="190"/>
      <c r="R161" s="190"/>
      <c r="S161" s="190"/>
      <c r="T161" s="190"/>
      <c r="U161" s="81"/>
      <c r="V161" s="81"/>
      <c r="W161" s="81"/>
      <c r="X161" s="81"/>
      <c r="AA161" s="1335"/>
    </row>
    <row r="162" spans="2:27">
      <c r="B162" s="1440"/>
      <c r="E162" s="190"/>
      <c r="G162" s="10"/>
      <c r="I162" s="1332"/>
      <c r="J162" s="190"/>
      <c r="K162" s="190"/>
      <c r="N162" s="190"/>
      <c r="O162" s="190"/>
      <c r="P162" s="190"/>
      <c r="Q162" s="190"/>
      <c r="R162" s="190"/>
      <c r="S162" s="190"/>
      <c r="T162" s="190"/>
      <c r="U162" s="81"/>
      <c r="V162" s="81"/>
      <c r="W162" s="81"/>
      <c r="X162" s="81"/>
      <c r="AA162" s="1335"/>
    </row>
    <row r="163" spans="2:27">
      <c r="B163" s="1440"/>
      <c r="E163" s="190"/>
      <c r="G163" s="10"/>
      <c r="I163" s="1332"/>
      <c r="J163" s="190"/>
      <c r="K163" s="190"/>
      <c r="N163" s="190"/>
      <c r="O163" s="190"/>
      <c r="P163" s="190"/>
      <c r="Q163" s="190"/>
      <c r="R163" s="190"/>
      <c r="S163" s="190"/>
      <c r="T163" s="190"/>
      <c r="U163" s="81"/>
      <c r="V163" s="81"/>
      <c r="W163" s="81"/>
      <c r="X163" s="81"/>
      <c r="AA163" s="1335"/>
    </row>
    <row r="164" spans="2:27">
      <c r="B164" s="1440"/>
      <c r="E164" s="190"/>
      <c r="G164" s="10"/>
      <c r="I164" s="1332"/>
      <c r="J164" s="190"/>
      <c r="K164" s="190"/>
      <c r="N164" s="190"/>
      <c r="O164" s="190"/>
      <c r="P164" s="190"/>
      <c r="Q164" s="190"/>
      <c r="R164" s="190"/>
      <c r="S164" s="190"/>
      <c r="T164" s="190"/>
      <c r="U164" s="81"/>
      <c r="V164" s="81"/>
      <c r="W164" s="81"/>
      <c r="X164" s="81"/>
      <c r="AA164" s="1335"/>
    </row>
    <row r="165" spans="2:27">
      <c r="B165" s="1440"/>
      <c r="E165" s="190"/>
      <c r="G165" s="10"/>
      <c r="I165" s="1332"/>
      <c r="J165" s="190"/>
      <c r="K165" s="190"/>
      <c r="N165" s="190"/>
      <c r="O165" s="190"/>
      <c r="P165" s="190"/>
      <c r="Q165" s="190"/>
      <c r="R165" s="190"/>
      <c r="S165" s="190"/>
      <c r="T165" s="190"/>
      <c r="U165" s="81"/>
      <c r="V165" s="81"/>
      <c r="W165" s="81"/>
      <c r="X165" s="81"/>
      <c r="AA165" s="1335"/>
    </row>
    <row r="166" spans="2:27">
      <c r="B166" s="1440"/>
      <c r="E166" s="190"/>
      <c r="G166" s="10"/>
      <c r="I166" s="1332"/>
      <c r="J166" s="190"/>
      <c r="K166" s="190"/>
      <c r="N166" s="190"/>
      <c r="O166" s="190"/>
      <c r="P166" s="190"/>
      <c r="Q166" s="190"/>
      <c r="R166" s="190"/>
      <c r="S166" s="190"/>
      <c r="T166" s="190"/>
      <c r="U166" s="81"/>
      <c r="V166" s="81"/>
      <c r="W166" s="81"/>
      <c r="X166" s="81"/>
      <c r="AA166" s="1335"/>
    </row>
    <row r="167" spans="2:27">
      <c r="B167" s="1440"/>
      <c r="E167" s="190"/>
      <c r="G167" s="10"/>
      <c r="I167" s="1332"/>
      <c r="J167" s="190"/>
      <c r="K167" s="190"/>
      <c r="N167" s="190"/>
      <c r="O167" s="190"/>
      <c r="P167" s="190"/>
      <c r="Q167" s="190"/>
      <c r="R167" s="190"/>
      <c r="S167" s="190"/>
      <c r="T167" s="190"/>
      <c r="U167" s="81"/>
      <c r="V167" s="81"/>
      <c r="W167" s="81"/>
      <c r="X167" s="81"/>
      <c r="AA167" s="1335"/>
    </row>
    <row r="168" spans="2:27">
      <c r="B168" s="1440"/>
      <c r="E168" s="190"/>
      <c r="G168" s="10"/>
      <c r="I168" s="1332"/>
      <c r="J168" s="190"/>
      <c r="K168" s="190"/>
      <c r="N168" s="190"/>
      <c r="O168" s="190"/>
      <c r="P168" s="190"/>
      <c r="Q168" s="190"/>
      <c r="R168" s="190"/>
      <c r="S168" s="190"/>
      <c r="T168" s="190"/>
      <c r="U168" s="81"/>
      <c r="V168" s="81"/>
      <c r="W168" s="81"/>
      <c r="X168" s="81"/>
      <c r="AA168" s="1335"/>
    </row>
    <row r="169" spans="2:27">
      <c r="B169" s="1440"/>
      <c r="E169" s="190"/>
      <c r="G169" s="10"/>
      <c r="I169" s="1332"/>
      <c r="J169" s="190"/>
      <c r="K169" s="190"/>
      <c r="N169" s="190"/>
      <c r="O169" s="190"/>
      <c r="P169" s="190"/>
      <c r="Q169" s="190"/>
      <c r="R169" s="190"/>
      <c r="S169" s="190"/>
      <c r="T169" s="190"/>
      <c r="U169" s="81"/>
      <c r="V169" s="81"/>
      <c r="W169" s="81"/>
      <c r="X169" s="81"/>
      <c r="AA169" s="1335"/>
    </row>
    <row r="170" spans="2:27">
      <c r="B170" s="1440"/>
      <c r="E170" s="190"/>
      <c r="G170" s="10"/>
      <c r="I170" s="1332"/>
      <c r="J170" s="190"/>
      <c r="K170" s="190"/>
      <c r="N170" s="190"/>
      <c r="O170" s="190"/>
      <c r="P170" s="190"/>
      <c r="Q170" s="190"/>
      <c r="R170" s="190"/>
      <c r="S170" s="190"/>
      <c r="T170" s="190"/>
      <c r="U170" s="81"/>
      <c r="V170" s="81"/>
      <c r="W170" s="81"/>
      <c r="X170" s="81"/>
      <c r="AA170" s="1335"/>
    </row>
    <row r="171" spans="2:27">
      <c r="B171" s="1440"/>
      <c r="E171" s="190"/>
      <c r="G171" s="10"/>
      <c r="I171" s="1332"/>
      <c r="J171" s="190"/>
      <c r="K171" s="190"/>
      <c r="N171" s="190"/>
      <c r="O171" s="190"/>
      <c r="P171" s="190"/>
      <c r="Q171" s="190"/>
      <c r="R171" s="190"/>
      <c r="S171" s="190"/>
      <c r="T171" s="190"/>
      <c r="U171" s="81"/>
      <c r="V171" s="81"/>
      <c r="W171" s="81"/>
      <c r="X171" s="81"/>
      <c r="AA171" s="1335"/>
    </row>
    <row r="172" spans="2:27">
      <c r="B172" s="1440"/>
      <c r="E172" s="190"/>
      <c r="G172" s="10"/>
      <c r="I172" s="1332"/>
      <c r="J172" s="190"/>
      <c r="K172" s="190"/>
      <c r="N172" s="190"/>
      <c r="O172" s="190"/>
      <c r="P172" s="190"/>
      <c r="Q172" s="190"/>
      <c r="R172" s="190"/>
      <c r="S172" s="190"/>
      <c r="T172" s="190"/>
      <c r="U172" s="81"/>
      <c r="V172" s="81"/>
      <c r="W172" s="81"/>
      <c r="X172" s="81"/>
      <c r="AA172" s="1335"/>
    </row>
    <row r="173" spans="2:27">
      <c r="B173" s="1440"/>
      <c r="E173" s="190"/>
      <c r="G173" s="10"/>
      <c r="I173" s="1332"/>
      <c r="J173" s="190"/>
      <c r="K173" s="190"/>
      <c r="N173" s="190"/>
      <c r="O173" s="190"/>
      <c r="P173" s="190"/>
      <c r="Q173" s="190"/>
      <c r="R173" s="190"/>
      <c r="S173" s="190"/>
      <c r="T173" s="190"/>
      <c r="U173" s="81"/>
      <c r="V173" s="81"/>
      <c r="W173" s="81"/>
      <c r="X173" s="81"/>
      <c r="AA173" s="1335"/>
    </row>
    <row r="174" spans="2:27">
      <c r="B174" s="1440"/>
      <c r="E174" s="190"/>
      <c r="G174" s="10"/>
      <c r="I174" s="1332"/>
      <c r="J174" s="190"/>
      <c r="K174" s="190"/>
      <c r="N174" s="190"/>
      <c r="O174" s="190"/>
      <c r="P174" s="190"/>
      <c r="Q174" s="190"/>
      <c r="R174" s="190"/>
      <c r="S174" s="190"/>
      <c r="T174" s="190"/>
      <c r="U174" s="81"/>
      <c r="V174" s="81"/>
      <c r="W174" s="81"/>
      <c r="X174" s="81"/>
      <c r="AA174" s="1335"/>
    </row>
    <row r="175" spans="2:27">
      <c r="B175" s="1440"/>
      <c r="E175" s="190"/>
      <c r="G175" s="10"/>
      <c r="I175" s="1332"/>
      <c r="J175" s="190"/>
      <c r="K175" s="190"/>
      <c r="N175" s="190"/>
      <c r="O175" s="190"/>
      <c r="P175" s="190"/>
      <c r="Q175" s="190"/>
      <c r="R175" s="190"/>
      <c r="S175" s="190"/>
      <c r="T175" s="190"/>
      <c r="U175" s="81"/>
      <c r="V175" s="81"/>
      <c r="W175" s="81"/>
      <c r="X175" s="81"/>
      <c r="AA175" s="1335"/>
    </row>
    <row r="176" spans="2:27">
      <c r="B176" s="1440"/>
      <c r="E176" s="190"/>
      <c r="G176" s="10"/>
      <c r="I176" s="1332"/>
      <c r="J176" s="190"/>
      <c r="K176" s="190"/>
      <c r="N176" s="190"/>
      <c r="O176" s="190"/>
      <c r="P176" s="190"/>
      <c r="Q176" s="190"/>
      <c r="R176" s="190"/>
      <c r="S176" s="190"/>
      <c r="T176" s="190"/>
      <c r="U176" s="81"/>
      <c r="V176" s="81"/>
      <c r="W176" s="81"/>
      <c r="X176" s="81"/>
      <c r="AA176" s="1335"/>
    </row>
    <row r="177" spans="2:27">
      <c r="B177" s="1440"/>
      <c r="E177" s="190"/>
      <c r="G177" s="10"/>
      <c r="I177" s="1332"/>
      <c r="J177" s="190"/>
      <c r="K177" s="190"/>
      <c r="N177" s="190"/>
      <c r="O177" s="190"/>
      <c r="P177" s="190"/>
      <c r="Q177" s="190"/>
      <c r="R177" s="190"/>
      <c r="S177" s="190"/>
      <c r="T177" s="190"/>
      <c r="U177" s="81"/>
      <c r="V177" s="81"/>
      <c r="W177" s="81"/>
      <c r="X177" s="81"/>
      <c r="AA177" s="1335"/>
    </row>
    <row r="178" spans="2:27">
      <c r="B178" s="1440"/>
      <c r="E178" s="190"/>
      <c r="G178" s="10"/>
      <c r="I178" s="1332"/>
      <c r="J178" s="190"/>
      <c r="K178" s="190"/>
      <c r="N178" s="190"/>
      <c r="O178" s="190"/>
      <c r="P178" s="190"/>
      <c r="Q178" s="190"/>
      <c r="R178" s="190"/>
      <c r="S178" s="190"/>
      <c r="T178" s="190"/>
      <c r="U178" s="81"/>
      <c r="V178" s="81"/>
      <c r="W178" s="81"/>
      <c r="X178" s="81"/>
      <c r="AA178" s="1335"/>
    </row>
    <row r="179" spans="2:27">
      <c r="B179" s="1440"/>
      <c r="E179" s="190"/>
      <c r="G179" s="10"/>
      <c r="I179" s="1332"/>
      <c r="J179" s="190"/>
      <c r="K179" s="190"/>
      <c r="N179" s="190"/>
      <c r="O179" s="190"/>
      <c r="P179" s="190"/>
      <c r="Q179" s="190"/>
      <c r="R179" s="190"/>
      <c r="S179" s="190"/>
      <c r="T179" s="190"/>
      <c r="U179" s="81"/>
      <c r="V179" s="81"/>
      <c r="W179" s="81"/>
      <c r="X179" s="81"/>
      <c r="AA179" s="1335"/>
    </row>
    <row r="180" spans="2:27">
      <c r="B180" s="1440"/>
      <c r="E180" s="190"/>
      <c r="G180" s="10"/>
      <c r="I180" s="1332"/>
      <c r="J180" s="190"/>
      <c r="K180" s="190"/>
      <c r="N180" s="190"/>
      <c r="O180" s="190"/>
      <c r="P180" s="190"/>
      <c r="Q180" s="190"/>
      <c r="R180" s="190"/>
      <c r="S180" s="190"/>
      <c r="T180" s="190"/>
      <c r="U180" s="81"/>
      <c r="V180" s="81"/>
      <c r="W180" s="81"/>
      <c r="X180" s="81"/>
      <c r="AA180" s="1335"/>
    </row>
    <row r="181" spans="2:27">
      <c r="B181" s="1440"/>
      <c r="E181" s="190"/>
      <c r="G181" s="10"/>
      <c r="I181" s="1332"/>
      <c r="J181" s="190"/>
      <c r="K181" s="190"/>
      <c r="N181" s="190"/>
      <c r="O181" s="190"/>
      <c r="P181" s="190"/>
      <c r="Q181" s="190"/>
      <c r="R181" s="190"/>
      <c r="S181" s="190"/>
      <c r="T181" s="190"/>
      <c r="U181" s="81"/>
      <c r="V181" s="81"/>
      <c r="W181" s="81"/>
      <c r="X181" s="81"/>
      <c r="AA181" s="1335"/>
    </row>
    <row r="182" spans="2:27">
      <c r="B182" s="1440"/>
      <c r="E182" s="190"/>
      <c r="G182" s="10"/>
      <c r="I182" s="1332"/>
      <c r="J182" s="190"/>
      <c r="K182" s="190"/>
      <c r="N182" s="190"/>
      <c r="O182" s="190"/>
      <c r="P182" s="190"/>
      <c r="Q182" s="190"/>
      <c r="R182" s="190"/>
      <c r="S182" s="190"/>
      <c r="T182" s="190"/>
      <c r="U182" s="81"/>
      <c r="V182" s="81"/>
      <c r="W182" s="81"/>
      <c r="X182" s="81"/>
      <c r="AA182" s="1335"/>
    </row>
    <row r="183" spans="2:27">
      <c r="B183" s="1440"/>
      <c r="E183" s="190"/>
      <c r="G183" s="10"/>
      <c r="I183" s="1332"/>
      <c r="J183" s="190"/>
      <c r="K183" s="190"/>
      <c r="N183" s="190"/>
      <c r="O183" s="190"/>
      <c r="P183" s="190"/>
      <c r="Q183" s="190"/>
      <c r="R183" s="190"/>
      <c r="S183" s="190"/>
      <c r="T183" s="190"/>
      <c r="U183" s="81"/>
      <c r="V183" s="81"/>
      <c r="W183" s="81"/>
      <c r="X183" s="81"/>
      <c r="AA183" s="1335"/>
    </row>
    <row r="184" spans="2:27">
      <c r="B184" s="1440"/>
      <c r="E184" s="190"/>
      <c r="G184" s="10"/>
      <c r="I184" s="1332"/>
      <c r="J184" s="190"/>
      <c r="K184" s="190"/>
      <c r="N184" s="190"/>
      <c r="O184" s="190"/>
      <c r="P184" s="190"/>
      <c r="Q184" s="190"/>
      <c r="R184" s="190"/>
      <c r="S184" s="190"/>
      <c r="T184" s="190"/>
      <c r="U184" s="81"/>
      <c r="V184" s="81"/>
      <c r="W184" s="81"/>
      <c r="X184" s="81"/>
      <c r="AA184" s="1335"/>
    </row>
    <row r="185" spans="2:27">
      <c r="B185" s="1440"/>
      <c r="E185" s="190"/>
      <c r="G185" s="10"/>
      <c r="I185" s="1332"/>
      <c r="J185" s="190"/>
      <c r="K185" s="190"/>
      <c r="N185" s="190"/>
      <c r="O185" s="190"/>
      <c r="P185" s="190"/>
      <c r="Q185" s="190"/>
      <c r="R185" s="190"/>
      <c r="S185" s="190"/>
      <c r="T185" s="190"/>
      <c r="U185" s="81"/>
      <c r="V185" s="81"/>
      <c r="W185" s="81"/>
      <c r="X185" s="81"/>
      <c r="AA185" s="1335"/>
    </row>
    <row r="186" spans="2:27">
      <c r="B186" s="1440"/>
      <c r="E186" s="190"/>
      <c r="G186" s="10"/>
      <c r="I186" s="1332"/>
      <c r="J186" s="190"/>
      <c r="K186" s="190"/>
      <c r="N186" s="190"/>
      <c r="O186" s="190"/>
      <c r="P186" s="190"/>
      <c r="Q186" s="190"/>
      <c r="R186" s="190"/>
      <c r="S186" s="190"/>
      <c r="T186" s="190"/>
      <c r="U186" s="81"/>
      <c r="V186" s="81"/>
      <c r="W186" s="81"/>
      <c r="X186" s="81"/>
      <c r="AA186" s="1335"/>
    </row>
    <row r="187" spans="2:27">
      <c r="B187" s="1440"/>
      <c r="E187" s="190"/>
      <c r="G187" s="10"/>
      <c r="I187" s="1332"/>
      <c r="J187" s="190"/>
      <c r="K187" s="190"/>
      <c r="N187" s="190"/>
      <c r="O187" s="190"/>
      <c r="P187" s="190"/>
      <c r="Q187" s="190"/>
      <c r="R187" s="190"/>
      <c r="S187" s="190"/>
      <c r="T187" s="190"/>
      <c r="U187" s="81"/>
      <c r="V187" s="81"/>
      <c r="W187" s="81"/>
      <c r="X187" s="81"/>
      <c r="AA187" s="1335"/>
    </row>
    <row r="188" spans="2:27">
      <c r="B188" s="1440"/>
      <c r="E188" s="190"/>
      <c r="G188" s="10"/>
      <c r="I188" s="1332"/>
      <c r="J188" s="190"/>
      <c r="K188" s="190"/>
      <c r="N188" s="190"/>
      <c r="O188" s="190"/>
      <c r="P188" s="190"/>
      <c r="Q188" s="190"/>
      <c r="R188" s="190"/>
      <c r="S188" s="190"/>
      <c r="T188" s="190"/>
      <c r="U188" s="81"/>
      <c r="V188" s="81"/>
      <c r="W188" s="81"/>
      <c r="X188" s="81"/>
      <c r="AA188" s="1335"/>
    </row>
    <row r="189" spans="2:27">
      <c r="B189" s="1440"/>
      <c r="E189" s="190"/>
      <c r="G189" s="10"/>
      <c r="I189" s="1332"/>
      <c r="J189" s="190"/>
      <c r="K189" s="190"/>
      <c r="N189" s="190"/>
      <c r="O189" s="190"/>
      <c r="P189" s="190"/>
      <c r="Q189" s="190"/>
      <c r="R189" s="190"/>
      <c r="S189" s="190"/>
      <c r="T189" s="190"/>
      <c r="U189" s="81"/>
      <c r="V189" s="81"/>
      <c r="W189" s="81"/>
      <c r="X189" s="81"/>
      <c r="AA189" s="1335"/>
    </row>
    <row r="190" spans="2:27">
      <c r="B190" s="1440"/>
      <c r="E190" s="190"/>
      <c r="G190" s="10"/>
      <c r="I190" s="1332"/>
      <c r="J190" s="190"/>
      <c r="K190" s="190"/>
      <c r="N190" s="190"/>
      <c r="O190" s="190"/>
      <c r="P190" s="190"/>
      <c r="Q190" s="190"/>
      <c r="R190" s="190"/>
      <c r="S190" s="190"/>
      <c r="T190" s="190"/>
      <c r="U190" s="81"/>
      <c r="V190" s="81"/>
      <c r="W190" s="81"/>
      <c r="X190" s="81"/>
      <c r="AA190" s="1335"/>
    </row>
    <row r="191" spans="2:27">
      <c r="B191" s="1440"/>
      <c r="E191" s="190"/>
      <c r="G191" s="10"/>
      <c r="I191" s="1332"/>
      <c r="J191" s="190"/>
      <c r="K191" s="190"/>
      <c r="N191" s="190"/>
      <c r="O191" s="190"/>
      <c r="P191" s="190"/>
      <c r="Q191" s="190"/>
      <c r="R191" s="190"/>
      <c r="S191" s="190"/>
      <c r="T191" s="190"/>
      <c r="U191" s="81"/>
      <c r="V191" s="81"/>
      <c r="W191" s="81"/>
      <c r="X191" s="81"/>
      <c r="AA191" s="1335"/>
    </row>
    <row r="192" spans="2:27">
      <c r="B192" s="1440"/>
      <c r="E192" s="190"/>
      <c r="G192" s="10"/>
      <c r="I192" s="1332"/>
      <c r="J192" s="190"/>
      <c r="K192" s="190"/>
      <c r="N192" s="190"/>
      <c r="O192" s="190"/>
      <c r="P192" s="190"/>
      <c r="Q192" s="190"/>
      <c r="R192" s="190"/>
      <c r="S192" s="190"/>
      <c r="T192" s="190"/>
      <c r="U192" s="81"/>
      <c r="V192" s="81"/>
      <c r="W192" s="81"/>
      <c r="X192" s="81"/>
      <c r="AA192" s="1335"/>
    </row>
    <row r="193" spans="2:27">
      <c r="B193" s="1440"/>
      <c r="E193" s="190"/>
      <c r="G193" s="10"/>
      <c r="I193" s="1332"/>
      <c r="J193" s="190"/>
      <c r="K193" s="190"/>
      <c r="N193" s="190"/>
      <c r="O193" s="190"/>
      <c r="P193" s="190"/>
      <c r="Q193" s="190"/>
      <c r="R193" s="190"/>
      <c r="S193" s="190"/>
      <c r="T193" s="190"/>
      <c r="U193" s="81"/>
      <c r="V193" s="81"/>
      <c r="W193" s="81"/>
      <c r="X193" s="81"/>
      <c r="AA193" s="1335"/>
    </row>
    <row r="194" spans="2:27">
      <c r="B194" s="1440"/>
      <c r="E194" s="190"/>
      <c r="G194" s="10"/>
      <c r="I194" s="1332"/>
      <c r="J194" s="190"/>
      <c r="K194" s="190"/>
      <c r="N194" s="190"/>
      <c r="O194" s="190"/>
      <c r="P194" s="190"/>
      <c r="Q194" s="190"/>
      <c r="R194" s="190"/>
      <c r="S194" s="190"/>
      <c r="T194" s="190"/>
      <c r="U194" s="81"/>
      <c r="V194" s="81"/>
      <c r="W194" s="81"/>
      <c r="X194" s="81"/>
      <c r="AA194" s="1335"/>
    </row>
    <row r="195" spans="2:27">
      <c r="B195" s="1440"/>
      <c r="E195" s="190"/>
      <c r="G195" s="10"/>
      <c r="I195" s="1332"/>
      <c r="J195" s="190"/>
      <c r="K195" s="190"/>
      <c r="N195" s="190"/>
      <c r="O195" s="190"/>
      <c r="P195" s="190"/>
      <c r="Q195" s="190"/>
      <c r="R195" s="190"/>
      <c r="S195" s="190"/>
      <c r="T195" s="190"/>
      <c r="U195" s="81"/>
      <c r="V195" s="81"/>
      <c r="W195" s="81"/>
      <c r="X195" s="81"/>
      <c r="AA195" s="1335"/>
    </row>
    <row r="196" spans="2:27">
      <c r="B196" s="1440"/>
      <c r="E196" s="190"/>
      <c r="G196" s="10"/>
      <c r="I196" s="1332"/>
      <c r="J196" s="190"/>
      <c r="K196" s="190"/>
      <c r="N196" s="190"/>
      <c r="O196" s="190"/>
      <c r="P196" s="190"/>
      <c r="Q196" s="190"/>
      <c r="R196" s="190"/>
      <c r="S196" s="190"/>
      <c r="T196" s="190"/>
      <c r="U196" s="81"/>
      <c r="V196" s="81"/>
      <c r="W196" s="81"/>
      <c r="X196" s="81"/>
      <c r="AA196" s="1335"/>
    </row>
    <row r="197" spans="2:27">
      <c r="B197" s="1440"/>
      <c r="E197" s="190"/>
      <c r="G197" s="10"/>
      <c r="I197" s="1332"/>
      <c r="J197" s="190"/>
      <c r="K197" s="190"/>
      <c r="N197" s="190"/>
      <c r="O197" s="190"/>
      <c r="P197" s="190"/>
      <c r="Q197" s="190"/>
      <c r="R197" s="190"/>
      <c r="S197" s="190"/>
      <c r="T197" s="190"/>
      <c r="U197" s="81"/>
      <c r="V197" s="81"/>
      <c r="W197" s="81"/>
      <c r="X197" s="81"/>
      <c r="AA197" s="1335"/>
    </row>
    <row r="198" spans="2:27">
      <c r="B198" s="1440"/>
      <c r="E198" s="190"/>
      <c r="G198" s="10"/>
      <c r="I198" s="1332"/>
      <c r="J198" s="190"/>
      <c r="K198" s="190"/>
      <c r="N198" s="190"/>
      <c r="O198" s="190"/>
      <c r="P198" s="190"/>
      <c r="Q198" s="190"/>
      <c r="R198" s="190"/>
      <c r="S198" s="190"/>
      <c r="T198" s="190"/>
      <c r="U198" s="81"/>
      <c r="V198" s="81"/>
      <c r="W198" s="81"/>
      <c r="X198" s="81"/>
      <c r="AA198" s="1335"/>
    </row>
    <row r="199" spans="2:27">
      <c r="B199" s="1440"/>
      <c r="E199" s="190"/>
      <c r="G199" s="10"/>
      <c r="I199" s="1332"/>
      <c r="J199" s="190"/>
      <c r="K199" s="190"/>
      <c r="N199" s="190"/>
      <c r="O199" s="190"/>
      <c r="P199" s="190"/>
      <c r="Q199" s="190"/>
      <c r="R199" s="190"/>
      <c r="S199" s="190"/>
      <c r="T199" s="190"/>
      <c r="U199" s="81"/>
      <c r="V199" s="81"/>
      <c r="W199" s="81"/>
      <c r="X199" s="81"/>
      <c r="AA199" s="1335"/>
    </row>
    <row r="200" spans="2:27">
      <c r="B200" s="1440"/>
      <c r="E200" s="190"/>
      <c r="G200" s="10"/>
      <c r="I200" s="1332"/>
      <c r="J200" s="190"/>
      <c r="K200" s="190"/>
      <c r="N200" s="190"/>
      <c r="O200" s="190"/>
      <c r="P200" s="190"/>
      <c r="Q200" s="190"/>
      <c r="R200" s="190"/>
      <c r="S200" s="190"/>
      <c r="T200" s="190"/>
      <c r="U200" s="81"/>
      <c r="V200" s="81"/>
      <c r="W200" s="81"/>
      <c r="X200" s="81"/>
      <c r="AA200" s="1335"/>
    </row>
    <row r="201" spans="2:27">
      <c r="B201" s="1440"/>
      <c r="E201" s="190"/>
      <c r="G201" s="10"/>
      <c r="I201" s="1332"/>
      <c r="J201" s="190"/>
      <c r="K201" s="190"/>
      <c r="N201" s="190"/>
      <c r="O201" s="190"/>
      <c r="P201" s="190"/>
      <c r="Q201" s="190"/>
      <c r="R201" s="190"/>
      <c r="S201" s="190"/>
      <c r="T201" s="190"/>
      <c r="U201" s="81"/>
      <c r="V201" s="81"/>
      <c r="W201" s="81"/>
      <c r="X201" s="81"/>
      <c r="AA201" s="1335"/>
    </row>
    <row r="202" spans="2:27">
      <c r="B202" s="1440"/>
      <c r="E202" s="190"/>
      <c r="G202" s="10"/>
      <c r="I202" s="1332"/>
      <c r="J202" s="190"/>
      <c r="K202" s="190"/>
      <c r="N202" s="190"/>
      <c r="O202" s="190"/>
      <c r="P202" s="190"/>
      <c r="Q202" s="190"/>
      <c r="R202" s="190"/>
      <c r="S202" s="190"/>
      <c r="T202" s="190"/>
      <c r="U202" s="81"/>
      <c r="V202" s="81"/>
      <c r="W202" s="81"/>
      <c r="X202" s="81"/>
      <c r="AA202" s="1335"/>
    </row>
    <row r="203" spans="2:27">
      <c r="B203" s="1440"/>
      <c r="E203" s="190"/>
      <c r="G203" s="10"/>
      <c r="I203" s="1332"/>
      <c r="J203" s="190"/>
      <c r="K203" s="190"/>
      <c r="N203" s="190"/>
      <c r="O203" s="190"/>
      <c r="P203" s="190"/>
      <c r="Q203" s="190"/>
      <c r="R203" s="190"/>
      <c r="S203" s="190"/>
      <c r="T203" s="190"/>
      <c r="U203" s="81"/>
      <c r="V203" s="81"/>
      <c r="W203" s="81"/>
      <c r="X203" s="81"/>
      <c r="AA203" s="1335"/>
    </row>
    <row r="204" spans="2:27">
      <c r="B204" s="1440"/>
      <c r="E204" s="190"/>
      <c r="G204" s="10"/>
      <c r="I204" s="1332"/>
      <c r="J204" s="190"/>
      <c r="K204" s="190"/>
      <c r="N204" s="190"/>
      <c r="O204" s="190"/>
      <c r="P204" s="190"/>
      <c r="Q204" s="190"/>
      <c r="R204" s="190"/>
      <c r="S204" s="190"/>
      <c r="T204" s="190"/>
      <c r="U204" s="81"/>
      <c r="V204" s="81"/>
      <c r="W204" s="81"/>
      <c r="X204" s="81"/>
      <c r="AA204" s="1335"/>
    </row>
    <row r="205" spans="2:27">
      <c r="B205" s="1440"/>
      <c r="E205" s="190"/>
      <c r="G205" s="10"/>
      <c r="I205" s="1332"/>
      <c r="J205" s="190"/>
      <c r="K205" s="190"/>
      <c r="N205" s="190"/>
      <c r="O205" s="190"/>
      <c r="P205" s="190"/>
      <c r="Q205" s="190"/>
      <c r="R205" s="190"/>
      <c r="S205" s="190"/>
      <c r="T205" s="190"/>
      <c r="U205" s="81"/>
      <c r="V205" s="81"/>
      <c r="W205" s="81"/>
      <c r="X205" s="81"/>
      <c r="AA205" s="1335"/>
    </row>
    <row r="206" spans="2:27">
      <c r="B206" s="1440"/>
      <c r="E206" s="190"/>
      <c r="G206" s="10"/>
      <c r="I206" s="1332"/>
      <c r="J206" s="190"/>
      <c r="K206" s="190"/>
      <c r="N206" s="190"/>
      <c r="O206" s="190"/>
      <c r="P206" s="190"/>
      <c r="Q206" s="190"/>
      <c r="R206" s="190"/>
      <c r="S206" s="190"/>
      <c r="T206" s="190"/>
      <c r="U206" s="81"/>
      <c r="V206" s="81"/>
      <c r="W206" s="81"/>
      <c r="X206" s="81"/>
      <c r="AA206" s="1335"/>
    </row>
    <row r="207" spans="2:27">
      <c r="B207" s="1440"/>
      <c r="E207" s="190"/>
      <c r="G207" s="10"/>
      <c r="I207" s="1332"/>
      <c r="J207" s="190"/>
      <c r="K207" s="190"/>
      <c r="N207" s="190"/>
      <c r="O207" s="190"/>
      <c r="P207" s="190"/>
      <c r="Q207" s="190"/>
      <c r="R207" s="190"/>
      <c r="S207" s="190"/>
      <c r="T207" s="190"/>
      <c r="U207" s="81"/>
      <c r="V207" s="81"/>
      <c r="W207" s="81"/>
      <c r="X207" s="81"/>
      <c r="AA207" s="1335"/>
    </row>
    <row r="208" spans="2:27">
      <c r="B208" s="1440"/>
      <c r="E208" s="190"/>
      <c r="G208" s="10"/>
      <c r="I208" s="1332"/>
      <c r="J208" s="190"/>
      <c r="K208" s="190"/>
      <c r="N208" s="190"/>
      <c r="O208" s="190"/>
      <c r="P208" s="190"/>
      <c r="Q208" s="190"/>
      <c r="R208" s="190"/>
      <c r="S208" s="190"/>
      <c r="T208" s="190"/>
      <c r="U208" s="81"/>
      <c r="V208" s="81"/>
      <c r="W208" s="81"/>
      <c r="X208" s="81"/>
      <c r="AA208" s="1335"/>
    </row>
    <row r="209" spans="2:27">
      <c r="B209" s="1440"/>
      <c r="E209" s="190"/>
      <c r="G209" s="10"/>
      <c r="I209" s="1332"/>
      <c r="J209" s="190"/>
      <c r="K209" s="190"/>
      <c r="N209" s="190"/>
      <c r="O209" s="190"/>
      <c r="P209" s="190"/>
      <c r="Q209" s="190"/>
      <c r="R209" s="190"/>
      <c r="S209" s="190"/>
      <c r="T209" s="190"/>
      <c r="U209" s="81"/>
      <c r="V209" s="81"/>
      <c r="W209" s="81"/>
      <c r="X209" s="81"/>
      <c r="AA209" s="1335"/>
    </row>
    <row r="210" spans="2:27">
      <c r="B210" s="1440"/>
      <c r="E210" s="190"/>
      <c r="G210" s="10"/>
      <c r="I210" s="1332"/>
      <c r="J210" s="190"/>
      <c r="K210" s="190"/>
      <c r="N210" s="190"/>
      <c r="O210" s="190"/>
      <c r="P210" s="190"/>
      <c r="Q210" s="190"/>
      <c r="R210" s="190"/>
      <c r="S210" s="190"/>
      <c r="T210" s="190"/>
      <c r="U210" s="81"/>
      <c r="V210" s="81"/>
      <c r="W210" s="81"/>
      <c r="X210" s="81"/>
      <c r="AA210" s="1335"/>
    </row>
    <row r="211" spans="2:27">
      <c r="B211" s="1440"/>
      <c r="E211" s="190"/>
      <c r="G211" s="10"/>
      <c r="I211" s="1332"/>
      <c r="J211" s="190"/>
      <c r="K211" s="190"/>
      <c r="N211" s="190"/>
      <c r="O211" s="190"/>
      <c r="P211" s="190"/>
      <c r="Q211" s="190"/>
      <c r="R211" s="190"/>
      <c r="S211" s="190"/>
      <c r="T211" s="190"/>
      <c r="U211" s="81"/>
      <c r="V211" s="81"/>
      <c r="W211" s="81"/>
      <c r="X211" s="81"/>
      <c r="AA211" s="1335"/>
    </row>
    <row r="212" spans="2:27">
      <c r="B212" s="1440"/>
      <c r="E212" s="190"/>
      <c r="G212" s="10"/>
      <c r="I212" s="1332"/>
      <c r="J212" s="190"/>
      <c r="K212" s="190"/>
      <c r="N212" s="190"/>
      <c r="O212" s="190"/>
      <c r="P212" s="190"/>
      <c r="Q212" s="190"/>
      <c r="R212" s="190"/>
      <c r="S212" s="190"/>
      <c r="T212" s="190"/>
      <c r="U212" s="81"/>
      <c r="V212" s="81"/>
      <c r="W212" s="81"/>
      <c r="X212" s="81"/>
      <c r="AA212" s="1335"/>
    </row>
    <row r="213" spans="2:27">
      <c r="B213" s="1440"/>
      <c r="E213" s="190"/>
      <c r="G213" s="10"/>
      <c r="I213" s="1332"/>
      <c r="J213" s="190"/>
      <c r="K213" s="190"/>
      <c r="N213" s="190"/>
      <c r="O213" s="190"/>
      <c r="P213" s="190"/>
      <c r="Q213" s="190"/>
      <c r="R213" s="190"/>
      <c r="S213" s="190"/>
      <c r="T213" s="190"/>
      <c r="U213" s="81"/>
      <c r="V213" s="81"/>
      <c r="W213" s="81"/>
      <c r="X213" s="81"/>
      <c r="AA213" s="1335"/>
    </row>
    <row r="214" spans="2:27">
      <c r="B214" s="1440"/>
      <c r="E214" s="190"/>
      <c r="G214" s="10"/>
      <c r="I214" s="1332"/>
      <c r="J214" s="190"/>
      <c r="K214" s="190"/>
      <c r="N214" s="190"/>
      <c r="O214" s="190"/>
      <c r="P214" s="190"/>
      <c r="Q214" s="190"/>
      <c r="R214" s="190"/>
      <c r="S214" s="190"/>
      <c r="T214" s="190"/>
      <c r="U214" s="81"/>
      <c r="V214" s="81"/>
      <c r="W214" s="81"/>
      <c r="X214" s="81"/>
      <c r="AA214" s="1335"/>
    </row>
    <row r="215" spans="2:27">
      <c r="B215" s="1440"/>
      <c r="E215" s="190"/>
      <c r="G215" s="10"/>
      <c r="I215" s="1332"/>
      <c r="J215" s="190"/>
      <c r="K215" s="190"/>
      <c r="N215" s="190"/>
      <c r="O215" s="190"/>
      <c r="P215" s="190"/>
      <c r="Q215" s="190"/>
      <c r="R215" s="190"/>
      <c r="S215" s="190"/>
      <c r="T215" s="190"/>
      <c r="U215" s="81"/>
      <c r="V215" s="81"/>
      <c r="W215" s="81"/>
      <c r="X215" s="81"/>
      <c r="AA215" s="1335"/>
    </row>
    <row r="216" spans="2:27">
      <c r="B216" s="1440"/>
      <c r="E216" s="190"/>
      <c r="G216" s="10"/>
      <c r="I216" s="1332"/>
      <c r="J216" s="190"/>
      <c r="K216" s="190"/>
      <c r="N216" s="190"/>
      <c r="O216" s="190"/>
      <c r="P216" s="190"/>
      <c r="Q216" s="190"/>
      <c r="R216" s="190"/>
      <c r="S216" s="190"/>
      <c r="T216" s="190"/>
      <c r="U216" s="81"/>
      <c r="V216" s="81"/>
      <c r="W216" s="81"/>
      <c r="X216" s="81"/>
      <c r="AA216" s="1335"/>
    </row>
    <row r="217" spans="2:27">
      <c r="B217" s="1440"/>
      <c r="E217" s="190"/>
      <c r="G217" s="10"/>
      <c r="I217" s="1332"/>
      <c r="J217" s="190"/>
      <c r="K217" s="190"/>
      <c r="N217" s="190"/>
      <c r="O217" s="190"/>
      <c r="P217" s="190"/>
      <c r="Q217" s="190"/>
      <c r="R217" s="190"/>
      <c r="S217" s="190"/>
      <c r="T217" s="190"/>
      <c r="U217" s="81"/>
      <c r="V217" s="81"/>
      <c r="W217" s="81"/>
      <c r="X217" s="81"/>
      <c r="AA217" s="1335"/>
    </row>
    <row r="218" spans="2:27">
      <c r="B218" s="1440"/>
      <c r="E218" s="190"/>
      <c r="G218" s="10"/>
      <c r="I218" s="1332"/>
      <c r="J218" s="190"/>
      <c r="K218" s="190"/>
      <c r="N218" s="190"/>
      <c r="O218" s="190"/>
      <c r="P218" s="190"/>
      <c r="Q218" s="190"/>
      <c r="R218" s="190"/>
      <c r="S218" s="190"/>
      <c r="T218" s="190"/>
      <c r="U218" s="81"/>
      <c r="V218" s="81"/>
      <c r="W218" s="81"/>
      <c r="X218" s="81"/>
      <c r="AA218" s="1335"/>
    </row>
    <row r="219" spans="2:27">
      <c r="B219" s="1440"/>
      <c r="E219" s="190"/>
      <c r="G219" s="10"/>
      <c r="I219" s="1332"/>
      <c r="J219" s="190"/>
      <c r="K219" s="190"/>
      <c r="N219" s="190"/>
      <c r="O219" s="190"/>
      <c r="P219" s="190"/>
      <c r="Q219" s="190"/>
      <c r="R219" s="190"/>
      <c r="S219" s="190"/>
      <c r="T219" s="190"/>
      <c r="U219" s="81"/>
      <c r="V219" s="81"/>
      <c r="W219" s="81"/>
      <c r="X219" s="81"/>
      <c r="AA219" s="1335"/>
    </row>
    <row r="220" spans="2:27">
      <c r="B220" s="1440"/>
      <c r="E220" s="190"/>
      <c r="G220" s="10"/>
      <c r="I220" s="1332"/>
      <c r="J220" s="190"/>
      <c r="K220" s="190"/>
      <c r="N220" s="190"/>
      <c r="O220" s="190"/>
      <c r="P220" s="190"/>
      <c r="Q220" s="190"/>
      <c r="R220" s="190"/>
      <c r="S220" s="190"/>
      <c r="T220" s="190"/>
      <c r="U220" s="81"/>
      <c r="V220" s="81"/>
      <c r="W220" s="81"/>
      <c r="X220" s="81"/>
      <c r="AA220" s="1335"/>
    </row>
    <row r="221" spans="2:27">
      <c r="B221" s="1440"/>
      <c r="E221" s="190"/>
      <c r="G221" s="10"/>
      <c r="I221" s="1332"/>
      <c r="J221" s="190"/>
      <c r="K221" s="190"/>
      <c r="N221" s="190"/>
      <c r="O221" s="190"/>
      <c r="P221" s="190"/>
      <c r="Q221" s="190"/>
      <c r="R221" s="190"/>
      <c r="S221" s="190"/>
      <c r="T221" s="190"/>
      <c r="U221" s="81"/>
      <c r="V221" s="81"/>
      <c r="W221" s="81"/>
      <c r="X221" s="81"/>
      <c r="AA221" s="1335"/>
    </row>
    <row r="222" spans="2:27">
      <c r="B222" s="1440"/>
      <c r="E222" s="190"/>
      <c r="G222" s="10"/>
      <c r="I222" s="1332"/>
      <c r="J222" s="190"/>
      <c r="K222" s="190"/>
      <c r="N222" s="190"/>
      <c r="O222" s="190"/>
      <c r="P222" s="190"/>
      <c r="Q222" s="190"/>
      <c r="R222" s="190"/>
      <c r="S222" s="190"/>
      <c r="T222" s="190"/>
      <c r="U222" s="81"/>
      <c r="V222" s="81"/>
      <c r="W222" s="81"/>
      <c r="X222" s="81"/>
      <c r="AA222" s="1335"/>
    </row>
    <row r="223" spans="2:27">
      <c r="B223" s="1440"/>
      <c r="E223" s="190"/>
      <c r="G223" s="10"/>
      <c r="I223" s="1332"/>
      <c r="J223" s="190"/>
      <c r="K223" s="190"/>
      <c r="N223" s="190"/>
      <c r="O223" s="190"/>
      <c r="P223" s="190"/>
      <c r="Q223" s="190"/>
      <c r="R223" s="190"/>
      <c r="S223" s="190"/>
      <c r="T223" s="190"/>
      <c r="U223" s="81"/>
      <c r="V223" s="81"/>
      <c r="W223" s="81"/>
      <c r="X223" s="81"/>
      <c r="AA223" s="1335"/>
    </row>
    <row r="224" spans="2:27">
      <c r="B224" s="1440"/>
      <c r="E224" s="190"/>
      <c r="G224" s="10"/>
      <c r="I224" s="1332"/>
      <c r="J224" s="190"/>
      <c r="K224" s="190"/>
      <c r="N224" s="190"/>
      <c r="O224" s="190"/>
      <c r="P224" s="190"/>
      <c r="Q224" s="190"/>
      <c r="R224" s="190"/>
      <c r="S224" s="190"/>
      <c r="T224" s="190"/>
      <c r="U224" s="81"/>
      <c r="V224" s="81"/>
      <c r="W224" s="81"/>
      <c r="X224" s="81"/>
      <c r="AA224" s="1335"/>
    </row>
    <row r="225" spans="2:27">
      <c r="B225" s="1440"/>
      <c r="E225" s="190"/>
      <c r="G225" s="10"/>
      <c r="I225" s="1332"/>
      <c r="J225" s="190"/>
      <c r="K225" s="190"/>
      <c r="N225" s="190"/>
      <c r="O225" s="190"/>
      <c r="P225" s="190"/>
      <c r="Q225" s="190"/>
      <c r="R225" s="190"/>
      <c r="S225" s="190"/>
      <c r="T225" s="190"/>
      <c r="U225" s="81"/>
      <c r="V225" s="81"/>
      <c r="W225" s="81"/>
      <c r="X225" s="81"/>
      <c r="AA225" s="1335"/>
    </row>
    <row r="226" spans="2:27">
      <c r="B226" s="1440"/>
      <c r="E226" s="190"/>
      <c r="G226" s="10"/>
      <c r="I226" s="1332"/>
      <c r="J226" s="190"/>
      <c r="K226" s="190"/>
      <c r="N226" s="190"/>
      <c r="O226" s="190"/>
      <c r="P226" s="190"/>
      <c r="Q226" s="190"/>
      <c r="R226" s="190"/>
      <c r="S226" s="190"/>
      <c r="T226" s="190"/>
      <c r="U226" s="81"/>
      <c r="V226" s="81"/>
      <c r="W226" s="81"/>
      <c r="X226" s="81"/>
      <c r="AA226" s="1335"/>
    </row>
    <row r="227" spans="2:27">
      <c r="B227" s="1440"/>
      <c r="E227" s="190"/>
      <c r="G227" s="10"/>
      <c r="I227" s="1332"/>
      <c r="J227" s="190"/>
      <c r="K227" s="190"/>
      <c r="N227" s="190"/>
      <c r="O227" s="190"/>
      <c r="P227" s="190"/>
      <c r="Q227" s="190"/>
      <c r="R227" s="190"/>
      <c r="S227" s="190"/>
      <c r="T227" s="190"/>
      <c r="U227" s="81"/>
      <c r="V227" s="81"/>
      <c r="W227" s="81"/>
      <c r="X227" s="81"/>
      <c r="AA227" s="1335"/>
    </row>
    <row r="228" spans="2:27">
      <c r="B228" s="1440"/>
      <c r="E228" s="190"/>
      <c r="G228" s="10"/>
      <c r="I228" s="1332"/>
      <c r="J228" s="190"/>
      <c r="K228" s="190"/>
      <c r="N228" s="190"/>
      <c r="O228" s="190"/>
      <c r="P228" s="190"/>
      <c r="Q228" s="190"/>
      <c r="R228" s="190"/>
      <c r="S228" s="190"/>
      <c r="T228" s="190"/>
      <c r="U228" s="81"/>
      <c r="V228" s="81"/>
      <c r="W228" s="81"/>
      <c r="X228" s="81"/>
      <c r="AA228" s="1335"/>
    </row>
    <row r="229" spans="2:27">
      <c r="B229" s="1440"/>
      <c r="E229" s="190"/>
      <c r="G229" s="10"/>
      <c r="I229" s="1332"/>
      <c r="J229" s="190"/>
      <c r="K229" s="190"/>
      <c r="N229" s="190"/>
      <c r="O229" s="190"/>
      <c r="P229" s="190"/>
      <c r="Q229" s="190"/>
      <c r="R229" s="190"/>
      <c r="S229" s="190"/>
      <c r="T229" s="190"/>
      <c r="U229" s="81"/>
      <c r="V229" s="81"/>
      <c r="W229" s="81"/>
      <c r="X229" s="81"/>
      <c r="AA229" s="1335"/>
    </row>
    <row r="230" spans="2:27">
      <c r="B230" s="1440"/>
      <c r="E230" s="190"/>
      <c r="G230" s="10"/>
      <c r="I230" s="1332"/>
      <c r="J230" s="190"/>
      <c r="K230" s="190"/>
      <c r="N230" s="190"/>
      <c r="O230" s="190"/>
      <c r="P230" s="190"/>
      <c r="Q230" s="190"/>
      <c r="R230" s="190"/>
      <c r="S230" s="190"/>
      <c r="T230" s="190"/>
      <c r="U230" s="81"/>
      <c r="V230" s="81"/>
      <c r="W230" s="81"/>
      <c r="X230" s="81"/>
      <c r="AA230" s="1335"/>
    </row>
    <row r="231" spans="2:27">
      <c r="B231" s="1440"/>
      <c r="E231" s="190"/>
      <c r="G231" s="10"/>
      <c r="I231" s="1332"/>
      <c r="J231" s="190"/>
      <c r="K231" s="190"/>
      <c r="N231" s="190"/>
      <c r="O231" s="190"/>
      <c r="P231" s="190"/>
      <c r="Q231" s="190"/>
      <c r="R231" s="190"/>
      <c r="S231" s="190"/>
      <c r="T231" s="190"/>
      <c r="U231" s="81"/>
      <c r="V231" s="81"/>
      <c r="W231" s="81"/>
      <c r="X231" s="81"/>
      <c r="AA231" s="1335"/>
    </row>
    <row r="232" spans="2:27">
      <c r="B232" s="1440"/>
      <c r="E232" s="190"/>
      <c r="G232" s="10"/>
      <c r="I232" s="1332"/>
      <c r="J232" s="190"/>
      <c r="K232" s="190"/>
      <c r="N232" s="190"/>
      <c r="O232" s="190"/>
      <c r="P232" s="190"/>
      <c r="Q232" s="190"/>
      <c r="R232" s="190"/>
      <c r="S232" s="190"/>
      <c r="T232" s="190"/>
      <c r="U232" s="81"/>
      <c r="V232" s="81"/>
      <c r="W232" s="81"/>
      <c r="X232" s="81"/>
      <c r="AA232" s="1335"/>
    </row>
    <row r="233" spans="2:27">
      <c r="B233" s="1440"/>
      <c r="E233" s="190"/>
      <c r="G233" s="10"/>
      <c r="I233" s="1332"/>
      <c r="J233" s="190"/>
      <c r="K233" s="190"/>
      <c r="N233" s="190"/>
      <c r="O233" s="190"/>
      <c r="P233" s="190"/>
      <c r="Q233" s="190"/>
      <c r="R233" s="190"/>
      <c r="S233" s="190"/>
      <c r="T233" s="190"/>
      <c r="U233" s="81"/>
      <c r="V233" s="81"/>
      <c r="W233" s="81"/>
      <c r="X233" s="81"/>
      <c r="AA233" s="1335"/>
    </row>
    <row r="234" spans="2:27">
      <c r="B234" s="1440"/>
      <c r="E234" s="190"/>
      <c r="G234" s="10"/>
      <c r="I234" s="1332"/>
      <c r="J234" s="190"/>
      <c r="K234" s="190"/>
      <c r="N234" s="190"/>
      <c r="O234" s="190"/>
      <c r="P234" s="190"/>
      <c r="Q234" s="190"/>
      <c r="R234" s="190"/>
      <c r="S234" s="190"/>
      <c r="T234" s="190"/>
      <c r="U234" s="81"/>
      <c r="V234" s="81"/>
      <c r="W234" s="81"/>
      <c r="X234" s="81"/>
      <c r="AA234" s="1335"/>
    </row>
    <row r="235" spans="2:27">
      <c r="B235" s="1440"/>
      <c r="E235" s="190"/>
      <c r="G235" s="10"/>
      <c r="I235" s="1332"/>
      <c r="J235" s="190"/>
      <c r="K235" s="190"/>
      <c r="N235" s="190"/>
      <c r="O235" s="190"/>
      <c r="P235" s="190"/>
      <c r="Q235" s="190"/>
      <c r="R235" s="190"/>
      <c r="S235" s="190"/>
      <c r="T235" s="190"/>
      <c r="U235" s="81"/>
      <c r="V235" s="81"/>
      <c r="W235" s="81"/>
      <c r="X235" s="81"/>
      <c r="AA235" s="1335"/>
    </row>
    <row r="236" spans="2:27">
      <c r="B236" s="1440"/>
      <c r="E236" s="190"/>
      <c r="G236" s="10"/>
      <c r="I236" s="1332"/>
      <c r="J236" s="190"/>
      <c r="K236" s="190"/>
      <c r="N236" s="190"/>
      <c r="O236" s="190"/>
      <c r="P236" s="190"/>
      <c r="Q236" s="190"/>
      <c r="R236" s="190"/>
      <c r="S236" s="190"/>
      <c r="T236" s="190"/>
      <c r="U236" s="81"/>
      <c r="V236" s="81"/>
      <c r="W236" s="81"/>
      <c r="X236" s="81"/>
      <c r="AA236" s="1335"/>
    </row>
    <row r="237" spans="2:27">
      <c r="B237" s="1440"/>
      <c r="E237" s="190"/>
      <c r="G237" s="10"/>
      <c r="I237" s="1332"/>
      <c r="J237" s="190"/>
      <c r="K237" s="190"/>
      <c r="N237" s="190"/>
      <c r="O237" s="190"/>
      <c r="P237" s="190"/>
      <c r="Q237" s="190"/>
      <c r="R237" s="190"/>
      <c r="S237" s="190"/>
      <c r="T237" s="190"/>
      <c r="U237" s="81"/>
      <c r="V237" s="81"/>
      <c r="W237" s="81"/>
      <c r="X237" s="81"/>
      <c r="AA237" s="1335"/>
    </row>
    <row r="238" spans="2:27">
      <c r="B238" s="1440"/>
      <c r="E238" s="190"/>
      <c r="G238" s="10"/>
      <c r="I238" s="1332"/>
      <c r="J238" s="190"/>
      <c r="K238" s="190"/>
      <c r="N238" s="190"/>
      <c r="O238" s="190"/>
      <c r="P238" s="190"/>
      <c r="Q238" s="190"/>
      <c r="R238" s="190"/>
      <c r="S238" s="190"/>
      <c r="T238" s="190"/>
      <c r="U238" s="81"/>
      <c r="V238" s="81"/>
      <c r="W238" s="81"/>
      <c r="X238" s="81"/>
      <c r="AA238" s="1335"/>
    </row>
    <row r="239" spans="2:27">
      <c r="B239" s="1440"/>
      <c r="E239" s="190"/>
      <c r="G239" s="10"/>
      <c r="I239" s="1332"/>
      <c r="J239" s="190"/>
      <c r="K239" s="190"/>
      <c r="N239" s="190"/>
      <c r="O239" s="190"/>
      <c r="P239" s="190"/>
      <c r="Q239" s="190"/>
      <c r="R239" s="190"/>
      <c r="S239" s="190"/>
      <c r="T239" s="190"/>
      <c r="U239" s="81"/>
      <c r="V239" s="81"/>
      <c r="W239" s="81"/>
      <c r="X239" s="81"/>
      <c r="AA239" s="1335"/>
    </row>
    <row r="240" spans="2:27">
      <c r="B240" s="1440"/>
      <c r="E240" s="190"/>
      <c r="G240" s="10"/>
      <c r="I240" s="1332"/>
      <c r="J240" s="190"/>
      <c r="K240" s="190"/>
      <c r="N240" s="190"/>
      <c r="O240" s="190"/>
      <c r="P240" s="190"/>
      <c r="Q240" s="190"/>
      <c r="R240" s="190"/>
      <c r="S240" s="190"/>
      <c r="T240" s="190"/>
      <c r="U240" s="81"/>
      <c r="V240" s="81"/>
      <c r="W240" s="81"/>
      <c r="X240" s="81"/>
      <c r="AA240" s="1335"/>
    </row>
    <row r="241" spans="2:27">
      <c r="B241" s="1440"/>
      <c r="E241" s="190"/>
      <c r="G241" s="10"/>
      <c r="I241" s="1332"/>
      <c r="J241" s="190"/>
      <c r="K241" s="190"/>
      <c r="N241" s="190"/>
      <c r="O241" s="190"/>
      <c r="P241" s="190"/>
      <c r="Q241" s="190"/>
      <c r="R241" s="190"/>
      <c r="S241" s="190"/>
      <c r="T241" s="190"/>
      <c r="U241" s="81"/>
      <c r="V241" s="81"/>
      <c r="W241" s="81"/>
      <c r="X241" s="81"/>
      <c r="AA241" s="1335"/>
    </row>
    <row r="242" spans="2:27">
      <c r="B242" s="1440"/>
      <c r="E242" s="190"/>
      <c r="G242" s="10"/>
      <c r="I242" s="1332"/>
      <c r="J242" s="190"/>
      <c r="K242" s="190"/>
      <c r="N242" s="190"/>
      <c r="O242" s="190"/>
      <c r="P242" s="190"/>
      <c r="Q242" s="190"/>
      <c r="R242" s="190"/>
      <c r="S242" s="190"/>
      <c r="T242" s="190"/>
      <c r="U242" s="81"/>
      <c r="V242" s="81"/>
      <c r="W242" s="81"/>
      <c r="X242" s="81"/>
      <c r="AA242" s="1335"/>
    </row>
    <row r="243" spans="2:27">
      <c r="B243" s="1440"/>
      <c r="E243" s="190"/>
      <c r="G243" s="10"/>
      <c r="I243" s="1332"/>
      <c r="J243" s="190"/>
      <c r="K243" s="190"/>
      <c r="N243" s="190"/>
      <c r="O243" s="190"/>
      <c r="P243" s="190"/>
      <c r="Q243" s="190"/>
      <c r="R243" s="190"/>
      <c r="S243" s="190"/>
      <c r="T243" s="190"/>
      <c r="U243" s="81"/>
      <c r="V243" s="81"/>
      <c r="W243" s="81"/>
      <c r="X243" s="81"/>
      <c r="AA243" s="1335"/>
    </row>
    <row r="244" spans="2:27">
      <c r="B244" s="1440"/>
      <c r="E244" s="190"/>
      <c r="G244" s="10"/>
      <c r="I244" s="1332"/>
      <c r="J244" s="190"/>
      <c r="K244" s="190"/>
      <c r="N244" s="190"/>
      <c r="O244" s="190"/>
      <c r="P244" s="190"/>
      <c r="Q244" s="190"/>
      <c r="R244" s="190"/>
      <c r="S244" s="190"/>
      <c r="T244" s="190"/>
      <c r="U244" s="81"/>
      <c r="V244" s="81"/>
      <c r="W244" s="81"/>
      <c r="X244" s="81"/>
      <c r="AA244" s="1335"/>
    </row>
    <row r="245" spans="2:27">
      <c r="B245" s="1440"/>
      <c r="E245" s="190"/>
      <c r="G245" s="10"/>
      <c r="I245" s="1332"/>
      <c r="J245" s="190"/>
      <c r="K245" s="190"/>
      <c r="N245" s="190"/>
      <c r="O245" s="190"/>
      <c r="P245" s="190"/>
      <c r="Q245" s="190"/>
      <c r="R245" s="190"/>
      <c r="S245" s="190"/>
      <c r="T245" s="190"/>
      <c r="U245" s="81"/>
      <c r="V245" s="81"/>
      <c r="W245" s="81"/>
      <c r="X245" s="81"/>
      <c r="AA245" s="1335"/>
    </row>
    <row r="246" spans="2:27">
      <c r="B246" s="1440"/>
      <c r="E246" s="190"/>
      <c r="G246" s="10"/>
      <c r="I246" s="1332"/>
      <c r="J246" s="190"/>
      <c r="K246" s="190"/>
      <c r="N246" s="190"/>
      <c r="O246" s="190"/>
      <c r="P246" s="190"/>
      <c r="Q246" s="190"/>
      <c r="R246" s="190"/>
      <c r="S246" s="190"/>
      <c r="T246" s="190"/>
      <c r="U246" s="81"/>
      <c r="V246" s="81"/>
      <c r="W246" s="81"/>
      <c r="X246" s="81"/>
      <c r="AA246" s="1335"/>
    </row>
    <row r="247" spans="2:27">
      <c r="B247" s="1440"/>
      <c r="E247" s="190"/>
      <c r="G247" s="10"/>
      <c r="I247" s="1332"/>
      <c r="J247" s="190"/>
      <c r="K247" s="190"/>
      <c r="N247" s="190"/>
      <c r="O247" s="190"/>
      <c r="P247" s="190"/>
      <c r="Q247" s="190"/>
      <c r="R247" s="190"/>
      <c r="S247" s="190"/>
      <c r="T247" s="190"/>
      <c r="U247" s="81"/>
      <c r="V247" s="81"/>
      <c r="W247" s="81"/>
      <c r="X247" s="81"/>
      <c r="AA247" s="1335"/>
    </row>
    <row r="248" spans="2:27">
      <c r="B248" s="1440"/>
      <c r="E248" s="190"/>
      <c r="G248" s="10"/>
      <c r="I248" s="1332"/>
      <c r="J248" s="190"/>
      <c r="K248" s="190"/>
      <c r="N248" s="190"/>
      <c r="O248" s="190"/>
      <c r="P248" s="190"/>
      <c r="Q248" s="190"/>
      <c r="R248" s="190"/>
      <c r="S248" s="190"/>
      <c r="T248" s="190"/>
      <c r="U248" s="81"/>
      <c r="V248" s="81"/>
      <c r="W248" s="81"/>
      <c r="X248" s="81"/>
      <c r="AA248" s="1335"/>
    </row>
    <row r="249" spans="2:27">
      <c r="B249" s="1440"/>
      <c r="E249" s="190"/>
      <c r="G249" s="10"/>
      <c r="I249" s="1332"/>
      <c r="J249" s="190"/>
      <c r="K249" s="190"/>
      <c r="N249" s="190"/>
      <c r="O249" s="190"/>
      <c r="P249" s="190"/>
      <c r="Q249" s="190"/>
      <c r="R249" s="190"/>
      <c r="S249" s="190"/>
      <c r="T249" s="190"/>
      <c r="U249" s="81"/>
      <c r="V249" s="81"/>
      <c r="W249" s="81"/>
      <c r="X249" s="81"/>
      <c r="AA249" s="1335"/>
    </row>
    <row r="250" spans="2:27">
      <c r="B250" s="1440"/>
      <c r="E250" s="190"/>
      <c r="G250" s="10"/>
      <c r="I250" s="1332"/>
      <c r="J250" s="190"/>
      <c r="K250" s="190"/>
      <c r="N250" s="190"/>
      <c r="O250" s="190"/>
      <c r="P250" s="190"/>
      <c r="Q250" s="190"/>
      <c r="R250" s="190"/>
      <c r="S250" s="190"/>
      <c r="T250" s="190"/>
      <c r="U250" s="81"/>
      <c r="V250" s="81"/>
      <c r="W250" s="81"/>
      <c r="X250" s="81"/>
      <c r="AA250" s="1335"/>
    </row>
    <row r="251" spans="2:27">
      <c r="B251" s="1440"/>
      <c r="E251" s="190"/>
      <c r="G251" s="10"/>
      <c r="I251" s="1332"/>
      <c r="J251" s="190"/>
      <c r="K251" s="190"/>
      <c r="N251" s="190"/>
      <c r="O251" s="190"/>
      <c r="P251" s="190"/>
      <c r="Q251" s="190"/>
      <c r="R251" s="190"/>
      <c r="S251" s="190"/>
      <c r="T251" s="190"/>
      <c r="U251" s="81"/>
      <c r="V251" s="81"/>
      <c r="W251" s="81"/>
      <c r="X251" s="81"/>
      <c r="AA251" s="1335"/>
    </row>
    <row r="252" spans="2:27">
      <c r="B252" s="1440"/>
      <c r="E252" s="190"/>
      <c r="G252" s="10"/>
      <c r="I252" s="1332"/>
      <c r="J252" s="190"/>
      <c r="K252" s="190"/>
      <c r="N252" s="190"/>
      <c r="O252" s="190"/>
      <c r="P252" s="190"/>
      <c r="Q252" s="190"/>
      <c r="R252" s="190"/>
      <c r="S252" s="190"/>
      <c r="T252" s="190"/>
      <c r="U252" s="81"/>
      <c r="V252" s="81"/>
      <c r="W252" s="81"/>
      <c r="X252" s="81"/>
      <c r="AA252" s="1335"/>
    </row>
    <row r="253" spans="2:27">
      <c r="B253" s="1440"/>
      <c r="E253" s="190"/>
      <c r="G253" s="10"/>
      <c r="I253" s="1332"/>
      <c r="J253" s="190"/>
      <c r="K253" s="190"/>
      <c r="N253" s="190"/>
      <c r="O253" s="190"/>
      <c r="P253" s="190"/>
      <c r="Q253" s="190"/>
      <c r="R253" s="190"/>
      <c r="S253" s="190"/>
      <c r="T253" s="190"/>
      <c r="U253" s="81"/>
      <c r="V253" s="81"/>
      <c r="W253" s="81"/>
      <c r="X253" s="81"/>
      <c r="AA253" s="1335"/>
    </row>
    <row r="254" spans="2:27">
      <c r="B254" s="1440"/>
      <c r="E254" s="190"/>
      <c r="G254" s="10"/>
      <c r="I254" s="1332"/>
      <c r="J254" s="190"/>
      <c r="K254" s="190"/>
      <c r="N254" s="190"/>
      <c r="O254" s="190"/>
      <c r="P254" s="190"/>
      <c r="Q254" s="190"/>
      <c r="R254" s="190"/>
      <c r="S254" s="190"/>
      <c r="T254" s="190"/>
      <c r="U254" s="81"/>
      <c r="V254" s="81"/>
      <c r="W254" s="81"/>
      <c r="X254" s="81"/>
      <c r="AA254" s="1335"/>
    </row>
    <row r="255" spans="2:27">
      <c r="B255" s="1440"/>
      <c r="E255" s="190"/>
      <c r="G255" s="10"/>
      <c r="I255" s="1332"/>
      <c r="J255" s="190"/>
      <c r="K255" s="190"/>
      <c r="N255" s="190"/>
      <c r="O255" s="190"/>
      <c r="P255" s="190"/>
      <c r="Q255" s="190"/>
      <c r="R255" s="190"/>
      <c r="S255" s="190"/>
      <c r="T255" s="190"/>
      <c r="U255" s="81"/>
      <c r="V255" s="81"/>
      <c r="W255" s="81"/>
      <c r="X255" s="81"/>
      <c r="AA255" s="1335"/>
    </row>
    <row r="256" spans="2:27">
      <c r="B256" s="1440"/>
      <c r="E256" s="190"/>
      <c r="G256" s="10"/>
      <c r="I256" s="1332"/>
      <c r="J256" s="190"/>
      <c r="K256" s="190"/>
      <c r="N256" s="190"/>
      <c r="O256" s="190"/>
      <c r="P256" s="190"/>
      <c r="Q256" s="190"/>
      <c r="R256" s="190"/>
      <c r="S256" s="190"/>
      <c r="T256" s="190"/>
      <c r="U256" s="81"/>
      <c r="V256" s="81"/>
      <c r="W256" s="81"/>
      <c r="X256" s="81"/>
      <c r="AA256" s="1335"/>
    </row>
    <row r="257" spans="2:27">
      <c r="B257" s="1440"/>
      <c r="E257" s="190"/>
      <c r="G257" s="10"/>
      <c r="I257" s="1332"/>
      <c r="J257" s="190"/>
      <c r="K257" s="190"/>
      <c r="N257" s="190"/>
      <c r="O257" s="190"/>
      <c r="P257" s="190"/>
      <c r="Q257" s="190"/>
      <c r="R257" s="190"/>
      <c r="S257" s="190"/>
      <c r="T257" s="190"/>
      <c r="U257" s="81"/>
      <c r="V257" s="81"/>
      <c r="W257" s="81"/>
      <c r="X257" s="81"/>
      <c r="AA257" s="1335"/>
    </row>
    <row r="258" spans="2:27">
      <c r="B258" s="1440"/>
      <c r="E258" s="190"/>
      <c r="G258" s="10"/>
      <c r="I258" s="1332"/>
      <c r="J258" s="190"/>
      <c r="K258" s="190"/>
      <c r="N258" s="190"/>
      <c r="O258" s="190"/>
      <c r="P258" s="190"/>
      <c r="Q258" s="190"/>
      <c r="R258" s="190"/>
      <c r="S258" s="190"/>
      <c r="T258" s="190"/>
      <c r="U258" s="81"/>
      <c r="V258" s="81"/>
      <c r="W258" s="81"/>
      <c r="X258" s="81"/>
      <c r="AA258" s="1335"/>
    </row>
    <row r="259" spans="2:27">
      <c r="B259" s="1440"/>
      <c r="E259" s="190"/>
      <c r="G259" s="10"/>
      <c r="I259" s="1332"/>
      <c r="J259" s="190"/>
      <c r="K259" s="190"/>
      <c r="N259" s="190"/>
      <c r="O259" s="190"/>
      <c r="P259" s="190"/>
      <c r="Q259" s="190"/>
      <c r="R259" s="190"/>
      <c r="S259" s="190"/>
      <c r="T259" s="190"/>
      <c r="U259" s="81"/>
      <c r="V259" s="81"/>
      <c r="W259" s="81"/>
      <c r="X259" s="81"/>
      <c r="AA259" s="1335"/>
    </row>
    <row r="260" spans="2:27">
      <c r="B260" s="1440"/>
      <c r="E260" s="190"/>
      <c r="G260" s="10"/>
      <c r="I260" s="1332"/>
      <c r="J260" s="190"/>
      <c r="K260" s="190"/>
      <c r="N260" s="190"/>
      <c r="O260" s="190"/>
      <c r="P260" s="190"/>
      <c r="Q260" s="190"/>
      <c r="R260" s="190"/>
      <c r="S260" s="190"/>
      <c r="T260" s="190"/>
      <c r="U260" s="81"/>
      <c r="V260" s="81"/>
      <c r="W260" s="81"/>
      <c r="X260" s="81"/>
      <c r="AA260" s="1335"/>
    </row>
    <row r="261" spans="2:27">
      <c r="B261" s="1440"/>
      <c r="E261" s="190"/>
      <c r="G261" s="10"/>
      <c r="I261" s="1332"/>
      <c r="J261" s="190"/>
      <c r="K261" s="190"/>
      <c r="N261" s="190"/>
      <c r="O261" s="190"/>
      <c r="P261" s="190"/>
      <c r="Q261" s="190"/>
      <c r="R261" s="190"/>
      <c r="S261" s="190"/>
      <c r="T261" s="190"/>
      <c r="U261" s="81"/>
      <c r="V261" s="81"/>
      <c r="W261" s="81"/>
      <c r="X261" s="81"/>
      <c r="AA261" s="1335"/>
    </row>
    <row r="262" spans="2:27">
      <c r="B262" s="1440"/>
      <c r="E262" s="190"/>
      <c r="G262" s="10"/>
      <c r="I262" s="1332"/>
      <c r="J262" s="190"/>
      <c r="K262" s="190"/>
      <c r="N262" s="190"/>
      <c r="O262" s="190"/>
      <c r="P262" s="190"/>
      <c r="Q262" s="190"/>
      <c r="R262" s="190"/>
      <c r="S262" s="190"/>
      <c r="T262" s="190"/>
      <c r="U262" s="81"/>
      <c r="V262" s="81"/>
      <c r="W262" s="81"/>
      <c r="X262" s="81"/>
      <c r="AA262" s="1335"/>
    </row>
    <row r="263" spans="2:27">
      <c r="B263" s="1440"/>
      <c r="E263" s="190"/>
      <c r="G263" s="10"/>
      <c r="I263" s="1332"/>
      <c r="J263" s="190"/>
      <c r="K263" s="190"/>
      <c r="N263" s="190"/>
      <c r="O263" s="190"/>
      <c r="P263" s="190"/>
      <c r="Q263" s="190"/>
      <c r="R263" s="190"/>
      <c r="S263" s="190"/>
      <c r="T263" s="190"/>
      <c r="U263" s="81"/>
      <c r="V263" s="81"/>
      <c r="W263" s="81"/>
      <c r="X263" s="81"/>
      <c r="AA263" s="1335"/>
    </row>
    <row r="264" spans="2:27">
      <c r="B264" s="1440"/>
      <c r="E264" s="190"/>
      <c r="G264" s="10"/>
      <c r="I264" s="1332"/>
      <c r="J264" s="190"/>
      <c r="K264" s="190"/>
      <c r="N264" s="190"/>
      <c r="O264" s="190"/>
      <c r="P264" s="190"/>
      <c r="Q264" s="190"/>
      <c r="R264" s="190"/>
      <c r="S264" s="190"/>
      <c r="T264" s="190"/>
      <c r="U264" s="81"/>
      <c r="V264" s="81"/>
      <c r="W264" s="81"/>
      <c r="X264" s="81"/>
      <c r="AA264" s="1335"/>
    </row>
    <row r="265" spans="2:27">
      <c r="B265" s="1440"/>
      <c r="E265" s="190"/>
      <c r="G265" s="10"/>
      <c r="I265" s="1332"/>
      <c r="J265" s="190"/>
      <c r="K265" s="190"/>
      <c r="N265" s="190"/>
      <c r="O265" s="190"/>
      <c r="P265" s="190"/>
      <c r="Q265" s="190"/>
      <c r="R265" s="190"/>
      <c r="S265" s="190"/>
      <c r="T265" s="190"/>
      <c r="U265" s="81"/>
      <c r="V265" s="81"/>
      <c r="W265" s="81"/>
      <c r="X265" s="81"/>
      <c r="AA265" s="1335"/>
    </row>
    <row r="266" spans="2:27">
      <c r="B266" s="1440"/>
      <c r="E266" s="190"/>
      <c r="G266" s="10"/>
      <c r="I266" s="1332"/>
      <c r="J266" s="190"/>
      <c r="K266" s="190"/>
      <c r="N266" s="190"/>
      <c r="O266" s="190"/>
      <c r="P266" s="190"/>
      <c r="Q266" s="190"/>
      <c r="R266" s="190"/>
      <c r="S266" s="190"/>
      <c r="T266" s="190"/>
      <c r="U266" s="81"/>
      <c r="V266" s="81"/>
      <c r="W266" s="81"/>
      <c r="X266" s="81"/>
      <c r="AA266" s="1335"/>
    </row>
    <row r="267" spans="2:27">
      <c r="B267" s="1440"/>
      <c r="E267" s="190"/>
      <c r="G267" s="10"/>
      <c r="I267" s="1332"/>
      <c r="J267" s="190"/>
      <c r="K267" s="190"/>
      <c r="N267" s="190"/>
      <c r="O267" s="190"/>
      <c r="P267" s="190"/>
      <c r="Q267" s="190"/>
      <c r="R267" s="190"/>
      <c r="S267" s="190"/>
      <c r="T267" s="190"/>
      <c r="U267" s="81"/>
      <c r="V267" s="81"/>
      <c r="W267" s="81"/>
      <c r="X267" s="81"/>
      <c r="AA267" s="1335"/>
    </row>
    <row r="268" spans="2:27">
      <c r="B268" s="1440"/>
      <c r="E268" s="190"/>
      <c r="G268" s="10"/>
      <c r="I268" s="1332"/>
      <c r="J268" s="190"/>
      <c r="K268" s="190"/>
      <c r="N268" s="190"/>
      <c r="O268" s="190"/>
      <c r="P268" s="190"/>
      <c r="Q268" s="190"/>
      <c r="R268" s="190"/>
      <c r="S268" s="190"/>
      <c r="T268" s="190"/>
      <c r="U268" s="81"/>
      <c r="V268" s="81"/>
      <c r="W268" s="81"/>
      <c r="X268" s="81"/>
      <c r="AA268" s="1335"/>
    </row>
    <row r="269" spans="2:27">
      <c r="B269" s="1440"/>
      <c r="E269" s="190"/>
      <c r="G269" s="10"/>
      <c r="I269" s="1332"/>
      <c r="J269" s="190"/>
      <c r="K269" s="190"/>
      <c r="N269" s="190"/>
      <c r="O269" s="190"/>
      <c r="P269" s="190"/>
      <c r="Q269" s="190"/>
      <c r="R269" s="190"/>
      <c r="S269" s="190"/>
      <c r="T269" s="190"/>
      <c r="U269" s="81"/>
      <c r="V269" s="81"/>
      <c r="W269" s="81"/>
      <c r="X269" s="81"/>
      <c r="AA269" s="1335"/>
    </row>
    <row r="270" spans="2:27">
      <c r="B270" s="1440"/>
      <c r="E270" s="190"/>
      <c r="G270" s="10"/>
      <c r="I270" s="1332"/>
      <c r="J270" s="190"/>
      <c r="K270" s="190"/>
      <c r="N270" s="190"/>
      <c r="O270" s="190"/>
      <c r="P270" s="190"/>
      <c r="Q270" s="190"/>
      <c r="R270" s="190"/>
      <c r="S270" s="190"/>
      <c r="T270" s="190"/>
      <c r="U270" s="81"/>
      <c r="V270" s="81"/>
      <c r="W270" s="81"/>
      <c r="X270" s="81"/>
      <c r="AA270" s="1335"/>
    </row>
    <row r="271" spans="2:27">
      <c r="B271" s="1440"/>
      <c r="E271" s="190"/>
      <c r="G271" s="10"/>
      <c r="I271" s="1332"/>
      <c r="J271" s="190"/>
      <c r="K271" s="190"/>
      <c r="N271" s="190"/>
      <c r="O271" s="190"/>
      <c r="P271" s="190"/>
      <c r="Q271" s="190"/>
      <c r="R271" s="190"/>
      <c r="S271" s="190"/>
      <c r="T271" s="190"/>
      <c r="U271" s="81"/>
      <c r="V271" s="81"/>
      <c r="W271" s="81"/>
      <c r="X271" s="81"/>
      <c r="AA271" s="1335"/>
    </row>
    <row r="272" spans="2:27">
      <c r="B272" s="1440"/>
      <c r="E272" s="190"/>
      <c r="G272" s="10"/>
      <c r="I272" s="1332"/>
      <c r="J272" s="190"/>
      <c r="K272" s="190"/>
      <c r="N272" s="190"/>
      <c r="O272" s="190"/>
      <c r="P272" s="190"/>
      <c r="Q272" s="190"/>
      <c r="R272" s="190"/>
      <c r="S272" s="190"/>
      <c r="T272" s="190"/>
      <c r="U272" s="81"/>
      <c r="V272" s="81"/>
      <c r="W272" s="81"/>
      <c r="X272" s="81"/>
      <c r="AA272" s="1335"/>
    </row>
    <row r="273" spans="2:27">
      <c r="B273" s="1440"/>
      <c r="E273" s="190"/>
      <c r="G273" s="10"/>
      <c r="I273" s="1332"/>
      <c r="J273" s="190"/>
      <c r="K273" s="190"/>
      <c r="N273" s="190"/>
      <c r="O273" s="190"/>
      <c r="P273" s="190"/>
      <c r="Q273" s="190"/>
      <c r="R273" s="190"/>
      <c r="S273" s="190"/>
      <c r="T273" s="190"/>
      <c r="U273" s="81"/>
      <c r="V273" s="81"/>
      <c r="W273" s="81"/>
      <c r="X273" s="81"/>
      <c r="AA273" s="1335"/>
    </row>
    <row r="274" spans="2:27">
      <c r="B274" s="1440"/>
      <c r="E274" s="190"/>
      <c r="G274" s="10"/>
      <c r="I274" s="1332"/>
      <c r="J274" s="190"/>
      <c r="K274" s="190"/>
      <c r="N274" s="190"/>
      <c r="O274" s="190"/>
      <c r="P274" s="190"/>
      <c r="Q274" s="190"/>
      <c r="R274" s="190"/>
      <c r="S274" s="190"/>
      <c r="T274" s="190"/>
      <c r="U274" s="81"/>
      <c r="V274" s="81"/>
      <c r="W274" s="81"/>
      <c r="X274" s="81"/>
      <c r="AA274" s="1335"/>
    </row>
    <row r="275" spans="2:27">
      <c r="B275" s="1440"/>
      <c r="E275" s="190"/>
      <c r="G275" s="10"/>
      <c r="I275" s="1332"/>
      <c r="J275" s="190"/>
      <c r="K275" s="190"/>
      <c r="N275" s="190"/>
      <c r="O275" s="190"/>
      <c r="P275" s="190"/>
      <c r="Q275" s="190"/>
      <c r="R275" s="190"/>
      <c r="S275" s="190"/>
      <c r="T275" s="190"/>
      <c r="U275" s="81"/>
      <c r="V275" s="81"/>
      <c r="W275" s="81"/>
      <c r="X275" s="81"/>
      <c r="AA275" s="1335"/>
    </row>
    <row r="276" spans="2:27">
      <c r="B276" s="1440"/>
      <c r="E276" s="190"/>
      <c r="G276" s="10"/>
      <c r="I276" s="1332"/>
      <c r="J276" s="190"/>
      <c r="K276" s="190"/>
      <c r="N276" s="190"/>
      <c r="O276" s="190"/>
      <c r="P276" s="190"/>
      <c r="Q276" s="190"/>
      <c r="R276" s="190"/>
      <c r="S276" s="190"/>
      <c r="T276" s="190"/>
      <c r="U276" s="81"/>
      <c r="V276" s="81"/>
      <c r="W276" s="81"/>
      <c r="X276" s="81"/>
      <c r="AA276" s="1335"/>
    </row>
    <row r="277" spans="2:27">
      <c r="B277" s="1440"/>
      <c r="E277" s="190"/>
      <c r="G277" s="10"/>
      <c r="I277" s="1332"/>
      <c r="J277" s="190"/>
      <c r="K277" s="190"/>
      <c r="N277" s="190"/>
      <c r="O277" s="190"/>
      <c r="P277" s="190"/>
      <c r="Q277" s="190"/>
      <c r="R277" s="190"/>
      <c r="S277" s="190"/>
      <c r="T277" s="190"/>
      <c r="U277" s="81"/>
      <c r="V277" s="81"/>
      <c r="W277" s="81"/>
      <c r="X277" s="81"/>
      <c r="AA277" s="1335"/>
    </row>
    <row r="278" spans="2:27">
      <c r="B278" s="1440"/>
      <c r="E278" s="190"/>
      <c r="G278" s="10"/>
      <c r="I278" s="1332"/>
      <c r="J278" s="190"/>
      <c r="K278" s="190"/>
      <c r="N278" s="190"/>
      <c r="O278" s="190"/>
      <c r="P278" s="190"/>
      <c r="Q278" s="190"/>
      <c r="R278" s="190"/>
      <c r="S278" s="190"/>
      <c r="T278" s="190"/>
      <c r="U278" s="81"/>
      <c r="V278" s="81"/>
      <c r="W278" s="81"/>
      <c r="X278" s="81"/>
      <c r="AA278" s="1335"/>
    </row>
    <row r="279" spans="2:27">
      <c r="B279" s="1440"/>
      <c r="E279" s="190"/>
      <c r="G279" s="10"/>
      <c r="I279" s="1332"/>
      <c r="J279" s="190"/>
      <c r="K279" s="190"/>
      <c r="N279" s="190"/>
      <c r="O279" s="190"/>
      <c r="P279" s="190"/>
      <c r="Q279" s="190"/>
      <c r="R279" s="190"/>
      <c r="S279" s="190"/>
      <c r="T279" s="190"/>
      <c r="U279" s="81"/>
      <c r="V279" s="81"/>
      <c r="W279" s="81"/>
      <c r="X279" s="81"/>
      <c r="AA279" s="1335"/>
    </row>
    <row r="280" spans="2:27">
      <c r="B280" s="1440"/>
      <c r="E280" s="190"/>
      <c r="G280" s="10"/>
      <c r="I280" s="1332"/>
      <c r="J280" s="190"/>
      <c r="K280" s="190"/>
      <c r="N280" s="190"/>
      <c r="O280" s="190"/>
      <c r="P280" s="190"/>
      <c r="Q280" s="190"/>
      <c r="R280" s="190"/>
      <c r="S280" s="190"/>
      <c r="T280" s="190"/>
      <c r="U280" s="81"/>
      <c r="V280" s="81"/>
      <c r="W280" s="81"/>
      <c r="X280" s="81"/>
      <c r="AA280" s="1335"/>
    </row>
    <row r="281" spans="2:27">
      <c r="B281" s="1440"/>
      <c r="E281" s="190"/>
      <c r="G281" s="10"/>
      <c r="I281" s="1332"/>
      <c r="J281" s="190"/>
      <c r="K281" s="190"/>
      <c r="N281" s="190"/>
      <c r="O281" s="190"/>
      <c r="P281" s="190"/>
      <c r="Q281" s="190"/>
      <c r="R281" s="190"/>
      <c r="S281" s="190"/>
      <c r="T281" s="190"/>
      <c r="U281" s="81"/>
      <c r="V281" s="81"/>
      <c r="W281" s="81"/>
      <c r="X281" s="81"/>
      <c r="AA281" s="1335"/>
    </row>
    <row r="282" spans="2:27">
      <c r="B282" s="1440"/>
      <c r="E282" s="190"/>
      <c r="G282" s="10"/>
      <c r="I282" s="1332"/>
      <c r="J282" s="190"/>
      <c r="K282" s="190"/>
      <c r="N282" s="190"/>
      <c r="O282" s="190"/>
      <c r="P282" s="190"/>
      <c r="Q282" s="190"/>
      <c r="R282" s="190"/>
      <c r="S282" s="190"/>
      <c r="T282" s="190"/>
      <c r="U282" s="81"/>
      <c r="V282" s="81"/>
      <c r="W282" s="81"/>
      <c r="X282" s="81"/>
      <c r="AA282" s="1335"/>
    </row>
    <row r="283" spans="2:27">
      <c r="B283" s="1440"/>
      <c r="E283" s="190"/>
      <c r="G283" s="10"/>
      <c r="I283" s="1332"/>
      <c r="J283" s="190"/>
      <c r="K283" s="190"/>
      <c r="N283" s="190"/>
      <c r="O283" s="190"/>
      <c r="P283" s="190"/>
      <c r="Q283" s="190"/>
      <c r="R283" s="190"/>
      <c r="S283" s="190"/>
      <c r="T283" s="190"/>
      <c r="U283" s="81"/>
      <c r="V283" s="81"/>
      <c r="W283" s="81"/>
      <c r="X283" s="81"/>
      <c r="AA283" s="1335"/>
    </row>
    <row r="284" spans="2:27">
      <c r="B284" s="1440"/>
      <c r="E284" s="190"/>
      <c r="G284" s="10"/>
      <c r="I284" s="1332"/>
      <c r="J284" s="190"/>
      <c r="K284" s="190"/>
      <c r="N284" s="190"/>
      <c r="O284" s="190"/>
      <c r="P284" s="190"/>
      <c r="Q284" s="190"/>
      <c r="R284" s="190"/>
      <c r="S284" s="190"/>
      <c r="T284" s="190"/>
      <c r="U284" s="81"/>
      <c r="V284" s="81"/>
      <c r="W284" s="81"/>
      <c r="X284" s="81"/>
      <c r="AA284" s="1335"/>
    </row>
    <row r="285" spans="2:27">
      <c r="B285" s="1440"/>
      <c r="E285" s="190"/>
      <c r="G285" s="10"/>
      <c r="I285" s="1332"/>
      <c r="J285" s="190"/>
      <c r="K285" s="190"/>
      <c r="N285" s="190"/>
      <c r="O285" s="190"/>
      <c r="P285" s="190"/>
      <c r="Q285" s="190"/>
      <c r="R285" s="190"/>
      <c r="S285" s="190"/>
      <c r="T285" s="190"/>
      <c r="U285" s="81"/>
      <c r="V285" s="81"/>
      <c r="W285" s="81"/>
      <c r="X285" s="81"/>
      <c r="AA285" s="1335"/>
    </row>
    <row r="286" spans="2:27">
      <c r="B286" s="1440"/>
      <c r="E286" s="190"/>
      <c r="G286" s="10"/>
      <c r="I286" s="1332"/>
      <c r="J286" s="190"/>
      <c r="K286" s="190"/>
      <c r="N286" s="190"/>
      <c r="O286" s="190"/>
      <c r="P286" s="190"/>
      <c r="Q286" s="190"/>
      <c r="R286" s="190"/>
      <c r="S286" s="190"/>
      <c r="T286" s="190"/>
      <c r="U286" s="81"/>
      <c r="V286" s="81"/>
      <c r="W286" s="81"/>
      <c r="X286" s="81"/>
      <c r="AA286" s="1335"/>
    </row>
    <row r="287" spans="2:27">
      <c r="B287" s="1440"/>
      <c r="E287" s="190"/>
      <c r="G287" s="10"/>
      <c r="I287" s="1332"/>
      <c r="J287" s="190"/>
      <c r="K287" s="190"/>
      <c r="N287" s="190"/>
      <c r="O287" s="190"/>
      <c r="P287" s="190"/>
      <c r="Q287" s="190"/>
      <c r="R287" s="190"/>
      <c r="S287" s="190"/>
      <c r="T287" s="190"/>
      <c r="U287" s="81"/>
      <c r="V287" s="81"/>
      <c r="W287" s="81"/>
      <c r="X287" s="81"/>
      <c r="AA287" s="1335"/>
    </row>
    <row r="288" spans="2:27">
      <c r="B288" s="1440"/>
      <c r="E288" s="190"/>
      <c r="G288" s="10"/>
      <c r="I288" s="1332"/>
      <c r="J288" s="190"/>
      <c r="K288" s="190"/>
      <c r="N288" s="190"/>
      <c r="O288" s="190"/>
      <c r="P288" s="190"/>
      <c r="Q288" s="190"/>
      <c r="R288" s="190"/>
      <c r="S288" s="190"/>
      <c r="T288" s="190"/>
      <c r="U288" s="81"/>
      <c r="V288" s="81"/>
      <c r="W288" s="81"/>
      <c r="X288" s="81"/>
      <c r="AA288" s="1335"/>
    </row>
    <row r="289" spans="2:27">
      <c r="B289" s="1440"/>
      <c r="E289" s="190"/>
      <c r="G289" s="10"/>
      <c r="I289" s="1332"/>
      <c r="J289" s="190"/>
      <c r="K289" s="190"/>
      <c r="N289" s="190"/>
      <c r="O289" s="190"/>
      <c r="P289" s="190"/>
      <c r="Q289" s="190"/>
      <c r="R289" s="190"/>
      <c r="S289" s="190"/>
      <c r="T289" s="190"/>
      <c r="U289" s="81"/>
      <c r="V289" s="81"/>
      <c r="W289" s="81"/>
      <c r="X289" s="81"/>
      <c r="AA289" s="1335"/>
    </row>
    <row r="290" spans="2:27">
      <c r="B290" s="1440"/>
      <c r="E290" s="190"/>
      <c r="G290" s="10"/>
      <c r="I290" s="1332"/>
      <c r="J290" s="190"/>
      <c r="K290" s="190"/>
      <c r="N290" s="190"/>
      <c r="O290" s="190"/>
      <c r="P290" s="190"/>
      <c r="Q290" s="190"/>
      <c r="R290" s="190"/>
      <c r="S290" s="190"/>
      <c r="T290" s="190"/>
      <c r="U290" s="81"/>
      <c r="V290" s="81"/>
      <c r="W290" s="81"/>
      <c r="X290" s="81"/>
      <c r="AA290" s="1335"/>
    </row>
    <row r="291" spans="2:27">
      <c r="B291" s="1440"/>
      <c r="E291" s="190"/>
      <c r="G291" s="10"/>
      <c r="I291" s="1332"/>
      <c r="J291" s="190"/>
      <c r="K291" s="190"/>
      <c r="N291" s="190"/>
      <c r="O291" s="190"/>
      <c r="P291" s="190"/>
      <c r="Q291" s="190"/>
      <c r="R291" s="190"/>
      <c r="S291" s="190"/>
      <c r="T291" s="190"/>
      <c r="U291" s="81"/>
      <c r="V291" s="81"/>
      <c r="W291" s="81"/>
      <c r="X291" s="81"/>
      <c r="AA291" s="1335"/>
    </row>
    <row r="292" spans="2:27">
      <c r="B292" s="1440"/>
      <c r="E292" s="190"/>
      <c r="G292" s="10"/>
      <c r="I292" s="1332"/>
      <c r="J292" s="190"/>
      <c r="K292" s="190"/>
      <c r="N292" s="190"/>
      <c r="O292" s="190"/>
      <c r="P292" s="190"/>
      <c r="Q292" s="190"/>
      <c r="R292" s="190"/>
      <c r="S292" s="190"/>
      <c r="T292" s="190"/>
      <c r="U292" s="81"/>
      <c r="V292" s="81"/>
      <c r="W292" s="81"/>
      <c r="X292" s="81"/>
      <c r="AA292" s="1335"/>
    </row>
    <row r="293" spans="2:27">
      <c r="B293" s="1440"/>
      <c r="E293" s="190"/>
      <c r="G293" s="10"/>
      <c r="I293" s="1332"/>
      <c r="J293" s="190"/>
      <c r="K293" s="190"/>
      <c r="N293" s="190"/>
      <c r="O293" s="190"/>
      <c r="P293" s="190"/>
      <c r="Q293" s="190"/>
      <c r="R293" s="190"/>
      <c r="S293" s="190"/>
      <c r="T293" s="190"/>
      <c r="U293" s="81"/>
      <c r="V293" s="81"/>
      <c r="W293" s="81"/>
      <c r="X293" s="81"/>
      <c r="AA293" s="1335"/>
    </row>
    <row r="294" spans="2:27">
      <c r="B294" s="1440"/>
      <c r="E294" s="190"/>
      <c r="G294" s="10"/>
      <c r="I294" s="1332"/>
      <c r="J294" s="190"/>
      <c r="K294" s="190"/>
      <c r="N294" s="190"/>
      <c r="O294" s="190"/>
      <c r="P294" s="190"/>
      <c r="Q294" s="190"/>
      <c r="R294" s="190"/>
      <c r="S294" s="190"/>
      <c r="T294" s="190"/>
      <c r="U294" s="81"/>
      <c r="V294" s="81"/>
      <c r="W294" s="81"/>
      <c r="X294" s="81"/>
      <c r="AA294" s="1335"/>
    </row>
    <row r="295" spans="2:27">
      <c r="B295" s="1440"/>
      <c r="E295" s="190"/>
      <c r="G295" s="10"/>
      <c r="I295" s="1332"/>
      <c r="J295" s="190"/>
      <c r="K295" s="190"/>
      <c r="N295" s="190"/>
      <c r="O295" s="190"/>
      <c r="P295" s="190"/>
      <c r="Q295" s="190"/>
      <c r="R295" s="190"/>
      <c r="S295" s="190"/>
      <c r="T295" s="190"/>
      <c r="U295" s="81"/>
      <c r="V295" s="81"/>
      <c r="W295" s="81"/>
      <c r="X295" s="81"/>
      <c r="AA295" s="1335"/>
    </row>
    <row r="296" spans="2:27">
      <c r="B296" s="1440"/>
      <c r="E296" s="190"/>
      <c r="G296" s="10"/>
      <c r="I296" s="1332"/>
      <c r="J296" s="190"/>
      <c r="K296" s="190"/>
      <c r="N296" s="190"/>
      <c r="O296" s="190"/>
      <c r="P296" s="190"/>
      <c r="Q296" s="190"/>
      <c r="R296" s="190"/>
      <c r="S296" s="190"/>
      <c r="T296" s="190"/>
      <c r="U296" s="81"/>
      <c r="V296" s="81"/>
      <c r="W296" s="81"/>
      <c r="X296" s="81"/>
      <c r="AA296" s="1335"/>
    </row>
    <row r="297" spans="2:27">
      <c r="B297" s="1440"/>
      <c r="E297" s="190"/>
      <c r="G297" s="10"/>
      <c r="I297" s="1332"/>
      <c r="J297" s="190"/>
      <c r="K297" s="190"/>
      <c r="N297" s="190"/>
      <c r="O297" s="190"/>
      <c r="P297" s="190"/>
      <c r="Q297" s="190"/>
      <c r="R297" s="190"/>
      <c r="S297" s="190"/>
      <c r="T297" s="190"/>
      <c r="U297" s="81"/>
      <c r="V297" s="81"/>
      <c r="W297" s="81"/>
      <c r="X297" s="81"/>
      <c r="AA297" s="1335"/>
    </row>
    <row r="298" spans="2:27">
      <c r="B298" s="1440"/>
      <c r="E298" s="190"/>
      <c r="G298" s="10"/>
      <c r="I298" s="1332"/>
      <c r="J298" s="190"/>
      <c r="K298" s="190"/>
      <c r="N298" s="190"/>
      <c r="O298" s="190"/>
      <c r="P298" s="190"/>
      <c r="Q298" s="190"/>
      <c r="R298" s="190"/>
      <c r="S298" s="190"/>
      <c r="T298" s="190"/>
      <c r="U298" s="81"/>
      <c r="V298" s="81"/>
      <c r="W298" s="81"/>
      <c r="X298" s="81"/>
      <c r="AA298" s="1335"/>
    </row>
    <row r="299" spans="2:27">
      <c r="B299" s="1440"/>
      <c r="E299" s="190"/>
      <c r="G299" s="10"/>
      <c r="I299" s="1332"/>
      <c r="J299" s="190"/>
      <c r="K299" s="190"/>
      <c r="N299" s="190"/>
      <c r="O299" s="190"/>
      <c r="P299" s="190"/>
      <c r="Q299" s="190"/>
      <c r="R299" s="190"/>
      <c r="S299" s="190"/>
      <c r="T299" s="190"/>
      <c r="U299" s="81"/>
      <c r="V299" s="81"/>
      <c r="W299" s="81"/>
      <c r="X299" s="81"/>
      <c r="AA299" s="1335"/>
    </row>
    <row r="300" spans="2:27">
      <c r="B300" s="1440"/>
      <c r="E300" s="190"/>
      <c r="G300" s="10"/>
      <c r="I300" s="1332"/>
      <c r="J300" s="190"/>
      <c r="K300" s="190"/>
      <c r="N300" s="190"/>
      <c r="O300" s="190"/>
      <c r="P300" s="190"/>
      <c r="Q300" s="190"/>
      <c r="R300" s="190"/>
      <c r="S300" s="190"/>
      <c r="T300" s="190"/>
      <c r="U300" s="81"/>
      <c r="V300" s="81"/>
      <c r="W300" s="81"/>
      <c r="X300" s="81"/>
      <c r="AA300" s="1335"/>
    </row>
    <row r="301" spans="2:27">
      <c r="B301" s="1440"/>
      <c r="E301" s="190"/>
      <c r="G301" s="10"/>
      <c r="I301" s="1332"/>
      <c r="J301" s="190"/>
      <c r="K301" s="190"/>
      <c r="N301" s="190"/>
      <c r="O301" s="190"/>
      <c r="P301" s="190"/>
      <c r="Q301" s="190"/>
      <c r="R301" s="190"/>
      <c r="S301" s="190"/>
      <c r="T301" s="190"/>
      <c r="U301" s="81"/>
      <c r="V301" s="81"/>
      <c r="W301" s="81"/>
      <c r="X301" s="81"/>
      <c r="AA301" s="1335"/>
    </row>
    <row r="302" spans="2:27">
      <c r="B302" s="1440"/>
      <c r="E302" s="190"/>
      <c r="G302" s="10"/>
      <c r="I302" s="1332"/>
      <c r="J302" s="190"/>
      <c r="K302" s="190"/>
      <c r="N302" s="190"/>
      <c r="O302" s="190"/>
      <c r="P302" s="190"/>
      <c r="Q302" s="190"/>
      <c r="R302" s="190"/>
      <c r="S302" s="190"/>
      <c r="T302" s="190"/>
      <c r="U302" s="81"/>
      <c r="V302" s="81"/>
      <c r="W302" s="81"/>
      <c r="X302" s="81"/>
      <c r="AA302" s="1335"/>
    </row>
    <row r="303" spans="2:27">
      <c r="B303" s="1440"/>
      <c r="E303" s="190"/>
      <c r="G303" s="10"/>
      <c r="I303" s="1332"/>
      <c r="J303" s="190"/>
      <c r="K303" s="190"/>
      <c r="N303" s="190"/>
      <c r="O303" s="190"/>
      <c r="P303" s="190"/>
      <c r="Q303" s="190"/>
      <c r="R303" s="190"/>
      <c r="S303" s="190"/>
      <c r="T303" s="190"/>
      <c r="U303" s="81"/>
      <c r="V303" s="81"/>
      <c r="W303" s="81"/>
      <c r="X303" s="81"/>
      <c r="AA303" s="1335"/>
    </row>
    <row r="304" spans="2:27">
      <c r="B304" s="1440"/>
      <c r="E304" s="190"/>
      <c r="G304" s="10"/>
      <c r="I304" s="1332"/>
      <c r="J304" s="190"/>
      <c r="K304" s="190"/>
      <c r="N304" s="190"/>
      <c r="O304" s="190"/>
      <c r="P304" s="190"/>
      <c r="Q304" s="190"/>
      <c r="R304" s="190"/>
      <c r="S304" s="190"/>
      <c r="T304" s="190"/>
      <c r="U304" s="81"/>
      <c r="V304" s="81"/>
      <c r="W304" s="81"/>
      <c r="X304" s="81"/>
      <c r="AA304" s="1335"/>
    </row>
    <row r="305" spans="2:27">
      <c r="B305" s="1440"/>
      <c r="E305" s="190"/>
      <c r="G305" s="10"/>
      <c r="I305" s="1332"/>
      <c r="J305" s="190"/>
      <c r="K305" s="190"/>
      <c r="N305" s="190"/>
      <c r="O305" s="190"/>
      <c r="P305" s="190"/>
      <c r="Q305" s="190"/>
      <c r="R305" s="190"/>
      <c r="S305" s="190"/>
      <c r="T305" s="190"/>
      <c r="U305" s="81"/>
      <c r="V305" s="81"/>
      <c r="W305" s="81"/>
      <c r="X305" s="81"/>
      <c r="AA305" s="1335"/>
    </row>
    <row r="306" spans="2:27">
      <c r="B306" s="1440"/>
      <c r="E306" s="190"/>
      <c r="G306" s="10"/>
      <c r="I306" s="1332"/>
      <c r="J306" s="190"/>
      <c r="K306" s="190"/>
      <c r="N306" s="190"/>
      <c r="O306" s="190"/>
      <c r="P306" s="190"/>
      <c r="Q306" s="190"/>
      <c r="R306" s="190"/>
      <c r="S306" s="190"/>
      <c r="T306" s="190"/>
      <c r="U306" s="81"/>
      <c r="V306" s="81"/>
      <c r="W306" s="81"/>
      <c r="X306" s="81"/>
      <c r="AA306" s="1335"/>
    </row>
    <row r="307" spans="2:27">
      <c r="B307" s="1440"/>
      <c r="E307" s="190"/>
      <c r="G307" s="10"/>
      <c r="I307" s="1332"/>
      <c r="J307" s="190"/>
      <c r="K307" s="190"/>
      <c r="N307" s="190"/>
      <c r="O307" s="190"/>
      <c r="P307" s="190"/>
      <c r="Q307" s="190"/>
      <c r="R307" s="190"/>
      <c r="S307" s="190"/>
      <c r="T307" s="190"/>
      <c r="U307" s="81"/>
      <c r="V307" s="81"/>
      <c r="W307" s="81"/>
      <c r="X307" s="81"/>
      <c r="AA307" s="1335"/>
    </row>
    <row r="308" spans="2:27">
      <c r="B308" s="1440"/>
      <c r="E308" s="190"/>
      <c r="G308" s="10"/>
      <c r="I308" s="1332"/>
      <c r="J308" s="190"/>
      <c r="K308" s="190"/>
      <c r="N308" s="190"/>
      <c r="O308" s="190"/>
      <c r="P308" s="190"/>
      <c r="Q308" s="190"/>
      <c r="R308" s="190"/>
      <c r="S308" s="190"/>
      <c r="T308" s="190"/>
      <c r="U308" s="81"/>
      <c r="V308" s="81"/>
      <c r="W308" s="81"/>
      <c r="X308" s="81"/>
      <c r="AA308" s="1335"/>
    </row>
    <row r="309" spans="2:27">
      <c r="B309" s="1440"/>
      <c r="E309" s="190"/>
      <c r="G309" s="10"/>
      <c r="I309" s="1332"/>
      <c r="J309" s="190"/>
      <c r="K309" s="190"/>
      <c r="N309" s="190"/>
      <c r="O309" s="190"/>
      <c r="P309" s="190"/>
      <c r="Q309" s="190"/>
      <c r="R309" s="190"/>
      <c r="S309" s="190"/>
      <c r="T309" s="190"/>
      <c r="U309" s="81"/>
      <c r="V309" s="81"/>
      <c r="W309" s="81"/>
      <c r="X309" s="81"/>
      <c r="AA309" s="1335"/>
    </row>
    <row r="310" spans="2:27">
      <c r="B310" s="1440"/>
      <c r="E310" s="190"/>
      <c r="G310" s="10"/>
      <c r="I310" s="1332"/>
      <c r="J310" s="190"/>
      <c r="K310" s="190"/>
      <c r="N310" s="190"/>
      <c r="O310" s="190"/>
      <c r="P310" s="190"/>
      <c r="Q310" s="190"/>
      <c r="R310" s="190"/>
      <c r="S310" s="190"/>
      <c r="T310" s="190"/>
      <c r="U310" s="81"/>
      <c r="V310" s="81"/>
      <c r="W310" s="81"/>
      <c r="X310" s="81"/>
      <c r="AA310" s="1335"/>
    </row>
    <row r="311" spans="2:27">
      <c r="B311" s="1440"/>
      <c r="E311" s="190"/>
      <c r="G311" s="10"/>
      <c r="I311" s="1332"/>
      <c r="J311" s="190"/>
      <c r="K311" s="190"/>
      <c r="N311" s="190"/>
      <c r="O311" s="190"/>
      <c r="P311" s="190"/>
      <c r="Q311" s="190"/>
      <c r="R311" s="190"/>
      <c r="S311" s="190"/>
      <c r="T311" s="190"/>
      <c r="U311" s="81"/>
      <c r="V311" s="81"/>
      <c r="W311" s="81"/>
      <c r="X311" s="81"/>
      <c r="AA311" s="1335"/>
    </row>
    <row r="312" spans="2:27">
      <c r="B312" s="1440"/>
      <c r="E312" s="190"/>
      <c r="G312" s="10"/>
      <c r="I312" s="1332"/>
      <c r="J312" s="190"/>
      <c r="K312" s="190"/>
      <c r="N312" s="190"/>
      <c r="O312" s="190"/>
      <c r="P312" s="190"/>
      <c r="Q312" s="190"/>
      <c r="R312" s="190"/>
      <c r="S312" s="190"/>
      <c r="T312" s="190"/>
      <c r="U312" s="81"/>
      <c r="V312" s="81"/>
      <c r="W312" s="81"/>
      <c r="X312" s="81"/>
      <c r="AA312" s="1335"/>
    </row>
    <row r="313" spans="2:27">
      <c r="B313" s="1440"/>
      <c r="E313" s="190"/>
      <c r="G313" s="10"/>
      <c r="I313" s="1332"/>
      <c r="J313" s="190"/>
      <c r="K313" s="190"/>
      <c r="N313" s="190"/>
      <c r="O313" s="190"/>
      <c r="P313" s="190"/>
      <c r="Q313" s="190"/>
      <c r="R313" s="190"/>
      <c r="S313" s="190"/>
      <c r="T313" s="190"/>
      <c r="U313" s="81"/>
      <c r="V313" s="81"/>
      <c r="W313" s="81"/>
      <c r="X313" s="81"/>
      <c r="AA313" s="1335"/>
    </row>
    <row r="314" spans="2:27">
      <c r="B314" s="1440"/>
      <c r="E314" s="190"/>
      <c r="G314" s="10"/>
      <c r="I314" s="1332"/>
      <c r="J314" s="190"/>
      <c r="K314" s="190"/>
      <c r="N314" s="190"/>
      <c r="O314" s="190"/>
      <c r="P314" s="190"/>
      <c r="Q314" s="190"/>
      <c r="R314" s="190"/>
      <c r="S314" s="190"/>
      <c r="T314" s="190"/>
      <c r="U314" s="81"/>
      <c r="V314" s="81"/>
      <c r="W314" s="81"/>
      <c r="X314" s="81"/>
      <c r="AA314" s="1335"/>
    </row>
    <row r="315" spans="2:27">
      <c r="B315" s="1440"/>
      <c r="E315" s="190"/>
      <c r="G315" s="10"/>
      <c r="I315" s="1332"/>
      <c r="J315" s="190"/>
      <c r="K315" s="190"/>
      <c r="N315" s="190"/>
      <c r="O315" s="190"/>
      <c r="P315" s="190"/>
      <c r="Q315" s="190"/>
      <c r="R315" s="190"/>
      <c r="S315" s="190"/>
      <c r="T315" s="190"/>
      <c r="U315" s="81"/>
      <c r="V315" s="81"/>
      <c r="W315" s="81"/>
      <c r="X315" s="81"/>
      <c r="AA315" s="1335"/>
    </row>
    <row r="316" spans="2:27">
      <c r="B316" s="1440"/>
      <c r="E316" s="190"/>
      <c r="G316" s="10"/>
      <c r="I316" s="1332"/>
      <c r="J316" s="190"/>
      <c r="K316" s="190"/>
      <c r="N316" s="190"/>
      <c r="O316" s="190"/>
      <c r="P316" s="190"/>
      <c r="Q316" s="190"/>
      <c r="R316" s="190"/>
      <c r="S316" s="190"/>
      <c r="T316" s="190"/>
      <c r="U316" s="81"/>
      <c r="V316" s="81"/>
      <c r="W316" s="81"/>
      <c r="X316" s="81"/>
      <c r="AA316" s="1335"/>
    </row>
    <row r="317" spans="2:27">
      <c r="B317" s="1440"/>
      <c r="E317" s="190"/>
      <c r="G317" s="10"/>
      <c r="I317" s="1332"/>
      <c r="J317" s="190"/>
      <c r="K317" s="190"/>
      <c r="N317" s="190"/>
      <c r="O317" s="190"/>
      <c r="P317" s="190"/>
      <c r="Q317" s="190"/>
      <c r="R317" s="190"/>
      <c r="S317" s="190"/>
      <c r="T317" s="190"/>
      <c r="U317" s="81"/>
      <c r="V317" s="81"/>
      <c r="W317" s="81"/>
      <c r="X317" s="81"/>
      <c r="AA317" s="1335"/>
    </row>
    <row r="318" spans="2:27">
      <c r="B318" s="1440"/>
      <c r="E318" s="190"/>
      <c r="G318" s="10"/>
      <c r="I318" s="1332"/>
      <c r="J318" s="190"/>
      <c r="K318" s="190"/>
      <c r="N318" s="190"/>
      <c r="O318" s="190"/>
      <c r="P318" s="190"/>
      <c r="Q318" s="190"/>
      <c r="R318" s="190"/>
      <c r="S318" s="190"/>
      <c r="T318" s="190"/>
      <c r="U318" s="81"/>
      <c r="V318" s="81"/>
      <c r="W318" s="81"/>
      <c r="X318" s="81"/>
      <c r="AA318" s="1335"/>
    </row>
    <row r="319" spans="2:27">
      <c r="B319" s="1440"/>
      <c r="E319" s="190"/>
      <c r="G319" s="10"/>
      <c r="I319" s="1332"/>
      <c r="J319" s="190"/>
      <c r="K319" s="190"/>
      <c r="N319" s="190"/>
      <c r="O319" s="190"/>
      <c r="P319" s="190"/>
      <c r="Q319" s="190"/>
      <c r="R319" s="190"/>
      <c r="S319" s="190"/>
      <c r="T319" s="190"/>
      <c r="U319" s="81"/>
      <c r="V319" s="81"/>
      <c r="W319" s="81"/>
      <c r="X319" s="81"/>
      <c r="AA319" s="1335"/>
    </row>
    <row r="320" spans="2:27">
      <c r="B320" s="1440"/>
      <c r="E320" s="190"/>
      <c r="G320" s="10"/>
      <c r="I320" s="1332"/>
      <c r="J320" s="190"/>
      <c r="K320" s="190"/>
      <c r="N320" s="190"/>
      <c r="O320" s="190"/>
      <c r="P320" s="190"/>
      <c r="Q320" s="190"/>
      <c r="R320" s="190"/>
      <c r="S320" s="190"/>
      <c r="T320" s="190"/>
      <c r="U320" s="81"/>
      <c r="V320" s="81"/>
      <c r="W320" s="81"/>
      <c r="X320" s="81"/>
      <c r="AA320" s="1335"/>
    </row>
    <row r="321" spans="1:27">
      <c r="B321" s="1440"/>
      <c r="E321" s="190"/>
      <c r="G321" s="10"/>
      <c r="I321" s="1332"/>
      <c r="J321" s="190"/>
      <c r="K321" s="190"/>
      <c r="N321" s="190"/>
      <c r="O321" s="190"/>
      <c r="P321" s="190"/>
      <c r="Q321" s="190"/>
      <c r="R321" s="190"/>
      <c r="S321" s="190"/>
      <c r="T321" s="190"/>
      <c r="U321" s="81"/>
      <c r="V321" s="81"/>
      <c r="W321" s="81"/>
      <c r="X321" s="81"/>
      <c r="AA321" s="1335"/>
    </row>
    <row r="325" spans="1:27" ht="14">
      <c r="A325" s="1350" t="s">
        <v>3199</v>
      </c>
    </row>
    <row r="327" spans="1:27" ht="33.5" customHeight="1">
      <c r="A327" s="1327" t="s">
        <v>189</v>
      </c>
      <c r="B327" s="1327" t="s">
        <v>1862</v>
      </c>
      <c r="C327" s="1327" t="s">
        <v>3093</v>
      </c>
      <c r="D327" s="1327" t="s">
        <v>3209</v>
      </c>
      <c r="E327" s="1327" t="s">
        <v>3094</v>
      </c>
      <c r="F327" s="715" t="s">
        <v>3215</v>
      </c>
      <c r="G327" s="1323" t="s">
        <v>27</v>
      </c>
      <c r="H327" s="1322" t="s">
        <v>133</v>
      </c>
      <c r="I327" s="1322" t="s">
        <v>3061</v>
      </c>
      <c r="J327" s="1322" t="s">
        <v>3107</v>
      </c>
      <c r="K327" s="1322" t="s">
        <v>3062</v>
      </c>
      <c r="L327" s="1322" t="s">
        <v>3091</v>
      </c>
      <c r="M327" s="1322" t="s">
        <v>143</v>
      </c>
      <c r="N327" s="1322" t="s">
        <v>3063</v>
      </c>
    </row>
    <row r="328" spans="1:27">
      <c r="B328" s="1440"/>
      <c r="E328" s="190"/>
      <c r="H328" s="1333"/>
    </row>
    <row r="329" spans="1:27">
      <c r="B329" s="1440"/>
      <c r="E329" s="190"/>
      <c r="H329" s="1333"/>
    </row>
    <row r="330" spans="1:27">
      <c r="B330" s="1440"/>
      <c r="E330" s="190"/>
      <c r="H330" s="1333"/>
    </row>
    <row r="331" spans="1:27">
      <c r="B331" s="1440"/>
      <c r="E331" s="190"/>
      <c r="H331" s="1333"/>
    </row>
    <row r="332" spans="1:27">
      <c r="B332" s="1440"/>
      <c r="E332" s="190"/>
      <c r="H332" s="1333"/>
    </row>
    <row r="333" spans="1:27">
      <c r="B333" s="1440"/>
      <c r="E333" s="190"/>
      <c r="H333" s="1333"/>
    </row>
    <row r="334" spans="1:27">
      <c r="B334" s="1440"/>
      <c r="E334" s="190"/>
      <c r="H334" s="1333"/>
    </row>
    <row r="335" spans="1:27">
      <c r="B335" s="1440"/>
      <c r="E335" s="190"/>
      <c r="H335" s="1333"/>
    </row>
    <row r="336" spans="1:27">
      <c r="B336" s="1440"/>
      <c r="E336" s="190"/>
      <c r="H336" s="1333"/>
    </row>
    <row r="337" spans="2:8">
      <c r="B337" s="1440"/>
      <c r="E337" s="190"/>
      <c r="H337" s="1333"/>
    </row>
    <row r="338" spans="2:8">
      <c r="B338" s="1440"/>
      <c r="E338" s="190"/>
      <c r="H338" s="1333"/>
    </row>
    <row r="339" spans="2:8">
      <c r="B339" s="1440"/>
      <c r="E339" s="190"/>
      <c r="H339" s="1333"/>
    </row>
    <row r="340" spans="2:8">
      <c r="B340" s="1440"/>
      <c r="E340" s="190"/>
      <c r="H340" s="1333"/>
    </row>
    <row r="341" spans="2:8">
      <c r="B341" s="1440"/>
      <c r="E341" s="190"/>
      <c r="H341" s="1333"/>
    </row>
    <row r="342" spans="2:8">
      <c r="B342" s="1440"/>
      <c r="E342" s="190"/>
      <c r="H342" s="1333"/>
    </row>
    <row r="343" spans="2:8">
      <c r="B343" s="1440"/>
      <c r="E343" s="190"/>
      <c r="H343" s="1333"/>
    </row>
    <row r="344" spans="2:8">
      <c r="B344" s="1440"/>
      <c r="E344" s="190"/>
      <c r="H344" s="1333"/>
    </row>
    <row r="345" spans="2:8">
      <c r="B345" s="1440"/>
      <c r="E345" s="190"/>
      <c r="H345" s="1333"/>
    </row>
    <row r="346" spans="2:8">
      <c r="B346" s="1440"/>
      <c r="E346" s="190"/>
      <c r="H346" s="1333"/>
    </row>
    <row r="347" spans="2:8">
      <c r="B347" s="1440"/>
      <c r="E347" s="190"/>
      <c r="H347" s="1333"/>
    </row>
    <row r="348" spans="2:8">
      <c r="B348" s="1440"/>
      <c r="E348" s="190"/>
      <c r="H348" s="1333"/>
    </row>
    <row r="349" spans="2:8">
      <c r="B349" s="1440"/>
      <c r="E349" s="190"/>
      <c r="H349" s="1333"/>
    </row>
    <row r="350" spans="2:8">
      <c r="B350" s="1440"/>
      <c r="E350" s="190"/>
      <c r="H350" s="1333"/>
    </row>
    <row r="351" spans="2:8">
      <c r="B351" s="1440"/>
      <c r="E351" s="190"/>
      <c r="H351" s="1333"/>
    </row>
    <row r="352" spans="2:8">
      <c r="B352" s="1440"/>
      <c r="E352" s="190"/>
      <c r="H352" s="1333"/>
    </row>
    <row r="353" spans="2:8">
      <c r="B353" s="1440"/>
      <c r="E353" s="190"/>
      <c r="H353" s="1333"/>
    </row>
    <row r="354" spans="2:8">
      <c r="B354" s="1440"/>
      <c r="E354" s="190"/>
      <c r="H354" s="1333"/>
    </row>
    <row r="355" spans="2:8">
      <c r="B355" s="1440"/>
      <c r="E355" s="190"/>
      <c r="H355" s="1333"/>
    </row>
    <row r="356" spans="2:8">
      <c r="B356" s="1440"/>
      <c r="E356" s="190"/>
      <c r="H356" s="1333"/>
    </row>
    <row r="357" spans="2:8">
      <c r="B357" s="1440"/>
      <c r="E357" s="190"/>
      <c r="H357" s="1333"/>
    </row>
    <row r="358" spans="2:8">
      <c r="B358" s="1440"/>
      <c r="E358" s="190"/>
      <c r="H358" s="1333"/>
    </row>
    <row r="359" spans="2:8">
      <c r="B359" s="1440"/>
      <c r="E359" s="190"/>
      <c r="H359" s="1333"/>
    </row>
    <row r="360" spans="2:8">
      <c r="B360" s="1440"/>
      <c r="E360" s="190"/>
      <c r="H360" s="1333"/>
    </row>
    <row r="361" spans="2:8">
      <c r="B361" s="1440"/>
      <c r="E361" s="190"/>
      <c r="H361" s="1333"/>
    </row>
    <row r="362" spans="2:8">
      <c r="B362" s="1440"/>
      <c r="E362" s="190"/>
      <c r="H362" s="1333"/>
    </row>
    <row r="363" spans="2:8">
      <c r="B363" s="1440"/>
      <c r="E363" s="190"/>
      <c r="H363" s="1333"/>
    </row>
    <row r="364" spans="2:8">
      <c r="B364" s="1440"/>
      <c r="E364" s="190"/>
      <c r="H364" s="1333"/>
    </row>
    <row r="365" spans="2:8">
      <c r="B365" s="1440"/>
      <c r="E365" s="190"/>
      <c r="H365" s="1333"/>
    </row>
    <row r="366" spans="2:8">
      <c r="B366" s="1440"/>
      <c r="E366" s="190"/>
      <c r="H366" s="1333"/>
    </row>
    <row r="367" spans="2:8">
      <c r="B367" s="1440"/>
      <c r="E367" s="190"/>
      <c r="H367" s="1333"/>
    </row>
    <row r="368" spans="2:8">
      <c r="B368" s="1440"/>
      <c r="E368" s="190"/>
      <c r="H368" s="1333"/>
    </row>
    <row r="369" spans="2:8">
      <c r="B369" s="1440"/>
      <c r="E369" s="190"/>
      <c r="H369" s="1333"/>
    </row>
    <row r="370" spans="2:8">
      <c r="B370" s="1440"/>
      <c r="E370" s="190"/>
      <c r="H370" s="1333"/>
    </row>
    <row r="371" spans="2:8">
      <c r="B371" s="1440"/>
      <c r="E371" s="190"/>
      <c r="H371" s="1333"/>
    </row>
    <row r="372" spans="2:8">
      <c r="B372" s="1440"/>
      <c r="E372" s="190"/>
      <c r="H372" s="1333"/>
    </row>
    <row r="373" spans="2:8">
      <c r="B373" s="1440"/>
      <c r="E373" s="190"/>
      <c r="H373" s="1333"/>
    </row>
    <row r="374" spans="2:8">
      <c r="B374" s="1440"/>
      <c r="E374" s="190"/>
      <c r="H374" s="1333"/>
    </row>
    <row r="375" spans="2:8">
      <c r="B375" s="1440"/>
      <c r="E375" s="190"/>
      <c r="H375" s="1333"/>
    </row>
    <row r="376" spans="2:8">
      <c r="B376" s="1440"/>
      <c r="E376" s="190"/>
      <c r="H376" s="1333"/>
    </row>
    <row r="377" spans="2:8">
      <c r="B377" s="1440"/>
      <c r="E377" s="190"/>
      <c r="H377" s="1333"/>
    </row>
    <row r="378" spans="2:8">
      <c r="B378" s="1440"/>
      <c r="E378" s="190"/>
      <c r="H378" s="1333"/>
    </row>
    <row r="379" spans="2:8">
      <c r="B379" s="1440"/>
      <c r="E379" s="190"/>
      <c r="H379" s="1333"/>
    </row>
    <row r="380" spans="2:8">
      <c r="B380" s="1440"/>
      <c r="E380" s="190"/>
      <c r="H380" s="1333"/>
    </row>
    <row r="381" spans="2:8">
      <c r="B381" s="1440"/>
      <c r="E381" s="190"/>
      <c r="H381" s="1333"/>
    </row>
    <row r="382" spans="2:8">
      <c r="B382" s="1440"/>
      <c r="E382" s="190"/>
      <c r="H382" s="1333"/>
    </row>
    <row r="383" spans="2:8">
      <c r="B383" s="1440"/>
      <c r="E383" s="190"/>
      <c r="H383" s="1333"/>
    </row>
    <row r="384" spans="2:8">
      <c r="B384" s="1440"/>
      <c r="E384" s="190"/>
      <c r="H384" s="1333"/>
    </row>
    <row r="385" spans="2:8">
      <c r="B385" s="1440"/>
      <c r="E385" s="190"/>
      <c r="H385" s="1333"/>
    </row>
    <row r="386" spans="2:8">
      <c r="B386" s="1440"/>
      <c r="E386" s="190"/>
      <c r="H386" s="1333"/>
    </row>
    <row r="387" spans="2:8">
      <c r="B387" s="1440"/>
      <c r="E387" s="190"/>
      <c r="H387" s="1333"/>
    </row>
    <row r="388" spans="2:8">
      <c r="B388" s="1440"/>
      <c r="E388" s="190"/>
      <c r="H388" s="1333"/>
    </row>
    <row r="389" spans="2:8">
      <c r="B389" s="1440"/>
      <c r="E389" s="190"/>
      <c r="H389" s="1333"/>
    </row>
    <row r="390" spans="2:8">
      <c r="B390" s="1440"/>
      <c r="E390" s="190"/>
      <c r="H390" s="1333"/>
    </row>
    <row r="391" spans="2:8">
      <c r="B391" s="1440"/>
      <c r="E391" s="190"/>
      <c r="H391" s="1333"/>
    </row>
    <row r="392" spans="2:8">
      <c r="B392" s="1440"/>
      <c r="E392" s="190"/>
      <c r="H392" s="1333"/>
    </row>
    <row r="393" spans="2:8">
      <c r="B393" s="1440"/>
      <c r="E393" s="190"/>
      <c r="H393" s="1333"/>
    </row>
    <row r="394" spans="2:8">
      <c r="B394" s="1440"/>
      <c r="E394" s="190"/>
      <c r="H394" s="1333"/>
    </row>
    <row r="395" spans="2:8">
      <c r="B395" s="1440"/>
      <c r="E395" s="190"/>
      <c r="H395" s="1333"/>
    </row>
    <row r="396" spans="2:8">
      <c r="B396" s="1440"/>
      <c r="E396" s="190"/>
      <c r="H396" s="1333"/>
    </row>
    <row r="397" spans="2:8">
      <c r="B397" s="1440"/>
      <c r="E397" s="190"/>
      <c r="H397" s="1333"/>
    </row>
    <row r="398" spans="2:8">
      <c r="B398" s="1440"/>
      <c r="E398" s="190"/>
      <c r="H398" s="1333"/>
    </row>
    <row r="399" spans="2:8">
      <c r="B399" s="1440"/>
      <c r="E399" s="190"/>
      <c r="H399" s="1333"/>
    </row>
    <row r="400" spans="2:8">
      <c r="B400" s="1440"/>
      <c r="E400" s="190"/>
      <c r="H400" s="1333"/>
    </row>
    <row r="401" spans="2:8">
      <c r="B401" s="1440"/>
      <c r="E401" s="190"/>
      <c r="H401" s="1333"/>
    </row>
    <row r="402" spans="2:8">
      <c r="B402" s="1440"/>
      <c r="E402" s="190"/>
      <c r="H402" s="1333"/>
    </row>
    <row r="403" spans="2:8">
      <c r="B403" s="1440"/>
      <c r="E403" s="190"/>
      <c r="H403" s="1333"/>
    </row>
    <row r="404" spans="2:8">
      <c r="B404" s="1440"/>
      <c r="E404" s="190"/>
      <c r="H404" s="1333"/>
    </row>
    <row r="405" spans="2:8">
      <c r="B405" s="1440"/>
      <c r="E405" s="190"/>
      <c r="H405" s="1333"/>
    </row>
    <row r="406" spans="2:8">
      <c r="B406" s="1440"/>
      <c r="E406" s="190"/>
      <c r="H406" s="1333"/>
    </row>
    <row r="407" spans="2:8">
      <c r="B407" s="1440"/>
      <c r="E407" s="190"/>
      <c r="H407" s="1333"/>
    </row>
    <row r="408" spans="2:8">
      <c r="B408" s="1440"/>
      <c r="E408" s="190"/>
      <c r="H408" s="1333"/>
    </row>
    <row r="409" spans="2:8">
      <c r="B409" s="1440"/>
      <c r="E409" s="190"/>
      <c r="H409" s="1333"/>
    </row>
    <row r="410" spans="2:8">
      <c r="B410" s="1440"/>
      <c r="E410" s="190"/>
      <c r="H410" s="1333"/>
    </row>
    <row r="411" spans="2:8">
      <c r="B411" s="1440"/>
      <c r="E411" s="190"/>
      <c r="H411" s="1333"/>
    </row>
    <row r="412" spans="2:8">
      <c r="B412" s="1440"/>
      <c r="E412" s="190"/>
      <c r="H412" s="1333"/>
    </row>
    <row r="413" spans="2:8">
      <c r="B413" s="1440"/>
      <c r="E413" s="190"/>
      <c r="H413" s="1333"/>
    </row>
    <row r="414" spans="2:8">
      <c r="B414" s="1440"/>
      <c r="E414" s="190"/>
      <c r="H414" s="1333"/>
    </row>
    <row r="415" spans="2:8">
      <c r="B415" s="1440"/>
      <c r="E415" s="190"/>
      <c r="H415" s="1333"/>
    </row>
    <row r="416" spans="2:8">
      <c r="B416" s="1440"/>
      <c r="E416" s="190"/>
      <c r="H416" s="1333"/>
    </row>
    <row r="417" spans="2:8">
      <c r="B417" s="1440"/>
      <c r="E417" s="190"/>
      <c r="H417" s="1333"/>
    </row>
    <row r="418" spans="2:8">
      <c r="B418" s="1440"/>
      <c r="E418" s="190"/>
      <c r="H418" s="1333"/>
    </row>
    <row r="419" spans="2:8">
      <c r="B419" s="1440"/>
      <c r="E419" s="190"/>
      <c r="H419" s="1333"/>
    </row>
    <row r="420" spans="2:8">
      <c r="B420" s="1440"/>
      <c r="E420" s="190"/>
      <c r="H420" s="1333"/>
    </row>
    <row r="421" spans="2:8">
      <c r="B421" s="1440"/>
      <c r="E421" s="190"/>
      <c r="H421" s="1333"/>
    </row>
    <row r="422" spans="2:8">
      <c r="B422" s="1440"/>
      <c r="E422" s="190"/>
      <c r="H422" s="1333"/>
    </row>
    <row r="423" spans="2:8">
      <c r="B423" s="1440"/>
      <c r="E423" s="190"/>
      <c r="H423" s="1333"/>
    </row>
    <row r="424" spans="2:8">
      <c r="B424" s="1440"/>
      <c r="E424" s="190"/>
      <c r="H424" s="1333"/>
    </row>
    <row r="425" spans="2:8">
      <c r="B425" s="1440"/>
      <c r="E425" s="190"/>
      <c r="H425" s="1333"/>
    </row>
    <row r="426" spans="2:8">
      <c r="B426" s="1440"/>
      <c r="E426" s="190"/>
      <c r="H426" s="1333"/>
    </row>
    <row r="427" spans="2:8">
      <c r="B427" s="1440"/>
      <c r="E427" s="190"/>
      <c r="H427" s="1333"/>
    </row>
    <row r="428" spans="2:8">
      <c r="B428" s="1440"/>
      <c r="E428" s="190"/>
      <c r="H428" s="1333"/>
    </row>
    <row r="429" spans="2:8">
      <c r="B429" s="1440"/>
      <c r="E429" s="190"/>
      <c r="H429" s="1333"/>
    </row>
    <row r="430" spans="2:8">
      <c r="B430" s="1440"/>
      <c r="E430" s="190"/>
      <c r="H430" s="1333"/>
    </row>
    <row r="431" spans="2:8">
      <c r="B431" s="1440"/>
      <c r="E431" s="190"/>
      <c r="H431" s="1333"/>
    </row>
    <row r="432" spans="2:8">
      <c r="B432" s="1440"/>
      <c r="E432" s="190"/>
      <c r="H432" s="1333"/>
    </row>
    <row r="433" spans="2:8">
      <c r="B433" s="1440"/>
      <c r="E433" s="190"/>
      <c r="H433" s="1333"/>
    </row>
    <row r="434" spans="2:8">
      <c r="B434" s="1440"/>
      <c r="E434" s="190"/>
      <c r="H434" s="1333"/>
    </row>
    <row r="435" spans="2:8">
      <c r="B435" s="1440"/>
      <c r="E435" s="190"/>
      <c r="H435" s="1333"/>
    </row>
    <row r="436" spans="2:8">
      <c r="B436" s="1440"/>
      <c r="E436" s="190"/>
      <c r="H436" s="1333"/>
    </row>
    <row r="437" spans="2:8">
      <c r="B437" s="1440"/>
      <c r="E437" s="190"/>
      <c r="H437" s="1333"/>
    </row>
    <row r="438" spans="2:8">
      <c r="B438" s="1440"/>
      <c r="E438" s="190"/>
      <c r="H438" s="1333"/>
    </row>
    <row r="439" spans="2:8">
      <c r="B439" s="1440"/>
      <c r="E439" s="190"/>
      <c r="H439" s="1333"/>
    </row>
    <row r="440" spans="2:8">
      <c r="B440" s="1440"/>
      <c r="E440" s="190"/>
      <c r="H440" s="1333"/>
    </row>
    <row r="441" spans="2:8">
      <c r="B441" s="1440"/>
      <c r="E441" s="190"/>
      <c r="H441" s="1333"/>
    </row>
    <row r="442" spans="2:8">
      <c r="B442" s="1440"/>
      <c r="E442" s="190"/>
      <c r="H442" s="1333"/>
    </row>
    <row r="443" spans="2:8">
      <c r="B443" s="1440"/>
      <c r="E443" s="190"/>
      <c r="H443" s="1333"/>
    </row>
    <row r="444" spans="2:8">
      <c r="B444" s="1440"/>
      <c r="E444" s="190"/>
      <c r="H444" s="1333"/>
    </row>
    <row r="445" spans="2:8">
      <c r="B445" s="1440"/>
      <c r="E445" s="190"/>
      <c r="H445" s="1333"/>
    </row>
    <row r="446" spans="2:8">
      <c r="B446" s="1440"/>
      <c r="E446" s="190"/>
      <c r="H446" s="1333"/>
    </row>
    <row r="447" spans="2:8">
      <c r="B447" s="1440"/>
      <c r="E447" s="190"/>
      <c r="H447" s="1333"/>
    </row>
    <row r="448" spans="2:8">
      <c r="B448" s="1440"/>
      <c r="E448" s="190"/>
      <c r="H448" s="1333"/>
    </row>
    <row r="449" spans="2:8">
      <c r="B449" s="1440"/>
      <c r="E449" s="190"/>
      <c r="H449" s="1333"/>
    </row>
    <row r="450" spans="2:8">
      <c r="B450" s="1440"/>
      <c r="E450" s="190"/>
      <c r="H450" s="1333"/>
    </row>
    <row r="451" spans="2:8">
      <c r="B451" s="1440"/>
      <c r="E451" s="190"/>
      <c r="H451" s="1333"/>
    </row>
    <row r="452" spans="2:8">
      <c r="B452" s="1440"/>
      <c r="E452" s="190"/>
      <c r="H452" s="1333"/>
    </row>
    <row r="453" spans="2:8">
      <c r="B453" s="1440"/>
      <c r="E453" s="190"/>
      <c r="H453" s="1333"/>
    </row>
    <row r="454" spans="2:8">
      <c r="B454" s="1440"/>
      <c r="E454" s="190"/>
      <c r="H454" s="1333"/>
    </row>
    <row r="455" spans="2:8">
      <c r="B455" s="1440"/>
      <c r="E455" s="190"/>
      <c r="H455" s="1333"/>
    </row>
    <row r="456" spans="2:8">
      <c r="B456" s="1440"/>
      <c r="E456" s="190"/>
      <c r="H456" s="1333"/>
    </row>
    <row r="457" spans="2:8">
      <c r="B457" s="1440"/>
      <c r="E457" s="190"/>
      <c r="H457" s="1333"/>
    </row>
    <row r="458" spans="2:8">
      <c r="B458" s="1440"/>
      <c r="E458" s="190"/>
      <c r="H458" s="1333"/>
    </row>
    <row r="459" spans="2:8">
      <c r="B459" s="1440"/>
      <c r="E459" s="190"/>
      <c r="H459" s="1333"/>
    </row>
    <row r="460" spans="2:8">
      <c r="B460" s="1440"/>
      <c r="E460" s="190"/>
      <c r="H460" s="1333"/>
    </row>
    <row r="461" spans="2:8">
      <c r="B461" s="1440"/>
      <c r="E461" s="190"/>
      <c r="H461" s="1333"/>
    </row>
    <row r="462" spans="2:8">
      <c r="B462" s="1440"/>
      <c r="E462" s="190"/>
      <c r="H462" s="1333"/>
    </row>
    <row r="463" spans="2:8">
      <c r="B463" s="1440"/>
      <c r="E463" s="190"/>
      <c r="H463" s="1333"/>
    </row>
    <row r="464" spans="2:8">
      <c r="B464" s="1440"/>
      <c r="E464" s="190"/>
      <c r="H464" s="1333"/>
    </row>
    <row r="465" spans="2:8">
      <c r="B465" s="1440"/>
      <c r="E465" s="190"/>
      <c r="H465" s="1333"/>
    </row>
    <row r="466" spans="2:8">
      <c r="B466" s="1440"/>
      <c r="E466" s="190"/>
      <c r="H466" s="1333"/>
    </row>
    <row r="467" spans="2:8">
      <c r="B467" s="1440"/>
      <c r="E467" s="190"/>
      <c r="H467" s="1333"/>
    </row>
    <row r="468" spans="2:8">
      <c r="B468" s="1440"/>
      <c r="E468" s="190"/>
      <c r="H468" s="1333"/>
    </row>
    <row r="469" spans="2:8">
      <c r="B469" s="1440"/>
      <c r="E469" s="190"/>
      <c r="H469" s="1333"/>
    </row>
    <row r="470" spans="2:8">
      <c r="B470" s="1440"/>
      <c r="E470" s="190"/>
      <c r="H470" s="1333"/>
    </row>
    <row r="471" spans="2:8">
      <c r="B471" s="1440"/>
      <c r="E471" s="190"/>
      <c r="H471" s="1333"/>
    </row>
    <row r="472" spans="2:8">
      <c r="B472" s="1440"/>
      <c r="E472" s="190"/>
      <c r="H472" s="1333"/>
    </row>
    <row r="473" spans="2:8">
      <c r="B473" s="1440"/>
      <c r="E473" s="190"/>
      <c r="H473" s="1333"/>
    </row>
    <row r="474" spans="2:8">
      <c r="B474" s="1440"/>
      <c r="E474" s="190"/>
      <c r="H474" s="1333"/>
    </row>
    <row r="475" spans="2:8">
      <c r="B475" s="1440"/>
      <c r="E475" s="190"/>
      <c r="H475" s="1333"/>
    </row>
    <row r="476" spans="2:8">
      <c r="B476" s="1440"/>
      <c r="E476" s="190"/>
      <c r="H476" s="1333"/>
    </row>
    <row r="477" spans="2:8">
      <c r="B477" s="1440"/>
      <c r="E477" s="190"/>
      <c r="H477" s="1333"/>
    </row>
    <row r="478" spans="2:8">
      <c r="B478" s="1440"/>
      <c r="E478" s="190"/>
      <c r="H478" s="1333"/>
    </row>
    <row r="479" spans="2:8">
      <c r="B479" s="1440"/>
      <c r="E479" s="190"/>
      <c r="H479" s="1333"/>
    </row>
    <row r="480" spans="2:8">
      <c r="B480" s="1440"/>
      <c r="E480" s="190"/>
      <c r="H480" s="1333"/>
    </row>
    <row r="481" spans="2:8">
      <c r="B481" s="1440"/>
      <c r="E481" s="190"/>
      <c r="H481" s="1333"/>
    </row>
    <row r="482" spans="2:8">
      <c r="B482" s="1440"/>
      <c r="E482" s="190"/>
      <c r="H482" s="1333"/>
    </row>
    <row r="483" spans="2:8">
      <c r="B483" s="1440"/>
      <c r="E483" s="190"/>
      <c r="H483" s="1333"/>
    </row>
    <row r="484" spans="2:8">
      <c r="B484" s="1440"/>
      <c r="E484" s="190"/>
      <c r="H484" s="1333"/>
    </row>
    <row r="485" spans="2:8">
      <c r="B485" s="1440"/>
      <c r="E485" s="190"/>
      <c r="H485" s="1333"/>
    </row>
    <row r="486" spans="2:8">
      <c r="B486" s="1440"/>
      <c r="E486" s="190"/>
      <c r="H486" s="1333"/>
    </row>
    <row r="487" spans="2:8">
      <c r="B487" s="1440"/>
      <c r="E487" s="190"/>
      <c r="H487" s="1333"/>
    </row>
    <row r="488" spans="2:8">
      <c r="B488" s="1440"/>
      <c r="E488" s="190"/>
      <c r="H488" s="1333"/>
    </row>
    <row r="489" spans="2:8">
      <c r="B489" s="1440"/>
      <c r="E489" s="190"/>
      <c r="H489" s="1333"/>
    </row>
    <row r="490" spans="2:8">
      <c r="B490" s="1440"/>
      <c r="E490" s="190"/>
      <c r="H490" s="1333"/>
    </row>
    <row r="491" spans="2:8">
      <c r="B491" s="1440"/>
      <c r="E491" s="190"/>
      <c r="H491" s="1333"/>
    </row>
    <row r="492" spans="2:8">
      <c r="B492" s="1440"/>
      <c r="E492" s="190"/>
      <c r="H492" s="1333"/>
    </row>
    <row r="493" spans="2:8">
      <c r="B493" s="1440"/>
      <c r="E493" s="190"/>
      <c r="H493" s="1333"/>
    </row>
    <row r="494" spans="2:8">
      <c r="B494" s="1440"/>
      <c r="E494" s="190"/>
      <c r="H494" s="1333"/>
    </row>
    <row r="495" spans="2:8">
      <c r="B495" s="1440"/>
      <c r="E495" s="190"/>
      <c r="H495" s="1333"/>
    </row>
    <row r="496" spans="2:8">
      <c r="B496" s="1440"/>
      <c r="E496" s="190"/>
      <c r="H496" s="1333"/>
    </row>
    <row r="497" spans="2:8">
      <c r="B497" s="1440"/>
      <c r="E497" s="190"/>
      <c r="H497" s="1333"/>
    </row>
    <row r="498" spans="2:8">
      <c r="B498" s="1440"/>
      <c r="E498" s="190"/>
      <c r="H498" s="1333"/>
    </row>
    <row r="499" spans="2:8">
      <c r="B499" s="1440"/>
      <c r="E499" s="190"/>
      <c r="H499" s="1333"/>
    </row>
    <row r="500" spans="2:8">
      <c r="B500" s="1440"/>
      <c r="E500" s="190"/>
      <c r="H500" s="1333"/>
    </row>
    <row r="501" spans="2:8">
      <c r="B501" s="1440"/>
      <c r="E501" s="190"/>
      <c r="H501" s="1333"/>
    </row>
    <row r="502" spans="2:8">
      <c r="B502" s="1440"/>
      <c r="E502" s="190"/>
      <c r="H502" s="1333"/>
    </row>
    <row r="503" spans="2:8">
      <c r="B503" s="1440"/>
      <c r="E503" s="190"/>
      <c r="H503" s="1333"/>
    </row>
    <row r="504" spans="2:8">
      <c r="B504" s="1440"/>
      <c r="E504" s="190"/>
      <c r="H504" s="1333"/>
    </row>
    <row r="505" spans="2:8">
      <c r="B505" s="1440"/>
      <c r="E505" s="190"/>
      <c r="H505" s="1333"/>
    </row>
    <row r="506" spans="2:8">
      <c r="B506" s="1440"/>
      <c r="E506" s="190"/>
      <c r="H506" s="1333"/>
    </row>
    <row r="507" spans="2:8">
      <c r="B507" s="1440"/>
      <c r="E507" s="190"/>
      <c r="H507" s="1333"/>
    </row>
    <row r="508" spans="2:8">
      <c r="B508" s="1440"/>
      <c r="E508" s="190"/>
      <c r="H508" s="1333"/>
    </row>
    <row r="509" spans="2:8">
      <c r="B509" s="1440"/>
      <c r="E509" s="190"/>
      <c r="H509" s="1333"/>
    </row>
    <row r="510" spans="2:8">
      <c r="B510" s="1440"/>
      <c r="E510" s="190"/>
      <c r="H510" s="1333"/>
    </row>
    <row r="511" spans="2:8">
      <c r="B511" s="1440"/>
      <c r="E511" s="190"/>
      <c r="H511" s="1333"/>
    </row>
    <row r="512" spans="2:8">
      <c r="B512" s="1440"/>
      <c r="E512" s="190"/>
      <c r="H512" s="1333"/>
    </row>
    <row r="513" spans="2:8">
      <c r="B513" s="1440"/>
      <c r="E513" s="190"/>
      <c r="H513" s="1333"/>
    </row>
    <row r="514" spans="2:8">
      <c r="B514" s="1440"/>
      <c r="E514" s="190"/>
      <c r="H514" s="1333"/>
    </row>
    <row r="515" spans="2:8">
      <c r="B515" s="1440"/>
      <c r="E515" s="190"/>
      <c r="H515" s="1333"/>
    </row>
    <row r="516" spans="2:8">
      <c r="B516" s="1440"/>
      <c r="E516" s="190"/>
      <c r="H516" s="1333"/>
    </row>
    <row r="517" spans="2:8">
      <c r="B517" s="1440"/>
      <c r="E517" s="190"/>
      <c r="H517" s="1333"/>
    </row>
    <row r="518" spans="2:8">
      <c r="B518" s="1440"/>
      <c r="E518" s="190"/>
      <c r="H518" s="1333"/>
    </row>
    <row r="519" spans="2:8">
      <c r="B519" s="1440"/>
      <c r="E519" s="190"/>
      <c r="H519" s="1333"/>
    </row>
    <row r="520" spans="2:8">
      <c r="B520" s="1440"/>
      <c r="E520" s="190"/>
      <c r="H520" s="1333"/>
    </row>
    <row r="521" spans="2:8">
      <c r="B521" s="1440"/>
      <c r="E521" s="190"/>
      <c r="H521" s="1333"/>
    </row>
    <row r="522" spans="2:8">
      <c r="B522" s="1440"/>
      <c r="E522" s="190"/>
      <c r="H522" s="1333"/>
    </row>
    <row r="523" spans="2:8">
      <c r="B523" s="1440"/>
      <c r="E523" s="190"/>
      <c r="H523" s="1333"/>
    </row>
    <row r="524" spans="2:8">
      <c r="B524" s="1440"/>
      <c r="E524" s="190"/>
      <c r="H524" s="1333"/>
    </row>
    <row r="525" spans="2:8">
      <c r="B525" s="1440"/>
      <c r="E525" s="190"/>
      <c r="H525" s="1333"/>
    </row>
    <row r="526" spans="2:8">
      <c r="B526" s="1440"/>
      <c r="E526" s="190"/>
      <c r="H526" s="1333"/>
    </row>
    <row r="527" spans="2:8">
      <c r="B527" s="1440"/>
      <c r="E527" s="190"/>
      <c r="H527" s="1333"/>
    </row>
    <row r="528" spans="2:8">
      <c r="B528" s="1440"/>
      <c r="E528" s="190"/>
      <c r="H528" s="1333"/>
    </row>
    <row r="529" spans="2:8">
      <c r="B529" s="1440"/>
      <c r="E529" s="190"/>
      <c r="H529" s="1333"/>
    </row>
    <row r="530" spans="2:8">
      <c r="B530" s="1440"/>
      <c r="E530" s="190"/>
      <c r="H530" s="1333"/>
    </row>
    <row r="531" spans="2:8">
      <c r="B531" s="1440"/>
      <c r="E531" s="190"/>
      <c r="H531" s="1333"/>
    </row>
    <row r="532" spans="2:8">
      <c r="B532" s="1440"/>
      <c r="E532" s="190"/>
      <c r="H532" s="1333"/>
    </row>
    <row r="533" spans="2:8">
      <c r="B533" s="1440"/>
      <c r="E533" s="190"/>
      <c r="H533" s="1333"/>
    </row>
    <row r="534" spans="2:8">
      <c r="B534" s="1440"/>
      <c r="E534" s="190"/>
      <c r="H534" s="1333"/>
    </row>
    <row r="535" spans="2:8">
      <c r="B535" s="1440"/>
      <c r="E535" s="190"/>
      <c r="H535" s="1333"/>
    </row>
    <row r="536" spans="2:8">
      <c r="B536" s="1440"/>
      <c r="E536" s="190"/>
      <c r="H536" s="1333"/>
    </row>
    <row r="537" spans="2:8">
      <c r="B537" s="1440"/>
      <c r="E537" s="190"/>
      <c r="H537" s="1333"/>
    </row>
    <row r="538" spans="2:8">
      <c r="B538" s="1440"/>
      <c r="E538" s="190"/>
      <c r="H538" s="1333"/>
    </row>
    <row r="539" spans="2:8">
      <c r="B539" s="1440"/>
      <c r="E539" s="190"/>
      <c r="H539" s="1333"/>
    </row>
    <row r="540" spans="2:8">
      <c r="B540" s="1440"/>
      <c r="E540" s="190"/>
      <c r="H540" s="1333"/>
    </row>
    <row r="541" spans="2:8">
      <c r="B541" s="1440"/>
      <c r="E541" s="190"/>
      <c r="H541" s="1333"/>
    </row>
    <row r="542" spans="2:8">
      <c r="B542" s="1440"/>
      <c r="E542" s="190"/>
      <c r="H542" s="1333"/>
    </row>
    <row r="543" spans="2:8">
      <c r="B543" s="1440"/>
      <c r="E543" s="190"/>
      <c r="H543" s="1333"/>
    </row>
    <row r="544" spans="2:8">
      <c r="B544" s="1440"/>
      <c r="E544" s="190"/>
      <c r="H544" s="1333"/>
    </row>
    <row r="545" spans="2:8">
      <c r="B545" s="1440"/>
      <c r="E545" s="190"/>
      <c r="H545" s="1333"/>
    </row>
    <row r="546" spans="2:8">
      <c r="B546" s="1440"/>
      <c r="E546" s="190"/>
      <c r="H546" s="1333"/>
    </row>
    <row r="547" spans="2:8">
      <c r="B547" s="1440"/>
      <c r="E547" s="190"/>
      <c r="H547" s="1333"/>
    </row>
    <row r="548" spans="2:8">
      <c r="B548" s="1440"/>
      <c r="E548" s="190"/>
      <c r="H548" s="1333"/>
    </row>
    <row r="549" spans="2:8">
      <c r="B549" s="1440"/>
      <c r="E549" s="190"/>
      <c r="H549" s="1333"/>
    </row>
    <row r="550" spans="2:8">
      <c r="B550" s="1440"/>
      <c r="E550" s="190"/>
      <c r="H550" s="1333"/>
    </row>
    <row r="551" spans="2:8">
      <c r="B551" s="1440"/>
      <c r="E551" s="190"/>
      <c r="H551" s="1333"/>
    </row>
    <row r="552" spans="2:8">
      <c r="B552" s="1440"/>
      <c r="E552" s="190"/>
      <c r="H552" s="1333"/>
    </row>
    <row r="553" spans="2:8">
      <c r="B553" s="1440"/>
      <c r="E553" s="190"/>
      <c r="H553" s="1333"/>
    </row>
    <row r="554" spans="2:8">
      <c r="B554" s="1440"/>
      <c r="E554" s="190"/>
      <c r="H554" s="1333"/>
    </row>
    <row r="555" spans="2:8">
      <c r="B555" s="1440"/>
      <c r="E555" s="190"/>
      <c r="H555" s="1333"/>
    </row>
    <row r="556" spans="2:8">
      <c r="B556" s="1440"/>
      <c r="E556" s="190"/>
      <c r="H556" s="1333"/>
    </row>
    <row r="557" spans="2:8">
      <c r="B557" s="1440"/>
      <c r="E557" s="190"/>
      <c r="H557" s="1333"/>
    </row>
    <row r="558" spans="2:8">
      <c r="B558" s="1440"/>
      <c r="E558" s="190"/>
      <c r="H558" s="1333"/>
    </row>
    <row r="559" spans="2:8">
      <c r="B559" s="1440"/>
      <c r="E559" s="190"/>
      <c r="H559" s="1333"/>
    </row>
    <row r="560" spans="2:8">
      <c r="B560" s="1440"/>
      <c r="E560" s="190"/>
      <c r="H560" s="1333"/>
    </row>
    <row r="561" spans="1:28">
      <c r="B561" s="1440"/>
      <c r="E561" s="190"/>
      <c r="H561" s="1333"/>
    </row>
    <row r="562" spans="1:28">
      <c r="B562" s="1440"/>
      <c r="E562" s="190"/>
      <c r="H562" s="1333"/>
    </row>
    <row r="563" spans="1:28">
      <c r="B563" s="1440"/>
      <c r="E563" s="190"/>
      <c r="H563" s="1333"/>
    </row>
    <row r="568" spans="1:28" ht="15.5">
      <c r="A568" s="1351" t="s">
        <v>3200</v>
      </c>
    </row>
    <row r="570" spans="1:28" ht="46">
      <c r="A570" s="1327" t="s">
        <v>189</v>
      </c>
      <c r="B570" s="1327" t="s">
        <v>1862</v>
      </c>
      <c r="C570" s="1327" t="s">
        <v>3093</v>
      </c>
      <c r="D570" s="1327" t="s">
        <v>3209</v>
      </c>
      <c r="E570" s="1327" t="s">
        <v>3094</v>
      </c>
      <c r="F570" s="715" t="s">
        <v>3215</v>
      </c>
      <c r="G570" s="1319" t="s">
        <v>3118</v>
      </c>
      <c r="H570" s="1319" t="s">
        <v>3119</v>
      </c>
      <c r="I570" s="1319" t="s">
        <v>3125</v>
      </c>
      <c r="J570" s="1319" t="s">
        <v>20</v>
      </c>
      <c r="K570" s="1319" t="s">
        <v>133</v>
      </c>
      <c r="L570" s="1319" t="s">
        <v>108</v>
      </c>
      <c r="M570" s="1319" t="s">
        <v>3120</v>
      </c>
      <c r="N570" s="1319" t="s">
        <v>3115</v>
      </c>
      <c r="O570" s="1319" t="s">
        <v>3107</v>
      </c>
      <c r="P570" s="1319" t="s">
        <v>3121</v>
      </c>
      <c r="Q570" s="1319" t="s">
        <v>3122</v>
      </c>
      <c r="R570" s="1319" t="s">
        <v>2895</v>
      </c>
      <c r="S570" s="1319" t="s">
        <v>3108</v>
      </c>
      <c r="T570" s="1319" t="s">
        <v>3109</v>
      </c>
      <c r="U570" s="1319" t="s">
        <v>3110</v>
      </c>
      <c r="V570" s="1319" t="s">
        <v>3124</v>
      </c>
      <c r="W570" s="1319" t="s">
        <v>28</v>
      </c>
      <c r="X570" s="1319" t="s">
        <v>14</v>
      </c>
      <c r="Y570" s="1319" t="s">
        <v>15</v>
      </c>
      <c r="Z570" s="1319" t="s">
        <v>26</v>
      </c>
      <c r="AA570" s="1319" t="s">
        <v>125</v>
      </c>
      <c r="AB570" s="1319" t="s">
        <v>3123</v>
      </c>
    </row>
    <row r="571" spans="1:28">
      <c r="B571" s="1440"/>
      <c r="E571" s="190"/>
      <c r="G571" s="320"/>
      <c r="J571" s="190"/>
      <c r="K571" s="1332"/>
      <c r="L571" s="190"/>
      <c r="M571" s="190"/>
      <c r="N571" s="190"/>
      <c r="O571" s="190"/>
      <c r="P571" s="190"/>
      <c r="Q571" s="190"/>
      <c r="W571" s="81"/>
      <c r="X571" s="81"/>
      <c r="Y571" s="81"/>
      <c r="Z571" s="81"/>
    </row>
    <row r="572" spans="1:28">
      <c r="B572" s="1440"/>
      <c r="E572" s="190"/>
      <c r="G572" s="320"/>
      <c r="J572" s="190"/>
      <c r="K572" s="1332"/>
      <c r="L572" s="190"/>
      <c r="M572" s="190"/>
      <c r="N572" s="190"/>
      <c r="O572" s="190"/>
      <c r="P572" s="190"/>
      <c r="Q572" s="190"/>
      <c r="W572" s="81"/>
      <c r="X572" s="81"/>
      <c r="Y572" s="81"/>
      <c r="Z572" s="81"/>
    </row>
    <row r="573" spans="1:28">
      <c r="B573" s="1440"/>
      <c r="E573" s="190"/>
      <c r="G573" s="320"/>
      <c r="J573" s="190"/>
      <c r="K573" s="1332"/>
      <c r="L573" s="190"/>
      <c r="M573" s="190"/>
      <c r="N573" s="190"/>
      <c r="O573" s="190"/>
      <c r="P573" s="190"/>
      <c r="Q573" s="190"/>
      <c r="W573" s="81"/>
      <c r="X573" s="81"/>
      <c r="Y573" s="81"/>
      <c r="Z573" s="81"/>
    </row>
    <row r="574" spans="1:28">
      <c r="B574" s="1440"/>
      <c r="E574" s="190"/>
      <c r="G574" s="320"/>
      <c r="J574" s="190"/>
      <c r="K574" s="1332"/>
      <c r="L574" s="190"/>
      <c r="M574" s="190"/>
      <c r="N574" s="190"/>
      <c r="O574" s="190"/>
      <c r="P574" s="190"/>
      <c r="Q574" s="190"/>
      <c r="W574" s="81"/>
      <c r="X574" s="81"/>
      <c r="Y574" s="81"/>
      <c r="Z574" s="81"/>
    </row>
    <row r="575" spans="1:28">
      <c r="B575" s="1440"/>
      <c r="E575" s="190"/>
      <c r="G575" s="320"/>
      <c r="J575" s="190"/>
      <c r="K575" s="1332"/>
      <c r="L575" s="190"/>
      <c r="M575" s="190"/>
      <c r="N575" s="190"/>
      <c r="O575" s="190"/>
      <c r="P575" s="190"/>
      <c r="Q575" s="190"/>
      <c r="W575" s="81"/>
      <c r="X575" s="81"/>
      <c r="Y575" s="81"/>
      <c r="Z575" s="81"/>
    </row>
    <row r="576" spans="1:28">
      <c r="B576" s="1440"/>
      <c r="E576" s="190"/>
      <c r="G576" s="320"/>
      <c r="J576" s="190"/>
      <c r="K576" s="1332"/>
      <c r="L576" s="190"/>
      <c r="M576" s="190"/>
      <c r="N576" s="190"/>
      <c r="O576" s="190"/>
      <c r="P576" s="190"/>
      <c r="Q576" s="190"/>
      <c r="W576" s="81"/>
      <c r="X576" s="81"/>
      <c r="Y576" s="81"/>
      <c r="Z576" s="81"/>
    </row>
    <row r="577" spans="2:26">
      <c r="B577" s="1440"/>
      <c r="E577" s="190"/>
      <c r="G577" s="320"/>
      <c r="J577" s="190"/>
      <c r="K577" s="1332"/>
      <c r="L577" s="190"/>
      <c r="M577" s="190"/>
      <c r="N577" s="190"/>
      <c r="O577" s="190"/>
      <c r="P577" s="190"/>
      <c r="Q577" s="190"/>
      <c r="W577" s="81"/>
      <c r="X577" s="81"/>
      <c r="Y577" s="81"/>
      <c r="Z577" s="81"/>
    </row>
    <row r="578" spans="2:26">
      <c r="B578" s="1440"/>
      <c r="E578" s="190"/>
      <c r="G578" s="320"/>
      <c r="J578" s="190"/>
      <c r="K578" s="1332"/>
      <c r="L578" s="190"/>
      <c r="M578" s="190"/>
      <c r="N578" s="190"/>
      <c r="O578" s="190"/>
      <c r="P578" s="190"/>
      <c r="Q578" s="190"/>
      <c r="W578" s="81"/>
      <c r="X578" s="81"/>
      <c r="Y578" s="81"/>
      <c r="Z578" s="81"/>
    </row>
    <row r="579" spans="2:26">
      <c r="B579" s="1440"/>
      <c r="E579" s="190"/>
      <c r="G579" s="320"/>
      <c r="J579" s="190"/>
      <c r="K579" s="1332"/>
      <c r="L579" s="190"/>
      <c r="M579" s="190"/>
      <c r="N579" s="190"/>
      <c r="O579" s="190"/>
      <c r="P579" s="190"/>
      <c r="Q579" s="190"/>
      <c r="W579" s="81"/>
      <c r="X579" s="81"/>
      <c r="Y579" s="81"/>
      <c r="Z579" s="81"/>
    </row>
    <row r="580" spans="2:26">
      <c r="B580" s="1440"/>
      <c r="E580" s="190"/>
      <c r="G580" s="320"/>
      <c r="J580" s="190"/>
      <c r="K580" s="1332"/>
      <c r="L580" s="190"/>
      <c r="M580" s="190"/>
      <c r="N580" s="190"/>
      <c r="O580" s="190"/>
      <c r="P580" s="190"/>
      <c r="Q580" s="190"/>
      <c r="W580" s="81"/>
      <c r="X580" s="81"/>
      <c r="Y580" s="81"/>
      <c r="Z580" s="81"/>
    </row>
    <row r="581" spans="2:26">
      <c r="B581" s="1440"/>
      <c r="E581" s="190"/>
      <c r="G581" s="320"/>
      <c r="J581" s="190"/>
      <c r="K581" s="1332"/>
      <c r="L581" s="190"/>
      <c r="M581" s="190"/>
      <c r="N581" s="190"/>
      <c r="O581" s="190"/>
      <c r="P581" s="190"/>
      <c r="Q581" s="190"/>
      <c r="W581" s="81"/>
      <c r="X581" s="81"/>
      <c r="Y581" s="81"/>
      <c r="Z581" s="81"/>
    </row>
    <row r="582" spans="2:26">
      <c r="B582" s="1440"/>
      <c r="E582" s="190"/>
      <c r="G582" s="320"/>
      <c r="J582" s="190"/>
      <c r="K582" s="1332"/>
      <c r="L582" s="190"/>
      <c r="M582" s="190"/>
      <c r="N582" s="190"/>
      <c r="O582" s="190"/>
      <c r="P582" s="190"/>
      <c r="Q582" s="190"/>
      <c r="W582" s="81"/>
      <c r="X582" s="81"/>
      <c r="Y582" s="81"/>
      <c r="Z582" s="81"/>
    </row>
    <row r="583" spans="2:26">
      <c r="B583" s="1440"/>
      <c r="E583" s="190"/>
      <c r="G583" s="320"/>
      <c r="J583" s="190"/>
      <c r="K583" s="1332"/>
      <c r="L583" s="190"/>
      <c r="M583" s="190"/>
      <c r="N583" s="190"/>
      <c r="O583" s="190"/>
      <c r="P583" s="190"/>
      <c r="Q583" s="190"/>
      <c r="W583" s="81"/>
      <c r="X583" s="81"/>
      <c r="Y583" s="81"/>
      <c r="Z583" s="81"/>
    </row>
    <row r="584" spans="2:26">
      <c r="B584" s="1440"/>
      <c r="E584" s="190"/>
      <c r="G584" s="320"/>
      <c r="J584" s="190"/>
      <c r="K584" s="1332"/>
      <c r="L584" s="190"/>
      <c r="M584" s="190"/>
      <c r="N584" s="190"/>
      <c r="O584" s="190"/>
      <c r="P584" s="190"/>
      <c r="Q584" s="190"/>
      <c r="W584" s="81"/>
      <c r="X584" s="81"/>
      <c r="Y584" s="81"/>
      <c r="Z584" s="81"/>
    </row>
    <row r="585" spans="2:26">
      <c r="B585" s="1440"/>
      <c r="E585" s="190"/>
      <c r="G585" s="320"/>
      <c r="J585" s="190"/>
      <c r="K585" s="1332"/>
      <c r="L585" s="190"/>
      <c r="M585" s="190"/>
      <c r="N585" s="190"/>
      <c r="O585" s="190"/>
      <c r="P585" s="190"/>
      <c r="Q585" s="190"/>
      <c r="W585" s="81"/>
      <c r="X585" s="81"/>
      <c r="Y585" s="81"/>
      <c r="Z585" s="81"/>
    </row>
    <row r="586" spans="2:26">
      <c r="B586" s="1440"/>
      <c r="E586" s="190"/>
      <c r="G586" s="320"/>
      <c r="J586" s="190"/>
      <c r="K586" s="1332"/>
      <c r="L586" s="190"/>
      <c r="M586" s="190"/>
      <c r="N586" s="190"/>
      <c r="O586" s="190"/>
      <c r="P586" s="190"/>
      <c r="Q586" s="190"/>
      <c r="W586" s="81"/>
      <c r="X586" s="81"/>
      <c r="Y586" s="81"/>
      <c r="Z586" s="81"/>
    </row>
    <row r="587" spans="2:26">
      <c r="B587" s="1440"/>
      <c r="E587" s="190"/>
      <c r="G587" s="320"/>
      <c r="J587" s="190"/>
      <c r="K587" s="1332"/>
      <c r="L587" s="190"/>
      <c r="M587" s="190"/>
      <c r="N587" s="190"/>
      <c r="O587" s="190"/>
      <c r="P587" s="190"/>
      <c r="Q587" s="190"/>
      <c r="W587" s="81"/>
      <c r="X587" s="81"/>
      <c r="Y587" s="81"/>
      <c r="Z587" s="81"/>
    </row>
    <row r="588" spans="2:26">
      <c r="B588" s="1440"/>
      <c r="E588" s="190"/>
      <c r="G588" s="320"/>
      <c r="J588" s="190"/>
      <c r="K588" s="1332"/>
      <c r="L588" s="190"/>
      <c r="M588" s="190"/>
      <c r="N588" s="190"/>
      <c r="O588" s="190"/>
      <c r="P588" s="190"/>
      <c r="Q588" s="190"/>
      <c r="W588" s="81"/>
      <c r="X588" s="81"/>
      <c r="Y588" s="81"/>
      <c r="Z588" s="81"/>
    </row>
    <row r="589" spans="2:26">
      <c r="B589" s="1440"/>
      <c r="E589" s="190"/>
      <c r="G589" s="320"/>
      <c r="J589" s="190"/>
      <c r="K589" s="1332"/>
      <c r="L589" s="190"/>
      <c r="M589" s="190"/>
      <c r="N589" s="190"/>
      <c r="O589" s="190"/>
      <c r="P589" s="190"/>
      <c r="Q589" s="190"/>
      <c r="W589" s="81"/>
      <c r="X589" s="81"/>
      <c r="Y589" s="81"/>
      <c r="Z589" s="81"/>
    </row>
    <row r="590" spans="2:26">
      <c r="B590" s="1440"/>
      <c r="E590" s="190"/>
      <c r="G590" s="320"/>
      <c r="J590" s="190"/>
      <c r="K590" s="1332"/>
      <c r="L590" s="190"/>
      <c r="M590" s="190"/>
      <c r="N590" s="190"/>
      <c r="O590" s="190"/>
      <c r="P590" s="190"/>
      <c r="Q590" s="190"/>
      <c r="W590" s="81"/>
      <c r="X590" s="81"/>
      <c r="Y590" s="81"/>
      <c r="Z590" s="81"/>
    </row>
    <row r="591" spans="2:26">
      <c r="B591" s="1440"/>
      <c r="E591" s="190"/>
      <c r="G591" s="320"/>
      <c r="J591" s="190"/>
      <c r="K591" s="1332"/>
      <c r="L591" s="190"/>
      <c r="M591" s="190"/>
      <c r="N591" s="190"/>
      <c r="O591" s="190"/>
      <c r="P591" s="190"/>
      <c r="Q591" s="190"/>
      <c r="W591" s="81"/>
      <c r="X591" s="81"/>
      <c r="Y591" s="81"/>
      <c r="Z591" s="81"/>
    </row>
    <row r="592" spans="2:26">
      <c r="B592" s="1440"/>
      <c r="E592" s="190"/>
      <c r="G592" s="320"/>
      <c r="J592" s="190"/>
      <c r="K592" s="1332"/>
      <c r="L592" s="190"/>
      <c r="M592" s="190"/>
      <c r="N592" s="190"/>
      <c r="O592" s="190"/>
      <c r="P592" s="190"/>
      <c r="Q592" s="190"/>
      <c r="W592" s="81"/>
      <c r="X592" s="81"/>
      <c r="Y592" s="81"/>
      <c r="Z592" s="81"/>
    </row>
    <row r="593" spans="2:26">
      <c r="B593" s="1440"/>
      <c r="E593" s="190"/>
      <c r="G593" s="320"/>
      <c r="J593" s="190"/>
      <c r="K593" s="1332"/>
      <c r="L593" s="190"/>
      <c r="M593" s="190"/>
      <c r="N593" s="190"/>
      <c r="O593" s="190"/>
      <c r="P593" s="190"/>
      <c r="Q593" s="190"/>
      <c r="W593" s="81"/>
      <c r="X593" s="81"/>
      <c r="Y593" s="81"/>
      <c r="Z593" s="81"/>
    </row>
    <row r="594" spans="2:26">
      <c r="B594" s="1440"/>
      <c r="E594" s="190"/>
      <c r="G594" s="320"/>
      <c r="J594" s="190"/>
      <c r="K594" s="1332"/>
      <c r="L594" s="190"/>
      <c r="M594" s="190"/>
      <c r="N594" s="190"/>
      <c r="O594" s="190"/>
      <c r="P594" s="190"/>
      <c r="Q594" s="190"/>
      <c r="W594" s="81"/>
      <c r="X594" s="81"/>
      <c r="Y594" s="81"/>
      <c r="Z594" s="81"/>
    </row>
    <row r="595" spans="2:26">
      <c r="B595" s="1440"/>
      <c r="E595" s="190"/>
      <c r="G595" s="320"/>
      <c r="J595" s="190"/>
      <c r="K595" s="1332"/>
      <c r="L595" s="190"/>
      <c r="M595" s="190"/>
      <c r="N595" s="190"/>
      <c r="O595" s="190"/>
      <c r="P595" s="190"/>
      <c r="Q595" s="190"/>
      <c r="W595" s="81"/>
      <c r="X595" s="81"/>
      <c r="Y595" s="81"/>
      <c r="Z595" s="81"/>
    </row>
    <row r="596" spans="2:26">
      <c r="B596" s="1440"/>
      <c r="E596" s="190"/>
      <c r="G596" s="320"/>
      <c r="J596" s="190"/>
      <c r="K596" s="1332"/>
      <c r="L596" s="190"/>
      <c r="M596" s="190"/>
      <c r="N596" s="190"/>
      <c r="O596" s="190"/>
      <c r="P596" s="190"/>
      <c r="Q596" s="190"/>
      <c r="W596" s="81"/>
      <c r="X596" s="81"/>
      <c r="Y596" s="81"/>
      <c r="Z596" s="81"/>
    </row>
    <row r="597" spans="2:26">
      <c r="B597" s="1440"/>
      <c r="E597" s="190"/>
      <c r="G597" s="320"/>
      <c r="J597" s="190"/>
      <c r="K597" s="1332"/>
      <c r="L597" s="190"/>
      <c r="M597" s="190"/>
      <c r="N597" s="190"/>
      <c r="O597" s="190"/>
      <c r="P597" s="190"/>
      <c r="Q597" s="190"/>
      <c r="W597" s="81"/>
      <c r="X597" s="81"/>
      <c r="Y597" s="81"/>
      <c r="Z597" s="81"/>
    </row>
    <row r="598" spans="2:26">
      <c r="B598" s="1440"/>
      <c r="E598" s="190"/>
      <c r="G598" s="320"/>
      <c r="J598" s="190"/>
      <c r="K598" s="1332"/>
      <c r="L598" s="190"/>
      <c r="M598" s="190"/>
      <c r="N598" s="190"/>
      <c r="O598" s="190"/>
      <c r="P598" s="190"/>
      <c r="Q598" s="190"/>
      <c r="W598" s="81"/>
      <c r="X598" s="81"/>
      <c r="Y598" s="81"/>
      <c r="Z598" s="81"/>
    </row>
    <row r="599" spans="2:26">
      <c r="B599" s="1440"/>
      <c r="E599" s="190"/>
      <c r="G599" s="320"/>
      <c r="J599" s="190"/>
      <c r="K599" s="1332"/>
      <c r="L599" s="190"/>
      <c r="M599" s="190"/>
      <c r="N599" s="190"/>
      <c r="O599" s="190"/>
      <c r="P599" s="190"/>
      <c r="Q599" s="190"/>
      <c r="W599" s="81"/>
      <c r="X599" s="81"/>
      <c r="Y599" s="81"/>
      <c r="Z599" s="81"/>
    </row>
    <row r="600" spans="2:26">
      <c r="B600" s="1440"/>
      <c r="E600" s="190"/>
      <c r="G600" s="320"/>
      <c r="J600" s="190"/>
      <c r="K600" s="1332"/>
      <c r="L600" s="190"/>
      <c r="M600" s="190"/>
      <c r="N600" s="190"/>
      <c r="O600" s="190"/>
      <c r="P600" s="190"/>
      <c r="Q600" s="190"/>
      <c r="W600" s="81"/>
      <c r="X600" s="81"/>
      <c r="Y600" s="81"/>
      <c r="Z600" s="81"/>
    </row>
    <row r="601" spans="2:26">
      <c r="B601" s="1440"/>
      <c r="E601" s="190"/>
      <c r="G601" s="320"/>
      <c r="J601" s="190"/>
      <c r="K601" s="1332"/>
      <c r="L601" s="190"/>
      <c r="M601" s="190"/>
      <c r="N601" s="190"/>
      <c r="O601" s="190"/>
      <c r="P601" s="190"/>
      <c r="Q601" s="190"/>
      <c r="W601" s="81"/>
      <c r="X601" s="81"/>
      <c r="Y601" s="81"/>
      <c r="Z601" s="81"/>
    </row>
    <row r="602" spans="2:26">
      <c r="B602" s="1440"/>
      <c r="E602" s="190"/>
      <c r="G602" s="320"/>
      <c r="J602" s="190"/>
      <c r="K602" s="1332"/>
      <c r="L602" s="190"/>
      <c r="M602" s="190"/>
      <c r="N602" s="190"/>
      <c r="O602" s="190"/>
      <c r="P602" s="190"/>
      <c r="Q602" s="190"/>
      <c r="W602" s="81"/>
      <c r="X602" s="81"/>
      <c r="Y602" s="81"/>
      <c r="Z602" s="81"/>
    </row>
    <row r="603" spans="2:26">
      <c r="B603" s="1440"/>
      <c r="E603" s="190"/>
      <c r="G603" s="320"/>
      <c r="J603" s="190"/>
      <c r="K603" s="1332"/>
      <c r="L603" s="190"/>
      <c r="M603" s="190"/>
      <c r="N603" s="190"/>
      <c r="O603" s="190"/>
      <c r="P603" s="190"/>
      <c r="Q603" s="190"/>
      <c r="W603" s="81"/>
      <c r="X603" s="81"/>
      <c r="Y603" s="81"/>
      <c r="Z603" s="81"/>
    </row>
    <row r="604" spans="2:26">
      <c r="B604" s="1440"/>
      <c r="E604" s="190"/>
      <c r="G604" s="320"/>
      <c r="J604" s="190"/>
      <c r="K604" s="1332"/>
      <c r="L604" s="190"/>
      <c r="M604" s="190"/>
      <c r="N604" s="190"/>
      <c r="O604" s="190"/>
      <c r="P604" s="190"/>
      <c r="Q604" s="190"/>
      <c r="W604" s="81"/>
      <c r="X604" s="81"/>
      <c r="Y604" s="81"/>
      <c r="Z604" s="81"/>
    </row>
    <row r="605" spans="2:26">
      <c r="B605" s="1440"/>
      <c r="E605" s="190"/>
      <c r="G605" s="320"/>
      <c r="J605" s="190"/>
      <c r="K605" s="1332"/>
      <c r="L605" s="190"/>
      <c r="M605" s="190"/>
      <c r="N605" s="190"/>
      <c r="O605" s="190"/>
      <c r="P605" s="190"/>
      <c r="Q605" s="190"/>
      <c r="W605" s="81"/>
      <c r="X605" s="81"/>
      <c r="Y605" s="81"/>
      <c r="Z605" s="81"/>
    </row>
    <row r="606" spans="2:26">
      <c r="B606" s="1440"/>
      <c r="E606" s="190"/>
      <c r="G606" s="320"/>
      <c r="J606" s="190"/>
      <c r="K606" s="1332"/>
      <c r="L606" s="190"/>
      <c r="M606" s="190"/>
      <c r="N606" s="190"/>
      <c r="O606" s="190"/>
      <c r="P606" s="190"/>
      <c r="Q606" s="190"/>
      <c r="W606" s="81"/>
      <c r="X606" s="81"/>
      <c r="Y606" s="81"/>
      <c r="Z606" s="81"/>
    </row>
    <row r="607" spans="2:26">
      <c r="B607" s="1440"/>
      <c r="E607" s="190"/>
      <c r="G607" s="320"/>
      <c r="J607" s="190"/>
      <c r="K607" s="1332"/>
      <c r="L607" s="190"/>
      <c r="M607" s="190"/>
      <c r="N607" s="190"/>
      <c r="O607" s="190"/>
      <c r="P607" s="190"/>
      <c r="Q607" s="190"/>
      <c r="W607" s="81"/>
      <c r="X607" s="81"/>
      <c r="Y607" s="81"/>
      <c r="Z607" s="81"/>
    </row>
    <row r="608" spans="2:26">
      <c r="B608" s="1440"/>
      <c r="E608" s="190"/>
      <c r="G608" s="320"/>
      <c r="J608" s="190"/>
      <c r="K608" s="1332"/>
      <c r="L608" s="190"/>
      <c r="M608" s="190"/>
      <c r="N608" s="190"/>
      <c r="O608" s="190"/>
      <c r="P608" s="190"/>
      <c r="Q608" s="190"/>
      <c r="W608" s="81"/>
      <c r="X608" s="81"/>
      <c r="Y608" s="81"/>
      <c r="Z608" s="81"/>
    </row>
    <row r="609" spans="2:26">
      <c r="B609" s="1440"/>
      <c r="E609" s="190"/>
      <c r="G609" s="320"/>
      <c r="J609" s="190"/>
      <c r="K609" s="1332"/>
      <c r="L609" s="190"/>
      <c r="M609" s="190"/>
      <c r="N609" s="190"/>
      <c r="O609" s="190"/>
      <c r="P609" s="190"/>
      <c r="Q609" s="190"/>
      <c r="W609" s="81"/>
      <c r="X609" s="81"/>
      <c r="Y609" s="81"/>
      <c r="Z609" s="81"/>
    </row>
    <row r="610" spans="2:26">
      <c r="B610" s="1440"/>
      <c r="E610" s="190"/>
      <c r="G610" s="320"/>
      <c r="J610" s="190"/>
      <c r="K610" s="1332"/>
      <c r="L610" s="190"/>
      <c r="M610" s="190"/>
      <c r="N610" s="190"/>
      <c r="O610" s="190"/>
      <c r="P610" s="190"/>
      <c r="Q610" s="190"/>
      <c r="W610" s="81"/>
      <c r="X610" s="81"/>
      <c r="Y610" s="81"/>
      <c r="Z610" s="81"/>
    </row>
    <row r="611" spans="2:26">
      <c r="B611" s="1440"/>
      <c r="E611" s="190"/>
      <c r="G611" s="320"/>
      <c r="J611" s="190"/>
      <c r="K611" s="1332"/>
      <c r="L611" s="190"/>
      <c r="M611" s="190"/>
      <c r="N611" s="190"/>
      <c r="O611" s="190"/>
      <c r="P611" s="190"/>
      <c r="Q611" s="190"/>
      <c r="W611" s="81"/>
      <c r="X611" s="81"/>
      <c r="Y611" s="81"/>
      <c r="Z611" s="81"/>
    </row>
    <row r="612" spans="2:26">
      <c r="B612" s="1440"/>
      <c r="E612" s="190"/>
      <c r="G612" s="320"/>
      <c r="J612" s="190"/>
      <c r="K612" s="1332"/>
      <c r="L612" s="190"/>
      <c r="M612" s="190"/>
      <c r="N612" s="190"/>
      <c r="O612" s="190"/>
      <c r="P612" s="190"/>
      <c r="Q612" s="190"/>
      <c r="W612" s="81"/>
      <c r="X612" s="81"/>
      <c r="Y612" s="81"/>
      <c r="Z612" s="81"/>
    </row>
    <row r="613" spans="2:26">
      <c r="B613" s="1440"/>
      <c r="E613" s="190"/>
      <c r="G613" s="320"/>
      <c r="J613" s="190"/>
      <c r="K613" s="1332"/>
      <c r="L613" s="190"/>
      <c r="M613" s="190"/>
      <c r="N613" s="190"/>
      <c r="O613" s="190"/>
      <c r="P613" s="190"/>
      <c r="Q613" s="190"/>
      <c r="W613" s="81"/>
      <c r="X613" s="81"/>
      <c r="Y613" s="81"/>
      <c r="Z613" s="81"/>
    </row>
    <row r="614" spans="2:26">
      <c r="B614" s="1440"/>
      <c r="E614" s="190"/>
      <c r="G614" s="320"/>
      <c r="J614" s="190"/>
      <c r="K614" s="1332"/>
      <c r="L614" s="190"/>
      <c r="M614" s="190"/>
      <c r="N614" s="190"/>
      <c r="O614" s="190"/>
      <c r="P614" s="190"/>
      <c r="Q614" s="190"/>
      <c r="W614" s="81"/>
      <c r="X614" s="81"/>
      <c r="Y614" s="81"/>
      <c r="Z614" s="81"/>
    </row>
    <row r="615" spans="2:26">
      <c r="B615" s="1440"/>
      <c r="E615" s="190"/>
      <c r="G615" s="320"/>
      <c r="J615" s="190"/>
      <c r="K615" s="1332"/>
      <c r="L615" s="190"/>
      <c r="M615" s="190"/>
      <c r="N615" s="190"/>
      <c r="O615" s="190"/>
      <c r="P615" s="190"/>
      <c r="Q615" s="190"/>
      <c r="W615" s="81"/>
      <c r="X615" s="81"/>
      <c r="Y615" s="81"/>
      <c r="Z615" s="81"/>
    </row>
    <row r="616" spans="2:26">
      <c r="B616" s="1440"/>
      <c r="E616" s="190"/>
      <c r="G616" s="320"/>
      <c r="J616" s="190"/>
      <c r="K616" s="1332"/>
      <c r="L616" s="190"/>
      <c r="M616" s="190"/>
      <c r="N616" s="190"/>
      <c r="O616" s="190"/>
      <c r="P616" s="190"/>
      <c r="Q616" s="190"/>
      <c r="W616" s="81"/>
      <c r="X616" s="81"/>
      <c r="Y616" s="81"/>
      <c r="Z616" s="81"/>
    </row>
    <row r="617" spans="2:26">
      <c r="B617" s="1440"/>
      <c r="E617" s="190"/>
      <c r="G617" s="320"/>
      <c r="J617" s="190"/>
      <c r="K617" s="1332"/>
      <c r="L617" s="190"/>
      <c r="M617" s="190"/>
      <c r="N617" s="190"/>
      <c r="O617" s="190"/>
      <c r="P617" s="190"/>
      <c r="Q617" s="190"/>
      <c r="W617" s="81"/>
      <c r="X617" s="81"/>
      <c r="Y617" s="81"/>
      <c r="Z617" s="81"/>
    </row>
    <row r="618" spans="2:26">
      <c r="B618" s="1440"/>
      <c r="E618" s="190"/>
      <c r="G618" s="320"/>
      <c r="J618" s="190"/>
      <c r="K618" s="1332"/>
      <c r="L618" s="190"/>
      <c r="M618" s="190"/>
      <c r="N618" s="190"/>
      <c r="O618" s="190"/>
      <c r="P618" s="190"/>
      <c r="Q618" s="190"/>
      <c r="W618" s="81"/>
      <c r="X618" s="81"/>
      <c r="Y618" s="81"/>
      <c r="Z618" s="81"/>
    </row>
    <row r="619" spans="2:26">
      <c r="B619" s="1440"/>
      <c r="E619" s="190"/>
      <c r="G619" s="320"/>
      <c r="J619" s="190"/>
      <c r="K619" s="1332"/>
      <c r="L619" s="190"/>
      <c r="M619" s="190"/>
      <c r="N619" s="190"/>
      <c r="O619" s="190"/>
      <c r="P619" s="190"/>
      <c r="Q619" s="190"/>
      <c r="W619" s="81"/>
      <c r="X619" s="81"/>
      <c r="Y619" s="81"/>
      <c r="Z619" s="81"/>
    </row>
    <row r="620" spans="2:26">
      <c r="B620" s="1440"/>
      <c r="E620" s="190"/>
      <c r="G620" s="320"/>
      <c r="J620" s="190"/>
      <c r="K620" s="1332"/>
      <c r="L620" s="190"/>
      <c r="M620" s="190"/>
      <c r="N620" s="190"/>
      <c r="O620" s="190"/>
      <c r="P620" s="190"/>
      <c r="Q620" s="190"/>
      <c r="W620" s="81"/>
      <c r="X620" s="81"/>
      <c r="Y620" s="81"/>
      <c r="Z620" s="81"/>
    </row>
    <row r="621" spans="2:26">
      <c r="B621" s="1440"/>
      <c r="E621" s="190"/>
      <c r="G621" s="320"/>
      <c r="J621" s="190"/>
      <c r="K621" s="1332"/>
      <c r="L621" s="190"/>
      <c r="M621" s="190"/>
      <c r="N621" s="190"/>
      <c r="O621" s="190"/>
      <c r="P621" s="190"/>
      <c r="Q621" s="190"/>
      <c r="W621" s="81"/>
      <c r="X621" s="81"/>
      <c r="Y621" s="81"/>
      <c r="Z621" s="81"/>
    </row>
    <row r="622" spans="2:26">
      <c r="B622" s="1440"/>
      <c r="E622" s="190"/>
      <c r="G622" s="320"/>
      <c r="J622" s="190"/>
      <c r="K622" s="1332"/>
      <c r="L622" s="190"/>
      <c r="M622" s="190"/>
      <c r="N622" s="190"/>
      <c r="O622" s="190"/>
      <c r="P622" s="190"/>
      <c r="Q622" s="190"/>
      <c r="W622" s="81"/>
      <c r="X622" s="81"/>
      <c r="Y622" s="81"/>
      <c r="Z622" s="81"/>
    </row>
    <row r="623" spans="2:26">
      <c r="B623" s="1440"/>
      <c r="E623" s="190"/>
      <c r="G623" s="320"/>
      <c r="J623" s="190"/>
      <c r="K623" s="1332"/>
      <c r="L623" s="190"/>
      <c r="M623" s="190"/>
      <c r="N623" s="190"/>
      <c r="O623" s="190"/>
      <c r="P623" s="190"/>
      <c r="Q623" s="190"/>
      <c r="W623" s="81"/>
      <c r="X623" s="81"/>
      <c r="Y623" s="81"/>
      <c r="Z623" s="81"/>
    </row>
    <row r="624" spans="2:26">
      <c r="B624" s="1440"/>
      <c r="E624" s="190"/>
      <c r="G624" s="320"/>
      <c r="J624" s="190"/>
      <c r="K624" s="1332"/>
      <c r="L624" s="190"/>
      <c r="M624" s="190"/>
      <c r="N624" s="190"/>
      <c r="O624" s="190"/>
      <c r="P624" s="190"/>
      <c r="Q624" s="190"/>
      <c r="W624" s="81"/>
      <c r="X624" s="81"/>
      <c r="Y624" s="81"/>
      <c r="Z624" s="81"/>
    </row>
    <row r="625" spans="2:26">
      <c r="B625" s="1440"/>
      <c r="E625" s="190"/>
      <c r="G625" s="320"/>
      <c r="J625" s="190"/>
      <c r="K625" s="1332"/>
      <c r="L625" s="190"/>
      <c r="M625" s="190"/>
      <c r="N625" s="190"/>
      <c r="O625" s="190"/>
      <c r="P625" s="190"/>
      <c r="Q625" s="190"/>
      <c r="W625" s="81"/>
      <c r="X625" s="81"/>
      <c r="Y625" s="81"/>
      <c r="Z625" s="81"/>
    </row>
    <row r="626" spans="2:26">
      <c r="B626" s="1440"/>
      <c r="E626" s="190"/>
      <c r="G626" s="320"/>
      <c r="J626" s="190"/>
      <c r="K626" s="1332"/>
      <c r="L626" s="190"/>
      <c r="M626" s="190"/>
      <c r="N626" s="190"/>
      <c r="O626" s="190"/>
      <c r="P626" s="190"/>
      <c r="Q626" s="190"/>
      <c r="W626" s="81"/>
      <c r="X626" s="81"/>
      <c r="Y626" s="81"/>
      <c r="Z626" s="81"/>
    </row>
    <row r="627" spans="2:26">
      <c r="B627" s="1440"/>
      <c r="E627" s="190"/>
      <c r="G627" s="320"/>
      <c r="J627" s="190"/>
      <c r="K627" s="1332"/>
      <c r="L627" s="190"/>
      <c r="M627" s="190"/>
      <c r="N627" s="190"/>
      <c r="O627" s="190"/>
      <c r="P627" s="190"/>
      <c r="Q627" s="190"/>
      <c r="W627" s="81"/>
      <c r="X627" s="81"/>
      <c r="Y627" s="81"/>
      <c r="Z627" s="81"/>
    </row>
    <row r="628" spans="2:26">
      <c r="B628" s="1440"/>
      <c r="E628" s="190"/>
      <c r="G628" s="320"/>
      <c r="J628" s="190"/>
      <c r="K628" s="1332"/>
      <c r="L628" s="190"/>
      <c r="M628" s="190"/>
      <c r="N628" s="190"/>
      <c r="O628" s="190"/>
      <c r="P628" s="190"/>
      <c r="Q628" s="190"/>
      <c r="W628" s="81"/>
      <c r="X628" s="81"/>
      <c r="Y628" s="81"/>
      <c r="Z628" s="81"/>
    </row>
    <row r="629" spans="2:26">
      <c r="B629" s="1440"/>
      <c r="E629" s="190"/>
      <c r="G629" s="320"/>
      <c r="J629" s="190"/>
      <c r="K629" s="1332"/>
      <c r="L629" s="190"/>
      <c r="M629" s="190"/>
      <c r="N629" s="190"/>
      <c r="O629" s="190"/>
      <c r="P629" s="190"/>
      <c r="Q629" s="190"/>
      <c r="W629" s="81"/>
      <c r="X629" s="81"/>
      <c r="Y629" s="81"/>
      <c r="Z629" s="81"/>
    </row>
    <row r="630" spans="2:26">
      <c r="B630" s="1440"/>
      <c r="E630" s="190"/>
      <c r="G630" s="320"/>
      <c r="J630" s="190"/>
      <c r="K630" s="1332"/>
      <c r="L630" s="190"/>
      <c r="M630" s="190"/>
      <c r="N630" s="190"/>
      <c r="O630" s="190"/>
      <c r="P630" s="190"/>
      <c r="Q630" s="190"/>
      <c r="W630" s="81"/>
      <c r="X630" s="81"/>
      <c r="Y630" s="81"/>
      <c r="Z630" s="81"/>
    </row>
    <row r="631" spans="2:26">
      <c r="B631" s="1440"/>
      <c r="E631" s="190"/>
      <c r="G631" s="320"/>
      <c r="J631" s="190"/>
      <c r="K631" s="1332"/>
      <c r="L631" s="190"/>
      <c r="M631" s="190"/>
      <c r="N631" s="190"/>
      <c r="O631" s="190"/>
      <c r="P631" s="190"/>
      <c r="Q631" s="190"/>
      <c r="W631" s="81"/>
      <c r="X631" s="81"/>
      <c r="Y631" s="81"/>
      <c r="Z631" s="81"/>
    </row>
    <row r="632" spans="2:26">
      <c r="B632" s="1440"/>
      <c r="E632" s="190"/>
      <c r="G632" s="320"/>
      <c r="J632" s="190"/>
      <c r="K632" s="1332"/>
      <c r="L632" s="190"/>
      <c r="M632" s="190"/>
      <c r="N632" s="190"/>
      <c r="O632" s="190"/>
      <c r="P632" s="190"/>
      <c r="Q632" s="190"/>
      <c r="W632" s="81"/>
      <c r="X632" s="81"/>
      <c r="Y632" s="81"/>
      <c r="Z632" s="81"/>
    </row>
    <row r="633" spans="2:26">
      <c r="B633" s="1440"/>
      <c r="E633" s="190"/>
      <c r="G633" s="320"/>
      <c r="J633" s="190"/>
      <c r="K633" s="1332"/>
      <c r="L633" s="190"/>
      <c r="M633" s="190"/>
      <c r="N633" s="190"/>
      <c r="O633" s="190"/>
      <c r="P633" s="190"/>
      <c r="Q633" s="190"/>
      <c r="W633" s="81"/>
      <c r="X633" s="81"/>
      <c r="Y633" s="81"/>
      <c r="Z633" s="81"/>
    </row>
    <row r="634" spans="2:26">
      <c r="B634" s="1440"/>
      <c r="E634" s="190"/>
      <c r="G634" s="320"/>
      <c r="J634" s="190"/>
      <c r="K634" s="1332"/>
      <c r="L634" s="190"/>
      <c r="M634" s="190"/>
      <c r="N634" s="190"/>
      <c r="O634" s="190"/>
      <c r="P634" s="190"/>
      <c r="Q634" s="190"/>
      <c r="W634" s="81"/>
      <c r="X634" s="81"/>
      <c r="Y634" s="81"/>
      <c r="Z634" s="81"/>
    </row>
    <row r="635" spans="2:26">
      <c r="B635" s="1440"/>
      <c r="E635" s="190"/>
      <c r="G635" s="320"/>
      <c r="J635" s="190"/>
      <c r="K635" s="1332"/>
      <c r="L635" s="190"/>
      <c r="M635" s="190"/>
      <c r="N635" s="190"/>
      <c r="O635" s="190"/>
      <c r="P635" s="190"/>
      <c r="Q635" s="190"/>
      <c r="W635" s="81"/>
      <c r="X635" s="81"/>
      <c r="Y635" s="81"/>
      <c r="Z635" s="81"/>
    </row>
    <row r="636" spans="2:26">
      <c r="B636" s="1440"/>
      <c r="E636" s="190"/>
      <c r="G636" s="320"/>
      <c r="J636" s="190"/>
      <c r="K636" s="1332"/>
      <c r="L636" s="190"/>
      <c r="M636" s="190"/>
      <c r="N636" s="190"/>
      <c r="O636" s="190"/>
      <c r="P636" s="190"/>
      <c r="Q636" s="190"/>
      <c r="W636" s="81"/>
      <c r="X636" s="81"/>
      <c r="Y636" s="81"/>
      <c r="Z636" s="81"/>
    </row>
    <row r="637" spans="2:26">
      <c r="B637" s="1440"/>
      <c r="E637" s="190"/>
      <c r="G637" s="320"/>
      <c r="J637" s="190"/>
      <c r="K637" s="1332"/>
      <c r="L637" s="190"/>
      <c r="M637" s="190"/>
      <c r="N637" s="190"/>
      <c r="O637" s="190"/>
      <c r="P637" s="190"/>
      <c r="Q637" s="190"/>
      <c r="W637" s="81"/>
      <c r="X637" s="81"/>
      <c r="Y637" s="81"/>
      <c r="Z637" s="81"/>
    </row>
    <row r="638" spans="2:26">
      <c r="B638" s="1440"/>
      <c r="E638" s="190"/>
      <c r="G638" s="320"/>
      <c r="J638" s="190"/>
      <c r="K638" s="1332"/>
      <c r="L638" s="190"/>
      <c r="M638" s="190"/>
      <c r="N638" s="190"/>
      <c r="O638" s="190"/>
      <c r="P638" s="190"/>
      <c r="Q638" s="190"/>
      <c r="W638" s="81"/>
      <c r="X638" s="81"/>
      <c r="Y638" s="81"/>
      <c r="Z638" s="81"/>
    </row>
    <row r="639" spans="2:26">
      <c r="B639" s="1440"/>
      <c r="E639" s="190"/>
      <c r="G639" s="320"/>
      <c r="J639" s="190"/>
      <c r="K639" s="1332"/>
      <c r="L639" s="190"/>
      <c r="M639" s="190"/>
      <c r="N639" s="190"/>
      <c r="O639" s="190"/>
      <c r="P639" s="190"/>
      <c r="Q639" s="190"/>
      <c r="W639" s="81"/>
      <c r="X639" s="81"/>
      <c r="Y639" s="81"/>
      <c r="Z639" s="81"/>
    </row>
    <row r="640" spans="2:26">
      <c r="B640" s="1440"/>
      <c r="E640" s="190"/>
      <c r="G640" s="320"/>
      <c r="J640" s="190"/>
      <c r="K640" s="1332"/>
      <c r="L640" s="190"/>
      <c r="M640" s="190"/>
      <c r="N640" s="190"/>
      <c r="O640" s="190"/>
      <c r="P640" s="190"/>
      <c r="Q640" s="190"/>
      <c r="W640" s="81"/>
      <c r="X640" s="81"/>
      <c r="Y640" s="81"/>
      <c r="Z640" s="81"/>
    </row>
    <row r="641" spans="2:26">
      <c r="B641" s="1440"/>
      <c r="E641" s="190"/>
      <c r="G641" s="320"/>
      <c r="J641" s="190"/>
      <c r="K641" s="1332"/>
      <c r="L641" s="190"/>
      <c r="M641" s="190"/>
      <c r="N641" s="190"/>
      <c r="O641" s="190"/>
      <c r="P641" s="190"/>
      <c r="Q641" s="190"/>
      <c r="W641" s="81"/>
      <c r="X641" s="81"/>
      <c r="Y641" s="81"/>
      <c r="Z641" s="81"/>
    </row>
    <row r="642" spans="2:26">
      <c r="B642" s="1440"/>
      <c r="E642" s="190"/>
      <c r="G642" s="320"/>
      <c r="J642" s="190"/>
      <c r="K642" s="1332"/>
      <c r="L642" s="190"/>
      <c r="M642" s="190"/>
      <c r="N642" s="190"/>
      <c r="O642" s="190"/>
      <c r="P642" s="190"/>
      <c r="Q642" s="190"/>
      <c r="W642" s="81"/>
      <c r="X642" s="81"/>
      <c r="Y642" s="81"/>
      <c r="Z642" s="81"/>
    </row>
    <row r="643" spans="2:26">
      <c r="B643" s="1440"/>
      <c r="E643" s="190"/>
      <c r="G643" s="320"/>
      <c r="J643" s="190"/>
      <c r="K643" s="1332"/>
      <c r="L643" s="190"/>
      <c r="M643" s="190"/>
      <c r="N643" s="190"/>
      <c r="O643" s="190"/>
      <c r="P643" s="190"/>
      <c r="Q643" s="190"/>
      <c r="W643" s="81"/>
      <c r="X643" s="81"/>
      <c r="Y643" s="81"/>
      <c r="Z643" s="81"/>
    </row>
    <row r="644" spans="2:26">
      <c r="B644" s="1440"/>
      <c r="E644" s="190"/>
      <c r="G644" s="320"/>
      <c r="J644" s="190"/>
      <c r="K644" s="1332"/>
      <c r="L644" s="190"/>
      <c r="M644" s="190"/>
      <c r="N644" s="190"/>
      <c r="O644" s="190"/>
      <c r="P644" s="190"/>
      <c r="Q644" s="190"/>
      <c r="W644" s="81"/>
      <c r="X644" s="81"/>
      <c r="Y644" s="81"/>
      <c r="Z644" s="81"/>
    </row>
    <row r="645" spans="2:26">
      <c r="B645" s="1440"/>
      <c r="E645" s="190"/>
      <c r="G645" s="320"/>
      <c r="J645" s="190"/>
      <c r="K645" s="1332"/>
      <c r="L645" s="190"/>
      <c r="M645" s="190"/>
      <c r="N645" s="190"/>
      <c r="O645" s="190"/>
      <c r="P645" s="190"/>
      <c r="Q645" s="190"/>
      <c r="W645" s="81"/>
      <c r="X645" s="81"/>
      <c r="Y645" s="81"/>
      <c r="Z645" s="81"/>
    </row>
    <row r="646" spans="2:26">
      <c r="B646" s="1440"/>
      <c r="E646" s="190"/>
      <c r="G646" s="320"/>
      <c r="J646" s="190"/>
      <c r="K646" s="1332"/>
      <c r="L646" s="190"/>
      <c r="M646" s="190"/>
      <c r="N646" s="190"/>
      <c r="O646" s="190"/>
      <c r="P646" s="190"/>
      <c r="Q646" s="190"/>
      <c r="W646" s="81"/>
      <c r="X646" s="81"/>
      <c r="Y646" s="81"/>
      <c r="Z646" s="81"/>
    </row>
    <row r="647" spans="2:26">
      <c r="B647" s="1440"/>
      <c r="E647" s="190"/>
      <c r="G647" s="320"/>
      <c r="J647" s="190"/>
      <c r="K647" s="1332"/>
      <c r="L647" s="190"/>
      <c r="M647" s="190"/>
      <c r="N647" s="190"/>
      <c r="O647" s="190"/>
      <c r="P647" s="190"/>
      <c r="Q647" s="190"/>
      <c r="W647" s="81"/>
      <c r="X647" s="81"/>
      <c r="Y647" s="81"/>
      <c r="Z647" s="81"/>
    </row>
    <row r="648" spans="2:26">
      <c r="B648" s="1440"/>
      <c r="E648" s="190"/>
      <c r="G648" s="320"/>
      <c r="J648" s="190"/>
      <c r="K648" s="1332"/>
      <c r="L648" s="190"/>
      <c r="M648" s="190"/>
      <c r="N648" s="190"/>
      <c r="O648" s="190"/>
      <c r="P648" s="190"/>
      <c r="Q648" s="190"/>
      <c r="W648" s="81"/>
      <c r="X648" s="81"/>
      <c r="Y648" s="81"/>
      <c r="Z648" s="81"/>
    </row>
    <row r="649" spans="2:26">
      <c r="B649" s="1440"/>
      <c r="E649" s="190"/>
      <c r="G649" s="320"/>
      <c r="J649" s="190"/>
      <c r="K649" s="1332"/>
      <c r="L649" s="190"/>
      <c r="M649" s="190"/>
      <c r="N649" s="190"/>
      <c r="O649" s="190"/>
      <c r="P649" s="190"/>
      <c r="Q649" s="190"/>
      <c r="W649" s="81"/>
      <c r="X649" s="81"/>
      <c r="Y649" s="81"/>
      <c r="Z649" s="81"/>
    </row>
    <row r="650" spans="2:26">
      <c r="B650" s="1440"/>
      <c r="E650" s="190"/>
      <c r="G650" s="320"/>
      <c r="J650" s="190"/>
      <c r="K650" s="1332"/>
      <c r="L650" s="190"/>
      <c r="M650" s="190"/>
      <c r="N650" s="190"/>
      <c r="O650" s="190"/>
      <c r="P650" s="190"/>
      <c r="Q650" s="190"/>
      <c r="W650" s="81"/>
      <c r="X650" s="81"/>
      <c r="Y650" s="81"/>
      <c r="Z650" s="81"/>
    </row>
    <row r="651" spans="2:26">
      <c r="B651" s="1440"/>
      <c r="E651" s="190"/>
      <c r="G651" s="320"/>
      <c r="J651" s="190"/>
      <c r="K651" s="1332"/>
      <c r="L651" s="190"/>
      <c r="M651" s="190"/>
      <c r="N651" s="190"/>
      <c r="O651" s="190"/>
      <c r="P651" s="190"/>
      <c r="Q651" s="190"/>
      <c r="W651" s="81"/>
      <c r="X651" s="81"/>
      <c r="Y651" s="81"/>
      <c r="Z651" s="81"/>
    </row>
    <row r="652" spans="2:26">
      <c r="B652" s="1440"/>
      <c r="E652" s="190"/>
      <c r="G652" s="320"/>
      <c r="J652" s="190"/>
      <c r="K652" s="1332"/>
      <c r="L652" s="190"/>
      <c r="M652" s="190"/>
      <c r="N652" s="190"/>
      <c r="O652" s="190"/>
      <c r="P652" s="190"/>
      <c r="Q652" s="190"/>
      <c r="W652" s="81"/>
      <c r="X652" s="81"/>
      <c r="Y652" s="81"/>
      <c r="Z652" s="81"/>
    </row>
    <row r="653" spans="2:26">
      <c r="B653" s="1440"/>
      <c r="E653" s="190"/>
      <c r="G653" s="320"/>
      <c r="J653" s="190"/>
      <c r="K653" s="1332"/>
      <c r="L653" s="190"/>
      <c r="M653" s="190"/>
      <c r="N653" s="190"/>
      <c r="O653" s="190"/>
      <c r="P653" s="190"/>
      <c r="Q653" s="190"/>
      <c r="W653" s="81"/>
      <c r="X653" s="81"/>
      <c r="Y653" s="81"/>
      <c r="Z653" s="81"/>
    </row>
    <row r="654" spans="2:26">
      <c r="B654" s="1440"/>
      <c r="E654" s="190"/>
      <c r="G654" s="320"/>
      <c r="J654" s="190"/>
      <c r="K654" s="1332"/>
      <c r="L654" s="190"/>
      <c r="M654" s="190"/>
      <c r="N654" s="190"/>
      <c r="O654" s="190"/>
      <c r="P654" s="190"/>
      <c r="Q654" s="190"/>
      <c r="W654" s="81"/>
      <c r="X654" s="81"/>
      <c r="Y654" s="81"/>
      <c r="Z654" s="81"/>
    </row>
    <row r="655" spans="2:26">
      <c r="B655" s="1440"/>
      <c r="E655" s="190"/>
      <c r="G655" s="320"/>
      <c r="J655" s="190"/>
      <c r="K655" s="1332"/>
      <c r="L655" s="190"/>
      <c r="M655" s="190"/>
      <c r="N655" s="190"/>
      <c r="O655" s="190"/>
      <c r="P655" s="190"/>
      <c r="Q655" s="190"/>
      <c r="W655" s="81"/>
      <c r="X655" s="81"/>
      <c r="Y655" s="81"/>
      <c r="Z655" s="81"/>
    </row>
    <row r="656" spans="2:26">
      <c r="B656" s="1440"/>
      <c r="E656" s="190"/>
      <c r="G656" s="320"/>
      <c r="J656" s="190"/>
      <c r="K656" s="1332"/>
      <c r="L656" s="190"/>
      <c r="M656" s="190"/>
      <c r="N656" s="190"/>
      <c r="O656" s="190"/>
      <c r="P656" s="190"/>
      <c r="Q656" s="190"/>
      <c r="W656" s="81"/>
      <c r="X656" s="81"/>
      <c r="Y656" s="81"/>
      <c r="Z656" s="81"/>
    </row>
    <row r="657" spans="2:26">
      <c r="B657" s="1440"/>
      <c r="E657" s="190"/>
      <c r="G657" s="320"/>
      <c r="J657" s="190"/>
      <c r="K657" s="1332"/>
      <c r="L657" s="190"/>
      <c r="M657" s="190"/>
      <c r="N657" s="190"/>
      <c r="O657" s="190"/>
      <c r="P657" s="190"/>
      <c r="Q657" s="190"/>
      <c r="W657" s="81"/>
      <c r="X657" s="81"/>
      <c r="Y657" s="81"/>
      <c r="Z657" s="81"/>
    </row>
    <row r="658" spans="2:26">
      <c r="B658" s="1440"/>
      <c r="E658" s="190"/>
      <c r="G658" s="320"/>
      <c r="J658" s="190"/>
      <c r="K658" s="1332"/>
      <c r="L658" s="190"/>
      <c r="M658" s="190"/>
      <c r="N658" s="190"/>
      <c r="O658" s="190"/>
      <c r="P658" s="190"/>
      <c r="Q658" s="190"/>
      <c r="W658" s="81"/>
      <c r="X658" s="81"/>
      <c r="Y658" s="81"/>
      <c r="Z658" s="81"/>
    </row>
    <row r="659" spans="2:26">
      <c r="B659" s="1440"/>
      <c r="E659" s="190"/>
      <c r="G659" s="320"/>
      <c r="J659" s="190"/>
      <c r="K659" s="1332"/>
      <c r="L659" s="190"/>
      <c r="M659" s="190"/>
      <c r="N659" s="190"/>
      <c r="O659" s="190"/>
      <c r="P659" s="190"/>
      <c r="Q659" s="190"/>
      <c r="W659" s="81"/>
      <c r="X659" s="81"/>
      <c r="Y659" s="81"/>
      <c r="Z659" s="81"/>
    </row>
    <row r="660" spans="2:26">
      <c r="B660" s="1440"/>
      <c r="E660" s="190"/>
      <c r="G660" s="320"/>
      <c r="J660" s="190"/>
      <c r="K660" s="1332"/>
      <c r="L660" s="190"/>
      <c r="M660" s="190"/>
      <c r="N660" s="190"/>
      <c r="O660" s="190"/>
      <c r="P660" s="190"/>
      <c r="Q660" s="190"/>
      <c r="W660" s="81"/>
      <c r="X660" s="81"/>
      <c r="Y660" s="81"/>
      <c r="Z660" s="81"/>
    </row>
    <row r="661" spans="2:26">
      <c r="B661" s="1440"/>
      <c r="E661" s="190"/>
      <c r="G661" s="320"/>
      <c r="J661" s="190"/>
      <c r="K661" s="1332"/>
      <c r="L661" s="190"/>
      <c r="M661" s="190"/>
      <c r="N661" s="190"/>
      <c r="O661" s="190"/>
      <c r="P661" s="190"/>
      <c r="Q661" s="190"/>
      <c r="W661" s="81"/>
      <c r="X661" s="81"/>
      <c r="Y661" s="81"/>
      <c r="Z661" s="81"/>
    </row>
    <row r="662" spans="2:26">
      <c r="B662" s="1440"/>
      <c r="E662" s="190"/>
      <c r="G662" s="320"/>
      <c r="J662" s="190"/>
      <c r="K662" s="1332"/>
      <c r="L662" s="190"/>
      <c r="M662" s="190"/>
      <c r="N662" s="190"/>
      <c r="O662" s="190"/>
      <c r="P662" s="190"/>
      <c r="Q662" s="190"/>
      <c r="W662" s="81"/>
      <c r="X662" s="81"/>
      <c r="Y662" s="81"/>
      <c r="Z662" s="81"/>
    </row>
    <row r="663" spans="2:26">
      <c r="B663" s="1440"/>
      <c r="E663" s="190"/>
      <c r="G663" s="320"/>
      <c r="J663" s="190"/>
      <c r="K663" s="1332"/>
      <c r="L663" s="190"/>
      <c r="M663" s="190"/>
      <c r="N663" s="190"/>
      <c r="O663" s="190"/>
      <c r="P663" s="190"/>
      <c r="Q663" s="190"/>
      <c r="W663" s="81"/>
      <c r="X663" s="81"/>
      <c r="Y663" s="81"/>
      <c r="Z663" s="81"/>
    </row>
    <row r="664" spans="2:26">
      <c r="B664" s="1440"/>
      <c r="E664" s="190"/>
      <c r="G664" s="320"/>
      <c r="J664" s="190"/>
      <c r="K664" s="1332"/>
      <c r="L664" s="190"/>
      <c r="M664" s="190"/>
      <c r="N664" s="190"/>
      <c r="O664" s="190"/>
      <c r="P664" s="190"/>
      <c r="Q664" s="190"/>
      <c r="W664" s="81"/>
      <c r="X664" s="81"/>
      <c r="Y664" s="81"/>
      <c r="Z664" s="81"/>
    </row>
    <row r="665" spans="2:26">
      <c r="B665" s="1440"/>
      <c r="E665" s="190"/>
      <c r="G665" s="320"/>
      <c r="J665" s="190"/>
      <c r="K665" s="1332"/>
      <c r="L665" s="190"/>
      <c r="M665" s="190"/>
      <c r="N665" s="190"/>
      <c r="O665" s="190"/>
      <c r="P665" s="190"/>
      <c r="Q665" s="190"/>
      <c r="W665" s="81"/>
      <c r="X665" s="81"/>
      <c r="Y665" s="81"/>
      <c r="Z665" s="81"/>
    </row>
    <row r="666" spans="2:26">
      <c r="B666" s="1440"/>
      <c r="E666" s="190"/>
      <c r="G666" s="320"/>
      <c r="J666" s="190"/>
      <c r="K666" s="1332"/>
      <c r="L666" s="190"/>
      <c r="M666" s="190"/>
      <c r="N666" s="190"/>
      <c r="O666" s="190"/>
      <c r="P666" s="190"/>
      <c r="Q666" s="190"/>
      <c r="W666" s="81"/>
      <c r="X666" s="81"/>
      <c r="Y666" s="81"/>
      <c r="Z666" s="81"/>
    </row>
    <row r="667" spans="2:26">
      <c r="B667" s="1440"/>
      <c r="E667" s="190"/>
      <c r="G667" s="320"/>
      <c r="J667" s="190"/>
      <c r="K667" s="1332"/>
      <c r="L667" s="190"/>
      <c r="M667" s="190"/>
      <c r="N667" s="190"/>
      <c r="O667" s="190"/>
      <c r="P667" s="190"/>
      <c r="Q667" s="190"/>
      <c r="W667" s="81"/>
      <c r="X667" s="81"/>
      <c r="Y667" s="81"/>
      <c r="Z667" s="81"/>
    </row>
    <row r="668" spans="2:26">
      <c r="B668" s="1440"/>
      <c r="E668" s="190"/>
      <c r="G668" s="320"/>
      <c r="J668" s="190"/>
      <c r="K668" s="1332"/>
      <c r="L668" s="190"/>
      <c r="M668" s="190"/>
      <c r="N668" s="190"/>
      <c r="O668" s="190"/>
      <c r="P668" s="190"/>
      <c r="Q668" s="190"/>
      <c r="W668" s="81"/>
      <c r="X668" s="81"/>
      <c r="Y668" s="81"/>
      <c r="Z668" s="81"/>
    </row>
    <row r="669" spans="2:26">
      <c r="B669" s="1440"/>
      <c r="E669" s="190"/>
      <c r="G669" s="320"/>
      <c r="J669" s="190"/>
      <c r="K669" s="1332"/>
      <c r="L669" s="190"/>
      <c r="M669" s="190"/>
      <c r="N669" s="190"/>
      <c r="O669" s="190"/>
      <c r="P669" s="190"/>
      <c r="Q669" s="190"/>
      <c r="W669" s="81"/>
      <c r="X669" s="81"/>
      <c r="Y669" s="81"/>
      <c r="Z669" s="81"/>
    </row>
    <row r="670" spans="2:26">
      <c r="B670" s="1440"/>
      <c r="E670" s="190"/>
      <c r="G670" s="320"/>
      <c r="J670" s="190"/>
      <c r="K670" s="1332"/>
      <c r="L670" s="190"/>
      <c r="M670" s="190"/>
      <c r="N670" s="190"/>
      <c r="O670" s="190"/>
      <c r="P670" s="190"/>
      <c r="Q670" s="190"/>
      <c r="W670" s="81"/>
      <c r="X670" s="81"/>
      <c r="Y670" s="81"/>
      <c r="Z670" s="81"/>
    </row>
    <row r="671" spans="2:26">
      <c r="B671" s="1440"/>
      <c r="E671" s="190"/>
      <c r="G671" s="320"/>
      <c r="J671" s="190"/>
      <c r="K671" s="1332"/>
      <c r="L671" s="190"/>
      <c r="M671" s="190"/>
      <c r="N671" s="190"/>
      <c r="O671" s="190"/>
      <c r="P671" s="190"/>
      <c r="Q671" s="190"/>
      <c r="W671" s="81"/>
      <c r="X671" s="81"/>
      <c r="Y671" s="81"/>
      <c r="Z671" s="81"/>
    </row>
    <row r="672" spans="2:26">
      <c r="B672" s="1440"/>
      <c r="E672" s="190"/>
      <c r="G672" s="320"/>
      <c r="J672" s="190"/>
      <c r="K672" s="1332"/>
      <c r="L672" s="190"/>
      <c r="M672" s="190"/>
      <c r="N672" s="190"/>
      <c r="O672" s="190"/>
      <c r="P672" s="190"/>
      <c r="Q672" s="190"/>
      <c r="W672" s="81"/>
      <c r="X672" s="81"/>
      <c r="Y672" s="81"/>
      <c r="Z672" s="81"/>
    </row>
    <row r="673" spans="2:26">
      <c r="B673" s="1440"/>
      <c r="E673" s="190"/>
      <c r="G673" s="320"/>
      <c r="J673" s="190"/>
      <c r="K673" s="1332"/>
      <c r="L673" s="190"/>
      <c r="M673" s="190"/>
      <c r="N673" s="190"/>
      <c r="O673" s="190"/>
      <c r="P673" s="190"/>
      <c r="Q673" s="190"/>
      <c r="W673" s="81"/>
      <c r="X673" s="81"/>
      <c r="Y673" s="81"/>
      <c r="Z673" s="81"/>
    </row>
    <row r="674" spans="2:26">
      <c r="B674" s="1440"/>
      <c r="E674" s="190"/>
      <c r="G674" s="320"/>
      <c r="J674" s="190"/>
      <c r="K674" s="1332"/>
      <c r="L674" s="190"/>
      <c r="M674" s="190"/>
      <c r="N674" s="190"/>
      <c r="O674" s="190"/>
      <c r="P674" s="190"/>
      <c r="Q674" s="190"/>
      <c r="W674" s="81"/>
      <c r="X674" s="81"/>
      <c r="Y674" s="81"/>
      <c r="Z674" s="81"/>
    </row>
    <row r="675" spans="2:26">
      <c r="B675" s="1440"/>
      <c r="E675" s="190"/>
      <c r="G675" s="320"/>
      <c r="J675" s="190"/>
      <c r="K675" s="1332"/>
      <c r="L675" s="190"/>
      <c r="M675" s="190"/>
      <c r="N675" s="190"/>
      <c r="O675" s="190"/>
      <c r="P675" s="190"/>
      <c r="Q675" s="190"/>
      <c r="W675" s="81"/>
      <c r="X675" s="81"/>
      <c r="Y675" s="81"/>
      <c r="Z675" s="81"/>
    </row>
    <row r="676" spans="2:26">
      <c r="B676" s="1440"/>
      <c r="E676" s="190"/>
      <c r="G676" s="320"/>
      <c r="J676" s="190"/>
      <c r="K676" s="1332"/>
      <c r="L676" s="190"/>
      <c r="M676" s="190"/>
      <c r="N676" s="190"/>
      <c r="O676" s="190"/>
      <c r="P676" s="190"/>
      <c r="Q676" s="190"/>
      <c r="W676" s="81"/>
      <c r="X676" s="81"/>
      <c r="Y676" s="81"/>
      <c r="Z676" s="81"/>
    </row>
    <row r="677" spans="2:26">
      <c r="B677" s="1440"/>
      <c r="E677" s="190"/>
      <c r="G677" s="320"/>
      <c r="J677" s="190"/>
      <c r="K677" s="1332"/>
      <c r="L677" s="190"/>
      <c r="M677" s="190"/>
      <c r="N677" s="190"/>
      <c r="O677" s="190"/>
      <c r="P677" s="190"/>
      <c r="Q677" s="190"/>
      <c r="W677" s="81"/>
      <c r="X677" s="81"/>
      <c r="Y677" s="81"/>
      <c r="Z677" s="81"/>
    </row>
    <row r="678" spans="2:26">
      <c r="B678" s="1440"/>
      <c r="E678" s="190"/>
      <c r="G678" s="320"/>
      <c r="J678" s="190"/>
      <c r="K678" s="1332"/>
      <c r="L678" s="190"/>
      <c r="M678" s="190"/>
      <c r="N678" s="190"/>
      <c r="O678" s="190"/>
      <c r="P678" s="190"/>
      <c r="Q678" s="190"/>
      <c r="W678" s="81"/>
      <c r="X678" s="81"/>
      <c r="Y678" s="81"/>
      <c r="Z678" s="81"/>
    </row>
    <row r="679" spans="2:26">
      <c r="B679" s="1440"/>
      <c r="E679" s="190"/>
      <c r="G679" s="320"/>
      <c r="J679" s="190"/>
      <c r="K679" s="1332"/>
      <c r="L679" s="190"/>
      <c r="M679" s="190"/>
      <c r="N679" s="190"/>
      <c r="O679" s="190"/>
      <c r="P679" s="190"/>
      <c r="Q679" s="190"/>
      <c r="W679" s="81"/>
      <c r="X679" s="81"/>
      <c r="Y679" s="81"/>
      <c r="Z679" s="81"/>
    </row>
    <row r="680" spans="2:26">
      <c r="B680" s="1440"/>
      <c r="E680" s="190"/>
      <c r="G680" s="320"/>
      <c r="J680" s="190"/>
      <c r="K680" s="1332"/>
      <c r="L680" s="190"/>
      <c r="M680" s="190"/>
      <c r="N680" s="190"/>
      <c r="O680" s="190"/>
      <c r="P680" s="190"/>
      <c r="Q680" s="190"/>
      <c r="W680" s="81"/>
      <c r="X680" s="81"/>
      <c r="Y680" s="81"/>
      <c r="Z680" s="81"/>
    </row>
    <row r="681" spans="2:26">
      <c r="B681" s="1440"/>
      <c r="E681" s="190"/>
      <c r="G681" s="320"/>
      <c r="J681" s="190"/>
      <c r="K681" s="1332"/>
      <c r="L681" s="190"/>
      <c r="M681" s="190"/>
      <c r="N681" s="190"/>
      <c r="O681" s="190"/>
      <c r="P681" s="190"/>
      <c r="Q681" s="190"/>
      <c r="W681" s="81"/>
      <c r="X681" s="81"/>
      <c r="Y681" s="81"/>
      <c r="Z681" s="81"/>
    </row>
    <row r="682" spans="2:26">
      <c r="B682" s="1440"/>
      <c r="E682" s="190"/>
      <c r="G682" s="320"/>
      <c r="J682" s="190"/>
      <c r="K682" s="1332"/>
      <c r="L682" s="190"/>
      <c r="M682" s="190"/>
      <c r="N682" s="190"/>
      <c r="O682" s="190"/>
      <c r="P682" s="190"/>
      <c r="Q682" s="190"/>
      <c r="W682" s="81"/>
      <c r="X682" s="81"/>
      <c r="Y682" s="81"/>
      <c r="Z682" s="81"/>
    </row>
    <row r="683" spans="2:26">
      <c r="B683" s="1440"/>
      <c r="E683" s="190"/>
      <c r="G683" s="320"/>
      <c r="J683" s="190"/>
      <c r="K683" s="1332"/>
      <c r="L683" s="190"/>
      <c r="M683" s="190"/>
      <c r="N683" s="190"/>
      <c r="O683" s="190"/>
      <c r="P683" s="190"/>
      <c r="Q683" s="190"/>
      <c r="W683" s="81"/>
      <c r="X683" s="81"/>
      <c r="Y683" s="81"/>
      <c r="Z683" s="81"/>
    </row>
    <row r="684" spans="2:26">
      <c r="B684" s="1440"/>
      <c r="E684" s="190"/>
      <c r="G684" s="320"/>
      <c r="J684" s="190"/>
      <c r="K684" s="1332"/>
      <c r="L684" s="190"/>
      <c r="M684" s="190"/>
      <c r="N684" s="190"/>
      <c r="O684" s="190"/>
      <c r="P684" s="190"/>
      <c r="Q684" s="190"/>
      <c r="W684" s="81"/>
      <c r="X684" s="81"/>
      <c r="Y684" s="81"/>
      <c r="Z684" s="81"/>
    </row>
    <row r="685" spans="2:26">
      <c r="B685" s="1440"/>
      <c r="E685" s="190"/>
      <c r="G685" s="320"/>
      <c r="J685" s="190"/>
      <c r="K685" s="1332"/>
      <c r="L685" s="190"/>
      <c r="M685" s="190"/>
      <c r="N685" s="190"/>
      <c r="O685" s="190"/>
      <c r="P685" s="190"/>
      <c r="Q685" s="190"/>
      <c r="W685" s="81"/>
      <c r="X685" s="81"/>
      <c r="Y685" s="81"/>
      <c r="Z685" s="81"/>
    </row>
    <row r="686" spans="2:26">
      <c r="B686" s="1440"/>
      <c r="E686" s="190"/>
      <c r="G686" s="320"/>
      <c r="J686" s="190"/>
      <c r="K686" s="1332"/>
      <c r="L686" s="190"/>
      <c r="M686" s="190"/>
      <c r="N686" s="190"/>
      <c r="O686" s="190"/>
      <c r="P686" s="190"/>
      <c r="Q686" s="190"/>
      <c r="W686" s="81"/>
      <c r="X686" s="81"/>
      <c r="Y686" s="81"/>
      <c r="Z686" s="81"/>
    </row>
    <row r="687" spans="2:26">
      <c r="B687" s="1440"/>
      <c r="E687" s="190"/>
      <c r="G687" s="320"/>
      <c r="J687" s="190"/>
      <c r="K687" s="1332"/>
      <c r="L687" s="190"/>
      <c r="M687" s="190"/>
      <c r="N687" s="190"/>
      <c r="O687" s="190"/>
      <c r="P687" s="190"/>
      <c r="Q687" s="190"/>
      <c r="W687" s="81"/>
      <c r="X687" s="81"/>
      <c r="Y687" s="81"/>
      <c r="Z687" s="81"/>
    </row>
    <row r="688" spans="2:26">
      <c r="B688" s="1440"/>
      <c r="E688" s="190"/>
      <c r="G688" s="320"/>
      <c r="J688" s="190"/>
      <c r="K688" s="1332"/>
      <c r="L688" s="190"/>
      <c r="M688" s="190"/>
      <c r="N688" s="190"/>
      <c r="O688" s="190"/>
      <c r="P688" s="190"/>
      <c r="Q688" s="190"/>
      <c r="W688" s="81"/>
      <c r="X688" s="81"/>
      <c r="Y688" s="81"/>
      <c r="Z688" s="81"/>
    </row>
    <row r="689" spans="2:26">
      <c r="B689" s="1440"/>
      <c r="E689" s="190"/>
      <c r="G689" s="320"/>
      <c r="J689" s="190"/>
      <c r="K689" s="1332"/>
      <c r="L689" s="190"/>
      <c r="M689" s="190"/>
      <c r="N689" s="190"/>
      <c r="O689" s="190"/>
      <c r="P689" s="190"/>
      <c r="Q689" s="190"/>
      <c r="W689" s="81"/>
      <c r="X689" s="81"/>
      <c r="Y689" s="81"/>
      <c r="Z689" s="81"/>
    </row>
    <row r="690" spans="2:26">
      <c r="B690" s="1440"/>
      <c r="E690" s="190"/>
      <c r="G690" s="320"/>
      <c r="J690" s="190"/>
      <c r="K690" s="1332"/>
      <c r="L690" s="190"/>
      <c r="M690" s="190"/>
      <c r="N690" s="190"/>
      <c r="O690" s="190"/>
      <c r="P690" s="190"/>
      <c r="Q690" s="190"/>
      <c r="W690" s="81"/>
      <c r="X690" s="81"/>
      <c r="Y690" s="81"/>
      <c r="Z690" s="81"/>
    </row>
    <row r="691" spans="2:26">
      <c r="B691" s="1440"/>
      <c r="E691" s="190"/>
      <c r="G691" s="320"/>
      <c r="J691" s="190"/>
      <c r="K691" s="1332"/>
      <c r="L691" s="190"/>
      <c r="M691" s="190"/>
      <c r="N691" s="190"/>
      <c r="O691" s="190"/>
      <c r="P691" s="190"/>
      <c r="Q691" s="190"/>
      <c r="W691" s="81"/>
      <c r="X691" s="81"/>
      <c r="Y691" s="81"/>
      <c r="Z691" s="81"/>
    </row>
    <row r="692" spans="2:26">
      <c r="B692" s="1440"/>
      <c r="E692" s="190"/>
      <c r="G692" s="320"/>
      <c r="J692" s="190"/>
      <c r="K692" s="1332"/>
      <c r="L692" s="190"/>
      <c r="M692" s="190"/>
      <c r="N692" s="190"/>
      <c r="O692" s="190"/>
      <c r="P692" s="190"/>
      <c r="Q692" s="190"/>
      <c r="W692" s="81"/>
      <c r="X692" s="81"/>
      <c r="Y692" s="81"/>
      <c r="Z692" s="81"/>
    </row>
    <row r="693" spans="2:26">
      <c r="B693" s="1440"/>
      <c r="E693" s="190"/>
      <c r="G693" s="320"/>
      <c r="J693" s="190"/>
      <c r="K693" s="1332"/>
      <c r="L693" s="190"/>
      <c r="M693" s="190"/>
      <c r="N693" s="190"/>
      <c r="O693" s="190"/>
      <c r="P693" s="190"/>
      <c r="Q693" s="190"/>
      <c r="W693" s="81"/>
      <c r="X693" s="81"/>
      <c r="Y693" s="81"/>
      <c r="Z693" s="81"/>
    </row>
    <row r="694" spans="2:26">
      <c r="B694" s="1440"/>
      <c r="E694" s="190"/>
      <c r="G694" s="320"/>
      <c r="J694" s="190"/>
      <c r="K694" s="1332"/>
      <c r="L694" s="190"/>
      <c r="M694" s="190"/>
      <c r="N694" s="190"/>
      <c r="O694" s="190"/>
      <c r="P694" s="190"/>
      <c r="Q694" s="190"/>
      <c r="W694" s="81"/>
      <c r="X694" s="81"/>
      <c r="Y694" s="81"/>
      <c r="Z694" s="81"/>
    </row>
    <row r="695" spans="2:26">
      <c r="B695" s="1440"/>
      <c r="E695" s="190"/>
      <c r="G695" s="320"/>
      <c r="J695" s="190"/>
      <c r="K695" s="1332"/>
      <c r="L695" s="190"/>
      <c r="M695" s="190"/>
      <c r="N695" s="190"/>
      <c r="O695" s="190"/>
      <c r="P695" s="190"/>
      <c r="Q695" s="190"/>
      <c r="W695" s="81"/>
      <c r="X695" s="81"/>
      <c r="Y695" s="81"/>
      <c r="Z695" s="81"/>
    </row>
    <row r="696" spans="2:26">
      <c r="B696" s="1440"/>
      <c r="E696" s="190"/>
      <c r="G696" s="320"/>
      <c r="J696" s="190"/>
      <c r="K696" s="1332"/>
      <c r="L696" s="190"/>
      <c r="M696" s="190"/>
      <c r="N696" s="190"/>
      <c r="O696" s="190"/>
      <c r="P696" s="190"/>
      <c r="Q696" s="190"/>
      <c r="W696" s="81"/>
      <c r="X696" s="81"/>
      <c r="Y696" s="81"/>
      <c r="Z696" s="81"/>
    </row>
    <row r="697" spans="2:26">
      <c r="B697" s="1440"/>
      <c r="E697" s="190"/>
      <c r="G697" s="320"/>
      <c r="J697" s="190"/>
      <c r="K697" s="1332"/>
      <c r="L697" s="190"/>
      <c r="M697" s="190"/>
      <c r="N697" s="190"/>
      <c r="O697" s="190"/>
      <c r="P697" s="190"/>
      <c r="Q697" s="190"/>
      <c r="W697" s="81"/>
      <c r="X697" s="81"/>
      <c r="Y697" s="81"/>
      <c r="Z697" s="81"/>
    </row>
    <row r="698" spans="2:26">
      <c r="B698" s="1440"/>
      <c r="E698" s="190"/>
      <c r="G698" s="320"/>
      <c r="J698" s="190"/>
      <c r="K698" s="1332"/>
      <c r="L698" s="190"/>
      <c r="M698" s="190"/>
      <c r="N698" s="190"/>
      <c r="O698" s="190"/>
      <c r="P698" s="190"/>
      <c r="Q698" s="190"/>
      <c r="W698" s="81"/>
      <c r="X698" s="81"/>
      <c r="Y698" s="81"/>
      <c r="Z698" s="81"/>
    </row>
    <row r="699" spans="2:26">
      <c r="B699" s="1440"/>
      <c r="E699" s="190"/>
      <c r="G699" s="320"/>
      <c r="J699" s="190"/>
      <c r="K699" s="1332"/>
      <c r="L699" s="190"/>
      <c r="M699" s="190"/>
      <c r="N699" s="190"/>
      <c r="O699" s="190"/>
      <c r="P699" s="190"/>
      <c r="Q699" s="190"/>
      <c r="W699" s="81"/>
      <c r="X699" s="81"/>
      <c r="Y699" s="81"/>
      <c r="Z699" s="81"/>
    </row>
    <row r="700" spans="2:26">
      <c r="B700" s="1440"/>
      <c r="E700" s="190"/>
      <c r="G700" s="320"/>
      <c r="J700" s="190"/>
      <c r="K700" s="1332"/>
      <c r="L700" s="190"/>
      <c r="M700" s="190"/>
      <c r="N700" s="190"/>
      <c r="O700" s="190"/>
      <c r="P700" s="190"/>
      <c r="Q700" s="190"/>
      <c r="W700" s="81"/>
      <c r="X700" s="81"/>
      <c r="Y700" s="81"/>
      <c r="Z700" s="81"/>
    </row>
    <row r="701" spans="2:26">
      <c r="B701" s="1440"/>
      <c r="E701" s="190"/>
      <c r="G701" s="320"/>
      <c r="J701" s="190"/>
      <c r="K701" s="1332"/>
      <c r="L701" s="190"/>
      <c r="M701" s="190"/>
      <c r="N701" s="190"/>
      <c r="O701" s="190"/>
      <c r="P701" s="190"/>
      <c r="Q701" s="190"/>
      <c r="W701" s="81"/>
      <c r="X701" s="81"/>
      <c r="Y701" s="81"/>
      <c r="Z701" s="81"/>
    </row>
    <row r="702" spans="2:26">
      <c r="B702" s="1440"/>
      <c r="E702" s="190"/>
      <c r="G702" s="320"/>
      <c r="J702" s="190"/>
      <c r="K702" s="1332"/>
      <c r="L702" s="190"/>
      <c r="M702" s="190"/>
      <c r="N702" s="190"/>
      <c r="O702" s="190"/>
      <c r="P702" s="190"/>
      <c r="Q702" s="190"/>
      <c r="W702" s="81"/>
      <c r="X702" s="81"/>
      <c r="Y702" s="81"/>
      <c r="Z702" s="81"/>
    </row>
    <row r="703" spans="2:26">
      <c r="B703" s="1440"/>
      <c r="E703" s="190"/>
      <c r="G703" s="320"/>
      <c r="J703" s="190"/>
      <c r="K703" s="1332"/>
      <c r="L703" s="190"/>
      <c r="M703" s="190"/>
      <c r="N703" s="190"/>
      <c r="O703" s="190"/>
      <c r="P703" s="190"/>
      <c r="Q703" s="190"/>
      <c r="W703" s="81"/>
      <c r="X703" s="81"/>
      <c r="Y703" s="81"/>
      <c r="Z703" s="81"/>
    </row>
    <row r="704" spans="2:26">
      <c r="B704" s="1440"/>
      <c r="E704" s="190"/>
      <c r="G704" s="320"/>
      <c r="J704" s="190"/>
      <c r="K704" s="1332"/>
      <c r="L704" s="190"/>
      <c r="M704" s="190"/>
      <c r="N704" s="190"/>
      <c r="O704" s="190"/>
      <c r="P704" s="190"/>
      <c r="Q704" s="190"/>
      <c r="W704" s="81"/>
      <c r="X704" s="81"/>
      <c r="Y704" s="81"/>
      <c r="Z704" s="81"/>
    </row>
    <row r="705" spans="2:26">
      <c r="B705" s="1440"/>
      <c r="E705" s="190"/>
      <c r="G705" s="320"/>
      <c r="J705" s="190"/>
      <c r="K705" s="1332"/>
      <c r="L705" s="190"/>
      <c r="M705" s="190"/>
      <c r="N705" s="190"/>
      <c r="O705" s="190"/>
      <c r="P705" s="190"/>
      <c r="Q705" s="190"/>
      <c r="W705" s="81"/>
      <c r="X705" s="81"/>
      <c r="Y705" s="81"/>
      <c r="Z705" s="81"/>
    </row>
    <row r="706" spans="2:26">
      <c r="B706" s="1440"/>
      <c r="E706" s="190"/>
      <c r="G706" s="320"/>
      <c r="J706" s="190"/>
      <c r="K706" s="1332"/>
      <c r="L706" s="190"/>
      <c r="M706" s="190"/>
      <c r="N706" s="190"/>
      <c r="O706" s="190"/>
      <c r="P706" s="190"/>
      <c r="Q706" s="190"/>
      <c r="W706" s="81"/>
      <c r="X706" s="81"/>
      <c r="Y706" s="81"/>
      <c r="Z706" s="81"/>
    </row>
    <row r="707" spans="2:26">
      <c r="B707" s="1440"/>
      <c r="E707" s="190"/>
      <c r="G707" s="320"/>
      <c r="J707" s="190"/>
      <c r="K707" s="1332"/>
      <c r="L707" s="190"/>
      <c r="M707" s="190"/>
      <c r="N707" s="190"/>
      <c r="O707" s="190"/>
      <c r="P707" s="190"/>
      <c r="Q707" s="190"/>
      <c r="W707" s="81"/>
      <c r="X707" s="81"/>
      <c r="Y707" s="81"/>
      <c r="Z707" s="81"/>
    </row>
    <row r="708" spans="2:26">
      <c r="B708" s="1440"/>
      <c r="E708" s="190"/>
      <c r="G708" s="320"/>
      <c r="J708" s="190"/>
      <c r="K708" s="1332"/>
      <c r="L708" s="190"/>
      <c r="M708" s="190"/>
      <c r="N708" s="190"/>
      <c r="O708" s="190"/>
      <c r="P708" s="190"/>
      <c r="Q708" s="190"/>
      <c r="W708" s="81"/>
      <c r="X708" s="81"/>
      <c r="Y708" s="81"/>
      <c r="Z708" s="81"/>
    </row>
    <row r="709" spans="2:26">
      <c r="B709" s="1440"/>
      <c r="E709" s="190"/>
      <c r="G709" s="320"/>
      <c r="J709" s="190"/>
      <c r="K709" s="1332"/>
      <c r="L709" s="190"/>
      <c r="M709" s="190"/>
      <c r="N709" s="190"/>
      <c r="O709" s="190"/>
      <c r="P709" s="190"/>
      <c r="Q709" s="190"/>
      <c r="W709" s="81"/>
      <c r="X709" s="81"/>
      <c r="Y709" s="81"/>
      <c r="Z709" s="81"/>
    </row>
    <row r="710" spans="2:26">
      <c r="B710" s="1440"/>
      <c r="E710" s="190"/>
      <c r="G710" s="320"/>
      <c r="J710" s="190"/>
      <c r="K710" s="1332"/>
      <c r="L710" s="190"/>
      <c r="M710" s="190"/>
      <c r="N710" s="190"/>
      <c r="O710" s="190"/>
      <c r="P710" s="190"/>
      <c r="Q710" s="190"/>
      <c r="W710" s="81"/>
      <c r="X710" s="81"/>
      <c r="Y710" s="81"/>
      <c r="Z710" s="81"/>
    </row>
    <row r="711" spans="2:26">
      <c r="B711" s="1440"/>
      <c r="E711" s="190"/>
      <c r="G711" s="320"/>
      <c r="J711" s="190"/>
      <c r="K711" s="1332"/>
      <c r="L711" s="190"/>
      <c r="M711" s="190"/>
      <c r="N711" s="190"/>
      <c r="O711" s="190"/>
      <c r="P711" s="190"/>
      <c r="Q711" s="190"/>
      <c r="W711" s="81"/>
      <c r="X711" s="81"/>
      <c r="Y711" s="81"/>
      <c r="Z711" s="81"/>
    </row>
    <row r="712" spans="2:26">
      <c r="B712" s="1440"/>
      <c r="E712" s="190"/>
      <c r="G712" s="320"/>
      <c r="J712" s="190"/>
      <c r="K712" s="1332"/>
      <c r="L712" s="190"/>
      <c r="M712" s="190"/>
      <c r="N712" s="190"/>
      <c r="O712" s="190"/>
      <c r="P712" s="190"/>
      <c r="Q712" s="190"/>
      <c r="W712" s="81"/>
      <c r="X712" s="81"/>
      <c r="Y712" s="81"/>
      <c r="Z712" s="81"/>
    </row>
    <row r="713" spans="2:26">
      <c r="B713" s="1440"/>
      <c r="E713" s="190"/>
      <c r="G713" s="320"/>
      <c r="J713" s="190"/>
      <c r="K713" s="1332"/>
      <c r="L713" s="190"/>
      <c r="M713" s="190"/>
      <c r="N713" s="190"/>
      <c r="O713" s="190"/>
      <c r="P713" s="190"/>
      <c r="Q713" s="190"/>
      <c r="W713" s="81"/>
      <c r="X713" s="81"/>
      <c r="Y713" s="81"/>
      <c r="Z713" s="81"/>
    </row>
    <row r="714" spans="2:26">
      <c r="B714" s="1440"/>
      <c r="E714" s="190"/>
      <c r="G714" s="320"/>
      <c r="J714" s="190"/>
      <c r="K714" s="1332"/>
      <c r="L714" s="190"/>
      <c r="M714" s="190"/>
      <c r="N714" s="190"/>
      <c r="O714" s="190"/>
      <c r="P714" s="190"/>
      <c r="Q714" s="190"/>
      <c r="W714" s="81"/>
      <c r="X714" s="81"/>
      <c r="Y714" s="81"/>
      <c r="Z714" s="81"/>
    </row>
    <row r="715" spans="2:26">
      <c r="B715" s="1440"/>
      <c r="E715" s="190"/>
      <c r="G715" s="320"/>
      <c r="J715" s="190"/>
      <c r="K715" s="1332"/>
      <c r="L715" s="190"/>
      <c r="M715" s="190"/>
      <c r="N715" s="190"/>
      <c r="O715" s="190"/>
      <c r="P715" s="190"/>
      <c r="Q715" s="190"/>
      <c r="W715" s="81"/>
      <c r="X715" s="81"/>
      <c r="Y715" s="81"/>
      <c r="Z715" s="81"/>
    </row>
    <row r="716" spans="2:26">
      <c r="B716" s="1440"/>
      <c r="E716" s="190"/>
      <c r="G716" s="320"/>
      <c r="J716" s="190"/>
      <c r="K716" s="1332"/>
      <c r="L716" s="190"/>
      <c r="M716" s="190"/>
      <c r="N716" s="190"/>
      <c r="O716" s="190"/>
      <c r="P716" s="190"/>
      <c r="Q716" s="190"/>
      <c r="W716" s="81"/>
      <c r="X716" s="81"/>
      <c r="Y716" s="81"/>
      <c r="Z716" s="81"/>
    </row>
    <row r="717" spans="2:26">
      <c r="B717" s="1440"/>
      <c r="E717" s="190"/>
      <c r="G717" s="320"/>
      <c r="J717" s="190"/>
      <c r="K717" s="1332"/>
      <c r="L717" s="190"/>
      <c r="M717" s="190"/>
      <c r="N717" s="190"/>
      <c r="O717" s="190"/>
      <c r="P717" s="190"/>
      <c r="Q717" s="190"/>
      <c r="W717" s="81"/>
      <c r="X717" s="81"/>
      <c r="Y717" s="81"/>
      <c r="Z717" s="81"/>
    </row>
    <row r="718" spans="2:26">
      <c r="B718" s="1440"/>
      <c r="E718" s="190"/>
      <c r="G718" s="320"/>
      <c r="J718" s="190"/>
      <c r="K718" s="1332"/>
      <c r="L718" s="190"/>
      <c r="M718" s="190"/>
      <c r="N718" s="190"/>
      <c r="O718" s="190"/>
      <c r="P718" s="190"/>
      <c r="Q718" s="190"/>
      <c r="W718" s="81"/>
      <c r="X718" s="81"/>
      <c r="Y718" s="81"/>
      <c r="Z718" s="81"/>
    </row>
    <row r="719" spans="2:26">
      <c r="B719" s="1440"/>
      <c r="E719" s="190"/>
      <c r="G719" s="320"/>
      <c r="J719" s="190"/>
      <c r="K719" s="1332"/>
      <c r="L719" s="190"/>
      <c r="M719" s="190"/>
      <c r="N719" s="190"/>
      <c r="O719" s="190"/>
      <c r="P719" s="190"/>
      <c r="Q719" s="190"/>
      <c r="W719" s="81"/>
      <c r="X719" s="81"/>
      <c r="Y719" s="81"/>
      <c r="Z719" s="81"/>
    </row>
    <row r="720" spans="2:26">
      <c r="B720" s="1440"/>
      <c r="E720" s="190"/>
      <c r="G720" s="320"/>
      <c r="J720" s="190"/>
      <c r="K720" s="1332"/>
      <c r="L720" s="190"/>
      <c r="M720" s="190"/>
      <c r="N720" s="190"/>
      <c r="O720" s="190"/>
      <c r="P720" s="190"/>
      <c r="Q720" s="190"/>
      <c r="W720" s="81"/>
      <c r="X720" s="81"/>
      <c r="Y720" s="81"/>
      <c r="Z720" s="81"/>
    </row>
    <row r="721" spans="2:26">
      <c r="B721" s="1440"/>
      <c r="E721" s="190"/>
      <c r="G721" s="320"/>
      <c r="J721" s="190"/>
      <c r="K721" s="1332"/>
      <c r="L721" s="190"/>
      <c r="M721" s="190"/>
      <c r="N721" s="190"/>
      <c r="O721" s="190"/>
      <c r="P721" s="190"/>
      <c r="Q721" s="190"/>
      <c r="W721" s="81"/>
      <c r="X721" s="81"/>
      <c r="Y721" s="81"/>
      <c r="Z721" s="81"/>
    </row>
    <row r="722" spans="2:26">
      <c r="B722" s="1440"/>
      <c r="E722" s="190"/>
      <c r="G722" s="320"/>
      <c r="J722" s="190"/>
      <c r="K722" s="1332"/>
      <c r="L722" s="190"/>
      <c r="M722" s="190"/>
      <c r="N722" s="190"/>
      <c r="O722" s="190"/>
      <c r="P722" s="190"/>
      <c r="Q722" s="190"/>
      <c r="W722" s="81"/>
      <c r="X722" s="81"/>
      <c r="Y722" s="81"/>
      <c r="Z722" s="81"/>
    </row>
    <row r="723" spans="2:26">
      <c r="B723" s="1440"/>
      <c r="E723" s="190"/>
      <c r="G723" s="320"/>
      <c r="J723" s="190"/>
      <c r="K723" s="1332"/>
      <c r="L723" s="190"/>
      <c r="M723" s="190"/>
      <c r="N723" s="190"/>
      <c r="O723" s="190"/>
      <c r="P723" s="190"/>
      <c r="Q723" s="190"/>
      <c r="W723" s="81"/>
      <c r="X723" s="81"/>
      <c r="Y723" s="81"/>
      <c r="Z723" s="81"/>
    </row>
    <row r="724" spans="2:26">
      <c r="B724" s="1440"/>
      <c r="E724" s="190"/>
      <c r="G724" s="320"/>
      <c r="J724" s="190"/>
      <c r="K724" s="1332"/>
      <c r="L724" s="190"/>
      <c r="M724" s="190"/>
      <c r="N724" s="190"/>
      <c r="O724" s="190"/>
      <c r="P724" s="190"/>
      <c r="Q724" s="190"/>
      <c r="W724" s="81"/>
      <c r="X724" s="81"/>
      <c r="Y724" s="81"/>
      <c r="Z724" s="81"/>
    </row>
    <row r="725" spans="2:26">
      <c r="B725" s="1440"/>
      <c r="E725" s="190"/>
      <c r="G725" s="320"/>
      <c r="J725" s="190"/>
      <c r="K725" s="1332"/>
      <c r="L725" s="190"/>
      <c r="M725" s="190"/>
      <c r="N725" s="190"/>
      <c r="O725" s="190"/>
      <c r="P725" s="190"/>
      <c r="Q725" s="190"/>
      <c r="W725" s="81"/>
      <c r="X725" s="81"/>
      <c r="Y725" s="81"/>
      <c r="Z725" s="81"/>
    </row>
    <row r="726" spans="2:26">
      <c r="B726" s="1440"/>
      <c r="E726" s="190"/>
      <c r="G726" s="320"/>
      <c r="J726" s="190"/>
      <c r="K726" s="1332"/>
      <c r="L726" s="190"/>
      <c r="M726" s="190"/>
      <c r="N726" s="190"/>
      <c r="O726" s="190"/>
      <c r="P726" s="190"/>
      <c r="Q726" s="190"/>
      <c r="W726" s="81"/>
      <c r="X726" s="81"/>
      <c r="Y726" s="81"/>
      <c r="Z726" s="81"/>
    </row>
    <row r="727" spans="2:26">
      <c r="B727" s="1440"/>
      <c r="E727" s="190"/>
      <c r="G727" s="320"/>
      <c r="J727" s="190"/>
      <c r="K727" s="1332"/>
      <c r="L727" s="190"/>
      <c r="M727" s="190"/>
      <c r="N727" s="190"/>
      <c r="O727" s="190"/>
      <c r="P727" s="190"/>
      <c r="Q727" s="190"/>
      <c r="W727" s="81"/>
      <c r="X727" s="81"/>
      <c r="Y727" s="81"/>
      <c r="Z727" s="81"/>
    </row>
    <row r="728" spans="2:26">
      <c r="B728" s="1440"/>
      <c r="E728" s="190"/>
      <c r="G728" s="320"/>
      <c r="J728" s="190"/>
      <c r="K728" s="1332"/>
      <c r="L728" s="190"/>
      <c r="M728" s="190"/>
      <c r="N728" s="190"/>
      <c r="O728" s="190"/>
      <c r="P728" s="190"/>
      <c r="Q728" s="190"/>
      <c r="W728" s="81"/>
      <c r="X728" s="81"/>
      <c r="Y728" s="81"/>
      <c r="Z728" s="81"/>
    </row>
    <row r="729" spans="2:26">
      <c r="B729" s="1440"/>
      <c r="E729" s="190"/>
      <c r="G729" s="320"/>
      <c r="J729" s="190"/>
      <c r="K729" s="1332"/>
      <c r="L729" s="190"/>
      <c r="M729" s="190"/>
      <c r="N729" s="190"/>
      <c r="O729" s="190"/>
      <c r="P729" s="190"/>
      <c r="Q729" s="190"/>
      <c r="W729" s="81"/>
      <c r="X729" s="81"/>
      <c r="Y729" s="81"/>
      <c r="Z729" s="81"/>
    </row>
    <row r="730" spans="2:26">
      <c r="B730" s="1440"/>
      <c r="E730" s="190"/>
      <c r="G730" s="320"/>
      <c r="J730" s="190"/>
      <c r="K730" s="1332"/>
      <c r="L730" s="190"/>
      <c r="M730" s="190"/>
      <c r="N730" s="190"/>
      <c r="O730" s="190"/>
      <c r="P730" s="190"/>
      <c r="Q730" s="190"/>
      <c r="W730" s="81"/>
      <c r="X730" s="81"/>
      <c r="Y730" s="81"/>
      <c r="Z730" s="81"/>
    </row>
    <row r="731" spans="2:26">
      <c r="B731" s="1440"/>
      <c r="E731" s="190"/>
      <c r="G731" s="320"/>
      <c r="J731" s="190"/>
      <c r="K731" s="1332"/>
      <c r="L731" s="190"/>
      <c r="M731" s="190"/>
      <c r="N731" s="190"/>
      <c r="O731" s="190"/>
      <c r="P731" s="190"/>
      <c r="Q731" s="190"/>
      <c r="W731" s="81"/>
      <c r="X731" s="81"/>
      <c r="Y731" s="81"/>
      <c r="Z731" s="81"/>
    </row>
    <row r="732" spans="2:26">
      <c r="B732" s="1440"/>
      <c r="E732" s="190"/>
      <c r="G732" s="320"/>
      <c r="J732" s="190"/>
      <c r="K732" s="1332"/>
      <c r="L732" s="190"/>
      <c r="M732" s="190"/>
      <c r="N732" s="190"/>
      <c r="O732" s="190"/>
      <c r="P732" s="190"/>
      <c r="Q732" s="190"/>
      <c r="W732" s="81"/>
      <c r="X732" s="81"/>
      <c r="Y732" s="81"/>
      <c r="Z732" s="81"/>
    </row>
    <row r="733" spans="2:26">
      <c r="B733" s="1440"/>
      <c r="E733" s="190"/>
      <c r="G733" s="320"/>
      <c r="J733" s="190"/>
      <c r="K733" s="1332"/>
      <c r="L733" s="190"/>
      <c r="M733" s="190"/>
      <c r="N733" s="190"/>
      <c r="O733" s="190"/>
      <c r="P733" s="190"/>
      <c r="Q733" s="190"/>
      <c r="W733" s="81"/>
      <c r="X733" s="81"/>
      <c r="Y733" s="81"/>
      <c r="Z733" s="81"/>
    </row>
    <row r="734" spans="2:26">
      <c r="B734" s="1440"/>
      <c r="E734" s="190"/>
      <c r="G734" s="320"/>
      <c r="J734" s="190"/>
      <c r="K734" s="1332"/>
      <c r="L734" s="190"/>
      <c r="M734" s="190"/>
      <c r="N734" s="190"/>
      <c r="O734" s="190"/>
      <c r="P734" s="190"/>
      <c r="Q734" s="190"/>
      <c r="W734" s="81"/>
      <c r="X734" s="81"/>
      <c r="Y734" s="81"/>
      <c r="Z734" s="81"/>
    </row>
    <row r="735" spans="2:26">
      <c r="B735" s="1440"/>
      <c r="E735" s="190"/>
      <c r="G735" s="320"/>
      <c r="J735" s="190"/>
      <c r="K735" s="1332"/>
      <c r="L735" s="190"/>
      <c r="M735" s="190"/>
      <c r="N735" s="190"/>
      <c r="O735" s="190"/>
      <c r="P735" s="190"/>
      <c r="Q735" s="190"/>
      <c r="W735" s="81"/>
      <c r="X735" s="81"/>
      <c r="Y735" s="81"/>
      <c r="Z735" s="81"/>
    </row>
    <row r="736" spans="2:26">
      <c r="B736" s="1440"/>
      <c r="E736" s="190"/>
      <c r="G736" s="320"/>
      <c r="J736" s="190"/>
      <c r="K736" s="1332"/>
      <c r="L736" s="190"/>
      <c r="M736" s="190"/>
      <c r="N736" s="190"/>
      <c r="O736" s="190"/>
      <c r="P736" s="190"/>
      <c r="Q736" s="190"/>
      <c r="W736" s="81"/>
      <c r="X736" s="81"/>
      <c r="Y736" s="81"/>
      <c r="Z736" s="81"/>
    </row>
    <row r="737" spans="2:26">
      <c r="B737" s="1440"/>
      <c r="E737" s="190"/>
      <c r="G737" s="320"/>
      <c r="J737" s="190"/>
      <c r="K737" s="1332"/>
      <c r="L737" s="190"/>
      <c r="M737" s="190"/>
      <c r="N737" s="190"/>
      <c r="O737" s="190"/>
      <c r="P737" s="190"/>
      <c r="Q737" s="190"/>
      <c r="W737" s="81"/>
      <c r="X737" s="81"/>
      <c r="Y737" s="81"/>
      <c r="Z737" s="81"/>
    </row>
    <row r="738" spans="2:26">
      <c r="B738" s="1440"/>
      <c r="E738" s="190"/>
      <c r="G738" s="320"/>
      <c r="J738" s="190"/>
      <c r="K738" s="1332"/>
      <c r="L738" s="190"/>
      <c r="M738" s="190"/>
      <c r="N738" s="190"/>
      <c r="O738" s="190"/>
      <c r="P738" s="190"/>
      <c r="Q738" s="190"/>
      <c r="W738" s="81"/>
      <c r="X738" s="81"/>
      <c r="Y738" s="81"/>
      <c r="Z738" s="81"/>
    </row>
    <row r="739" spans="2:26">
      <c r="B739" s="1440"/>
      <c r="E739" s="190"/>
      <c r="G739" s="320"/>
      <c r="J739" s="190"/>
      <c r="K739" s="1332"/>
      <c r="L739" s="190"/>
      <c r="M739" s="190"/>
      <c r="N739" s="190"/>
      <c r="O739" s="190"/>
      <c r="P739" s="190"/>
      <c r="Q739" s="190"/>
      <c r="W739" s="81"/>
      <c r="X739" s="81"/>
      <c r="Y739" s="81"/>
      <c r="Z739" s="81"/>
    </row>
    <row r="740" spans="2:26">
      <c r="B740" s="1440"/>
      <c r="E740" s="190"/>
      <c r="G740" s="320"/>
      <c r="J740" s="190"/>
      <c r="K740" s="1332"/>
      <c r="L740" s="190"/>
      <c r="M740" s="190"/>
      <c r="N740" s="190"/>
      <c r="O740" s="190"/>
      <c r="P740" s="190"/>
      <c r="Q740" s="190"/>
      <c r="W740" s="81"/>
      <c r="X740" s="81"/>
      <c r="Y740" s="81"/>
      <c r="Z740" s="81"/>
    </row>
    <row r="741" spans="2:26">
      <c r="B741" s="1440"/>
      <c r="E741" s="190"/>
      <c r="G741" s="320"/>
      <c r="J741" s="190"/>
      <c r="K741" s="1332"/>
      <c r="L741" s="190"/>
      <c r="M741" s="190"/>
      <c r="N741" s="190"/>
      <c r="O741" s="190"/>
      <c r="P741" s="190"/>
      <c r="Q741" s="190"/>
      <c r="W741" s="81"/>
      <c r="X741" s="81"/>
      <c r="Y741" s="81"/>
      <c r="Z741" s="81"/>
    </row>
    <row r="742" spans="2:26">
      <c r="B742" s="1440"/>
      <c r="E742" s="190"/>
      <c r="G742" s="320"/>
      <c r="J742" s="190"/>
      <c r="K742" s="1332"/>
      <c r="L742" s="190"/>
      <c r="M742" s="190"/>
      <c r="N742" s="190"/>
      <c r="O742" s="190"/>
      <c r="P742" s="190"/>
      <c r="Q742" s="190"/>
      <c r="W742" s="81"/>
      <c r="X742" s="81"/>
      <c r="Y742" s="81"/>
      <c r="Z742" s="81"/>
    </row>
    <row r="743" spans="2:26">
      <c r="B743" s="1440"/>
      <c r="E743" s="190"/>
      <c r="G743" s="320"/>
      <c r="J743" s="190"/>
      <c r="K743" s="1332"/>
      <c r="L743" s="190"/>
      <c r="M743" s="190"/>
      <c r="N743" s="190"/>
      <c r="O743" s="190"/>
      <c r="P743" s="190"/>
      <c r="Q743" s="190"/>
      <c r="W743" s="81"/>
      <c r="X743" s="81"/>
      <c r="Y743" s="81"/>
      <c r="Z743" s="81"/>
    </row>
    <row r="744" spans="2:26">
      <c r="B744" s="1440"/>
      <c r="E744" s="190"/>
      <c r="G744" s="320"/>
      <c r="J744" s="190"/>
      <c r="K744" s="1332"/>
      <c r="L744" s="190"/>
      <c r="M744" s="190"/>
      <c r="N744" s="190"/>
      <c r="O744" s="190"/>
      <c r="P744" s="190"/>
      <c r="Q744" s="190"/>
      <c r="W744" s="81"/>
      <c r="X744" s="81"/>
      <c r="Y744" s="81"/>
      <c r="Z744" s="81"/>
    </row>
    <row r="745" spans="2:26">
      <c r="B745" s="1440"/>
      <c r="E745" s="190"/>
      <c r="G745" s="320"/>
      <c r="J745" s="190"/>
      <c r="K745" s="1332"/>
      <c r="L745" s="190"/>
      <c r="M745" s="190"/>
      <c r="N745" s="190"/>
      <c r="O745" s="190"/>
      <c r="P745" s="190"/>
      <c r="Q745" s="190"/>
      <c r="W745" s="81"/>
      <c r="X745" s="81"/>
      <c r="Y745" s="81"/>
      <c r="Z745" s="81"/>
    </row>
    <row r="746" spans="2:26">
      <c r="B746" s="1440"/>
      <c r="E746" s="190"/>
      <c r="G746" s="320"/>
      <c r="J746" s="190"/>
      <c r="K746" s="1332"/>
      <c r="L746" s="190"/>
      <c r="M746" s="190"/>
      <c r="N746" s="190"/>
      <c r="O746" s="190"/>
      <c r="P746" s="190"/>
      <c r="Q746" s="190"/>
      <c r="W746" s="81"/>
      <c r="X746" s="81"/>
      <c r="Y746" s="81"/>
      <c r="Z746" s="81"/>
    </row>
    <row r="747" spans="2:26">
      <c r="B747" s="1440"/>
      <c r="E747" s="190"/>
      <c r="G747" s="320"/>
      <c r="J747" s="190"/>
      <c r="K747" s="1332"/>
      <c r="L747" s="190"/>
      <c r="M747" s="190"/>
      <c r="N747" s="190"/>
      <c r="O747" s="190"/>
      <c r="P747" s="190"/>
      <c r="Q747" s="190"/>
      <c r="W747" s="81"/>
      <c r="X747" s="81"/>
      <c r="Y747" s="81"/>
      <c r="Z747" s="81"/>
    </row>
    <row r="748" spans="2:26">
      <c r="B748" s="1440"/>
      <c r="E748" s="190"/>
      <c r="G748" s="320"/>
      <c r="J748" s="190"/>
      <c r="K748" s="1332"/>
      <c r="L748" s="190"/>
      <c r="M748" s="190"/>
      <c r="N748" s="190"/>
      <c r="O748" s="190"/>
      <c r="P748" s="190"/>
      <c r="Q748" s="190"/>
      <c r="W748" s="81"/>
      <c r="X748" s="81"/>
      <c r="Y748" s="81"/>
      <c r="Z748" s="81"/>
    </row>
    <row r="749" spans="2:26">
      <c r="B749" s="1440"/>
      <c r="E749" s="190"/>
      <c r="G749" s="320"/>
      <c r="J749" s="190"/>
      <c r="K749" s="1332"/>
      <c r="L749" s="190"/>
      <c r="M749" s="190"/>
      <c r="N749" s="190"/>
      <c r="O749" s="190"/>
      <c r="P749" s="190"/>
      <c r="Q749" s="190"/>
      <c r="W749" s="81"/>
      <c r="X749" s="81"/>
      <c r="Y749" s="81"/>
      <c r="Z749" s="81"/>
    </row>
    <row r="750" spans="2:26">
      <c r="B750" s="1440"/>
      <c r="E750" s="190"/>
      <c r="G750" s="320"/>
      <c r="J750" s="190"/>
      <c r="K750" s="1332"/>
      <c r="L750" s="190"/>
      <c r="M750" s="190"/>
      <c r="N750" s="190"/>
      <c r="O750" s="190"/>
      <c r="P750" s="190"/>
      <c r="Q750" s="190"/>
      <c r="W750" s="81"/>
      <c r="X750" s="81"/>
      <c r="Y750" s="81"/>
      <c r="Z750" s="81"/>
    </row>
    <row r="751" spans="2:26">
      <c r="B751" s="1440"/>
      <c r="E751" s="190"/>
      <c r="G751" s="320"/>
      <c r="J751" s="190"/>
      <c r="K751" s="1332"/>
      <c r="L751" s="190"/>
      <c r="M751" s="190"/>
      <c r="N751" s="190"/>
      <c r="O751" s="190"/>
      <c r="P751" s="190"/>
      <c r="Q751" s="190"/>
      <c r="W751" s="81"/>
      <c r="X751" s="81"/>
      <c r="Y751" s="81"/>
      <c r="Z751" s="81"/>
    </row>
    <row r="752" spans="2:26">
      <c r="B752" s="1440"/>
      <c r="E752" s="190"/>
      <c r="G752" s="320"/>
      <c r="J752" s="190"/>
      <c r="K752" s="1332"/>
      <c r="L752" s="190"/>
      <c r="M752" s="190"/>
      <c r="N752" s="190"/>
      <c r="O752" s="190"/>
      <c r="P752" s="190"/>
      <c r="Q752" s="190"/>
      <c r="W752" s="81"/>
      <c r="X752" s="81"/>
      <c r="Y752" s="81"/>
      <c r="Z752" s="81"/>
    </row>
    <row r="753" spans="2:26">
      <c r="B753" s="1440"/>
      <c r="E753" s="190"/>
      <c r="G753" s="320"/>
      <c r="J753" s="190"/>
      <c r="K753" s="1332"/>
      <c r="L753" s="190"/>
      <c r="M753" s="190"/>
      <c r="N753" s="190"/>
      <c r="O753" s="190"/>
      <c r="P753" s="190"/>
      <c r="Q753" s="190"/>
      <c r="W753" s="81"/>
      <c r="X753" s="81"/>
      <c r="Y753" s="81"/>
      <c r="Z753" s="81"/>
    </row>
    <row r="754" spans="2:26">
      <c r="B754" s="1440"/>
      <c r="E754" s="190"/>
      <c r="G754" s="320"/>
      <c r="J754" s="190"/>
      <c r="K754" s="1332"/>
      <c r="L754" s="190"/>
      <c r="M754" s="190"/>
      <c r="N754" s="190"/>
      <c r="O754" s="190"/>
      <c r="P754" s="190"/>
      <c r="Q754" s="190"/>
      <c r="W754" s="81"/>
      <c r="X754" s="81"/>
      <c r="Y754" s="81"/>
      <c r="Z754" s="81"/>
    </row>
    <row r="755" spans="2:26">
      <c r="B755" s="1440"/>
      <c r="E755" s="190"/>
      <c r="G755" s="320"/>
      <c r="J755" s="190"/>
      <c r="K755" s="1332"/>
      <c r="L755" s="190"/>
      <c r="M755" s="190"/>
      <c r="N755" s="190"/>
      <c r="O755" s="190"/>
      <c r="P755" s="190"/>
      <c r="Q755" s="190"/>
      <c r="W755" s="81"/>
      <c r="X755" s="81"/>
      <c r="Y755" s="81"/>
      <c r="Z755" s="81"/>
    </row>
    <row r="756" spans="2:26">
      <c r="B756" s="1440"/>
      <c r="E756" s="190"/>
      <c r="G756" s="320"/>
      <c r="J756" s="190"/>
      <c r="K756" s="1332"/>
      <c r="L756" s="190"/>
      <c r="M756" s="190"/>
      <c r="N756" s="190"/>
      <c r="O756" s="190"/>
      <c r="P756" s="190"/>
      <c r="Q756" s="190"/>
      <c r="W756" s="81"/>
      <c r="X756" s="81"/>
      <c r="Y756" s="81"/>
      <c r="Z756" s="81"/>
    </row>
    <row r="757" spans="2:26">
      <c r="B757" s="1440"/>
      <c r="E757" s="190"/>
      <c r="G757" s="320"/>
      <c r="J757" s="190"/>
      <c r="K757" s="1332"/>
      <c r="L757" s="190"/>
      <c r="M757" s="190"/>
      <c r="N757" s="190"/>
      <c r="O757" s="190"/>
      <c r="P757" s="190"/>
      <c r="Q757" s="190"/>
      <c r="W757" s="81"/>
      <c r="X757" s="81"/>
      <c r="Y757" s="81"/>
      <c r="Z757" s="81"/>
    </row>
    <row r="758" spans="2:26">
      <c r="B758" s="1440"/>
      <c r="E758" s="190"/>
      <c r="G758" s="320"/>
      <c r="J758" s="190"/>
      <c r="K758" s="1332"/>
      <c r="L758" s="190"/>
      <c r="M758" s="190"/>
      <c r="N758" s="190"/>
      <c r="O758" s="190"/>
      <c r="P758" s="190"/>
      <c r="Q758" s="190"/>
      <c r="W758" s="81"/>
      <c r="X758" s="81"/>
      <c r="Y758" s="81"/>
      <c r="Z758" s="81"/>
    </row>
    <row r="759" spans="2:26">
      <c r="B759" s="1440"/>
      <c r="E759" s="190"/>
      <c r="G759" s="320"/>
      <c r="J759" s="190"/>
      <c r="K759" s="1332"/>
      <c r="L759" s="190"/>
      <c r="M759" s="190"/>
      <c r="N759" s="190"/>
      <c r="O759" s="190"/>
      <c r="P759" s="190"/>
      <c r="Q759" s="190"/>
      <c r="W759" s="81"/>
      <c r="X759" s="81"/>
      <c r="Y759" s="81"/>
      <c r="Z759" s="81"/>
    </row>
    <row r="760" spans="2:26">
      <c r="B760" s="1440"/>
      <c r="E760" s="190"/>
      <c r="G760" s="320"/>
      <c r="J760" s="190"/>
      <c r="K760" s="1332"/>
      <c r="L760" s="190"/>
      <c r="M760" s="190"/>
      <c r="N760" s="190"/>
      <c r="O760" s="190"/>
      <c r="P760" s="190"/>
      <c r="Q760" s="190"/>
      <c r="W760" s="81"/>
      <c r="X760" s="81"/>
      <c r="Y760" s="81"/>
      <c r="Z760" s="81"/>
    </row>
    <row r="761" spans="2:26">
      <c r="B761" s="1440"/>
      <c r="E761" s="190"/>
      <c r="G761" s="320"/>
      <c r="J761" s="190"/>
      <c r="K761" s="1332"/>
      <c r="L761" s="190"/>
      <c r="M761" s="190"/>
      <c r="N761" s="190"/>
      <c r="O761" s="190"/>
      <c r="P761" s="190"/>
      <c r="Q761" s="190"/>
      <c r="W761" s="81"/>
      <c r="X761" s="81"/>
      <c r="Y761" s="81"/>
      <c r="Z761" s="81"/>
    </row>
    <row r="762" spans="2:26">
      <c r="B762" s="1440"/>
      <c r="E762" s="190"/>
      <c r="G762" s="320"/>
      <c r="J762" s="190"/>
      <c r="K762" s="1332"/>
      <c r="L762" s="190"/>
      <c r="M762" s="190"/>
      <c r="N762" s="190"/>
      <c r="O762" s="190"/>
      <c r="P762" s="190"/>
      <c r="Q762" s="190"/>
      <c r="W762" s="81"/>
      <c r="X762" s="81"/>
      <c r="Y762" s="81"/>
      <c r="Z762" s="81"/>
    </row>
    <row r="763" spans="2:26">
      <c r="B763" s="1440"/>
      <c r="E763" s="190"/>
      <c r="G763" s="320"/>
      <c r="J763" s="190"/>
      <c r="K763" s="1332"/>
      <c r="L763" s="190"/>
      <c r="M763" s="190"/>
      <c r="N763" s="190"/>
      <c r="O763" s="190"/>
      <c r="P763" s="190"/>
      <c r="Q763" s="190"/>
      <c r="W763" s="81"/>
      <c r="X763" s="81"/>
      <c r="Y763" s="81"/>
      <c r="Z763" s="81"/>
    </row>
    <row r="764" spans="2:26">
      <c r="B764" s="1440"/>
      <c r="E764" s="190"/>
      <c r="G764" s="320"/>
      <c r="J764" s="190"/>
      <c r="K764" s="1332"/>
      <c r="L764" s="190"/>
      <c r="M764" s="190"/>
      <c r="N764" s="190"/>
      <c r="O764" s="190"/>
      <c r="P764" s="190"/>
      <c r="Q764" s="190"/>
      <c r="W764" s="81"/>
      <c r="X764" s="81"/>
      <c r="Y764" s="81"/>
      <c r="Z764" s="81"/>
    </row>
    <row r="765" spans="2:26">
      <c r="B765" s="1440"/>
      <c r="E765" s="190"/>
      <c r="G765" s="320"/>
      <c r="J765" s="190"/>
      <c r="K765" s="1332"/>
      <c r="L765" s="190"/>
      <c r="M765" s="190"/>
      <c r="N765" s="190"/>
      <c r="O765" s="190"/>
      <c r="P765" s="190"/>
      <c r="Q765" s="190"/>
      <c r="W765" s="81"/>
      <c r="X765" s="81"/>
      <c r="Y765" s="81"/>
      <c r="Z765" s="81"/>
    </row>
    <row r="766" spans="2:26">
      <c r="B766" s="1440"/>
      <c r="E766" s="190"/>
      <c r="G766" s="320"/>
      <c r="J766" s="190"/>
      <c r="K766" s="1332"/>
      <c r="L766" s="190"/>
      <c r="M766" s="190"/>
      <c r="N766" s="190"/>
      <c r="O766" s="190"/>
      <c r="P766" s="190"/>
      <c r="Q766" s="190"/>
      <c r="W766" s="81"/>
      <c r="X766" s="81"/>
      <c r="Y766" s="81"/>
      <c r="Z766" s="81"/>
    </row>
    <row r="767" spans="2:26">
      <c r="B767" s="1440"/>
      <c r="E767" s="190"/>
      <c r="G767" s="320"/>
      <c r="J767" s="190"/>
      <c r="K767" s="1332"/>
      <c r="L767" s="190"/>
      <c r="M767" s="190"/>
      <c r="N767" s="190"/>
      <c r="O767" s="190"/>
      <c r="P767" s="190"/>
      <c r="Q767" s="190"/>
      <c r="W767" s="81"/>
      <c r="X767" s="81"/>
      <c r="Y767" s="81"/>
      <c r="Z767" s="81"/>
    </row>
    <row r="768" spans="2:26">
      <c r="B768" s="1440"/>
      <c r="E768" s="190"/>
      <c r="G768" s="320"/>
      <c r="J768" s="190"/>
      <c r="K768" s="1332"/>
      <c r="L768" s="190"/>
      <c r="M768" s="190"/>
      <c r="N768" s="190"/>
      <c r="O768" s="190"/>
      <c r="P768" s="190"/>
      <c r="Q768" s="190"/>
      <c r="W768" s="81"/>
      <c r="X768" s="81"/>
      <c r="Y768" s="81"/>
      <c r="Z768" s="81"/>
    </row>
    <row r="769" spans="2:26">
      <c r="B769" s="1440"/>
      <c r="E769" s="190"/>
      <c r="G769" s="320"/>
      <c r="J769" s="190"/>
      <c r="K769" s="1332"/>
      <c r="L769" s="190"/>
      <c r="M769" s="190"/>
      <c r="N769" s="190"/>
      <c r="O769" s="190"/>
      <c r="P769" s="190"/>
      <c r="Q769" s="190"/>
      <c r="W769" s="81"/>
      <c r="X769" s="81"/>
      <c r="Y769" s="81"/>
      <c r="Z769" s="81"/>
    </row>
    <row r="770" spans="2:26">
      <c r="B770" s="1440"/>
      <c r="E770" s="190"/>
      <c r="G770" s="320"/>
      <c r="J770" s="190"/>
      <c r="K770" s="1332"/>
      <c r="L770" s="190"/>
      <c r="M770" s="190"/>
      <c r="N770" s="190"/>
      <c r="O770" s="190"/>
      <c r="P770" s="190"/>
      <c r="Q770" s="190"/>
      <c r="W770" s="81"/>
      <c r="X770" s="81"/>
      <c r="Y770" s="81"/>
      <c r="Z770" s="81"/>
    </row>
    <row r="771" spans="2:26">
      <c r="B771" s="1440"/>
      <c r="E771" s="190"/>
      <c r="G771" s="320"/>
      <c r="J771" s="190"/>
      <c r="K771" s="1332"/>
      <c r="L771" s="190"/>
      <c r="M771" s="190"/>
      <c r="N771" s="190"/>
      <c r="O771" s="190"/>
      <c r="P771" s="190"/>
      <c r="Q771" s="190"/>
      <c r="W771" s="81"/>
      <c r="X771" s="81"/>
      <c r="Y771" s="81"/>
      <c r="Z771" s="81"/>
    </row>
    <row r="772" spans="2:26">
      <c r="B772" s="1440"/>
      <c r="E772" s="190"/>
      <c r="G772" s="320"/>
      <c r="J772" s="190"/>
      <c r="K772" s="1332"/>
      <c r="L772" s="190"/>
      <c r="M772" s="190"/>
      <c r="N772" s="190"/>
      <c r="O772" s="190"/>
      <c r="P772" s="190"/>
      <c r="Q772" s="190"/>
      <c r="W772" s="81"/>
      <c r="X772" s="81"/>
      <c r="Y772" s="81"/>
      <c r="Z772" s="81"/>
    </row>
    <row r="773" spans="2:26">
      <c r="B773" s="1440"/>
      <c r="E773" s="190"/>
      <c r="G773" s="320"/>
      <c r="J773" s="190"/>
      <c r="K773" s="1332"/>
      <c r="L773" s="190"/>
      <c r="M773" s="190"/>
      <c r="N773" s="190"/>
      <c r="O773" s="190"/>
      <c r="P773" s="190"/>
      <c r="Q773" s="190"/>
      <c r="W773" s="81"/>
      <c r="X773" s="81"/>
      <c r="Y773" s="81"/>
      <c r="Z773" s="81"/>
    </row>
    <row r="774" spans="2:26">
      <c r="B774" s="1440"/>
      <c r="E774" s="190"/>
      <c r="G774" s="320"/>
      <c r="J774" s="190"/>
      <c r="K774" s="1332"/>
      <c r="L774" s="190"/>
      <c r="M774" s="190"/>
      <c r="N774" s="190"/>
      <c r="O774" s="190"/>
      <c r="P774" s="190"/>
      <c r="Q774" s="190"/>
      <c r="W774" s="81"/>
      <c r="X774" s="81"/>
      <c r="Y774" s="81"/>
      <c r="Z774" s="81"/>
    </row>
    <row r="775" spans="2:26">
      <c r="B775" s="1440"/>
      <c r="E775" s="190"/>
      <c r="G775" s="320"/>
      <c r="J775" s="190"/>
      <c r="K775" s="1332"/>
      <c r="L775" s="190"/>
      <c r="M775" s="190"/>
      <c r="N775" s="190"/>
      <c r="O775" s="190"/>
      <c r="P775" s="190"/>
      <c r="Q775" s="190"/>
      <c r="W775" s="81"/>
      <c r="X775" s="81"/>
      <c r="Y775" s="81"/>
      <c r="Z775" s="81"/>
    </row>
    <row r="776" spans="2:26">
      <c r="B776" s="1440"/>
      <c r="E776" s="190"/>
      <c r="G776" s="320"/>
      <c r="J776" s="190"/>
      <c r="K776" s="1332"/>
      <c r="L776" s="190"/>
      <c r="M776" s="190"/>
      <c r="N776" s="190"/>
      <c r="O776" s="190"/>
      <c r="P776" s="190"/>
      <c r="Q776" s="190"/>
      <c r="W776" s="81"/>
      <c r="X776" s="81"/>
      <c r="Y776" s="81"/>
      <c r="Z776" s="81"/>
    </row>
    <row r="777" spans="2:26">
      <c r="B777" s="1440"/>
      <c r="E777" s="190"/>
      <c r="G777" s="320"/>
      <c r="J777" s="190"/>
      <c r="K777" s="1332"/>
      <c r="L777" s="190"/>
      <c r="M777" s="190"/>
      <c r="N777" s="190"/>
      <c r="O777" s="190"/>
      <c r="P777" s="190"/>
      <c r="Q777" s="190"/>
      <c r="W777" s="81"/>
      <c r="X777" s="81"/>
      <c r="Y777" s="81"/>
      <c r="Z777" s="81"/>
    </row>
    <row r="778" spans="2:26">
      <c r="B778" s="1440"/>
      <c r="E778" s="190"/>
      <c r="G778" s="320"/>
      <c r="J778" s="190"/>
      <c r="K778" s="1332"/>
      <c r="L778" s="190"/>
      <c r="M778" s="190"/>
      <c r="N778" s="190"/>
      <c r="O778" s="190"/>
      <c r="P778" s="190"/>
      <c r="Q778" s="190"/>
      <c r="W778" s="81"/>
      <c r="X778" s="81"/>
      <c r="Y778" s="81"/>
      <c r="Z778" s="81"/>
    </row>
    <row r="779" spans="2:26">
      <c r="B779" s="1440"/>
      <c r="E779" s="190"/>
      <c r="G779" s="320"/>
      <c r="J779" s="190"/>
      <c r="K779" s="1332"/>
      <c r="L779" s="190"/>
      <c r="M779" s="190"/>
      <c r="N779" s="190"/>
      <c r="O779" s="190"/>
      <c r="P779" s="190"/>
      <c r="Q779" s="190"/>
      <c r="W779" s="81"/>
      <c r="X779" s="81"/>
      <c r="Y779" s="81"/>
      <c r="Z779" s="81"/>
    </row>
    <row r="780" spans="2:26">
      <c r="B780" s="1440"/>
      <c r="E780" s="190"/>
      <c r="G780" s="320"/>
      <c r="J780" s="190"/>
      <c r="K780" s="1332"/>
      <c r="L780" s="190"/>
      <c r="M780" s="190"/>
      <c r="N780" s="190"/>
      <c r="O780" s="190"/>
      <c r="P780" s="190"/>
      <c r="Q780" s="190"/>
      <c r="W780" s="81"/>
      <c r="X780" s="81"/>
      <c r="Y780" s="81"/>
      <c r="Z780" s="81"/>
    </row>
    <row r="781" spans="2:26">
      <c r="B781" s="1440"/>
      <c r="E781" s="190"/>
      <c r="G781" s="320"/>
      <c r="J781" s="190"/>
      <c r="K781" s="1332"/>
      <c r="L781" s="190"/>
      <c r="M781" s="190"/>
      <c r="N781" s="190"/>
      <c r="O781" s="190"/>
      <c r="P781" s="190"/>
      <c r="Q781" s="190"/>
      <c r="W781" s="81"/>
      <c r="X781" s="81"/>
      <c r="Y781" s="81"/>
      <c r="Z781" s="81"/>
    </row>
    <row r="782" spans="2:26">
      <c r="B782" s="1440"/>
      <c r="E782" s="190"/>
      <c r="G782" s="320"/>
      <c r="J782" s="190"/>
      <c r="K782" s="1332"/>
      <c r="L782" s="190"/>
      <c r="M782" s="190"/>
      <c r="N782" s="190"/>
      <c r="O782" s="190"/>
      <c r="P782" s="190"/>
      <c r="Q782" s="190"/>
      <c r="W782" s="81"/>
      <c r="X782" s="81"/>
      <c r="Y782" s="81"/>
      <c r="Z782" s="81"/>
    </row>
    <row r="783" spans="2:26">
      <c r="B783" s="1440"/>
      <c r="E783" s="190"/>
      <c r="G783" s="320"/>
      <c r="J783" s="190"/>
      <c r="K783" s="1332"/>
      <c r="L783" s="190"/>
      <c r="M783" s="190"/>
      <c r="N783" s="190"/>
      <c r="O783" s="190"/>
      <c r="P783" s="190"/>
      <c r="Q783" s="190"/>
      <c r="W783" s="81"/>
      <c r="X783" s="81"/>
      <c r="Y783" s="81"/>
      <c r="Z783" s="81"/>
    </row>
    <row r="784" spans="2:26">
      <c r="B784" s="1440"/>
      <c r="E784" s="190"/>
      <c r="G784" s="320"/>
      <c r="J784" s="190"/>
      <c r="K784" s="1332"/>
      <c r="L784" s="190"/>
      <c r="M784" s="190"/>
      <c r="N784" s="190"/>
      <c r="O784" s="190"/>
      <c r="P784" s="190"/>
      <c r="Q784" s="190"/>
      <c r="W784" s="81"/>
      <c r="X784" s="81"/>
      <c r="Y784" s="81"/>
      <c r="Z784" s="81"/>
    </row>
    <row r="785" spans="2:26">
      <c r="B785" s="1440"/>
      <c r="E785" s="190"/>
      <c r="G785" s="320"/>
      <c r="J785" s="190"/>
      <c r="K785" s="1332"/>
      <c r="L785" s="190"/>
      <c r="M785" s="190"/>
      <c r="N785" s="190"/>
      <c r="O785" s="190"/>
      <c r="P785" s="190"/>
      <c r="Q785" s="190"/>
      <c r="W785" s="81"/>
      <c r="X785" s="81"/>
      <c r="Y785" s="81"/>
      <c r="Z785" s="81"/>
    </row>
    <row r="786" spans="2:26">
      <c r="B786" s="1440"/>
      <c r="E786" s="190"/>
      <c r="G786" s="320"/>
      <c r="J786" s="190"/>
      <c r="K786" s="1332"/>
      <c r="L786" s="190"/>
      <c r="M786" s="190"/>
      <c r="N786" s="190"/>
      <c r="O786" s="190"/>
      <c r="P786" s="190"/>
      <c r="Q786" s="190"/>
      <c r="W786" s="81"/>
      <c r="X786" s="81"/>
      <c r="Y786" s="81"/>
      <c r="Z786" s="81"/>
    </row>
    <row r="787" spans="2:26">
      <c r="B787" s="1440"/>
      <c r="E787" s="190"/>
      <c r="G787" s="320"/>
      <c r="J787" s="190"/>
      <c r="K787" s="1332"/>
      <c r="L787" s="190"/>
      <c r="M787" s="190"/>
      <c r="N787" s="190"/>
      <c r="O787" s="190"/>
      <c r="P787" s="190"/>
      <c r="Q787" s="190"/>
      <c r="W787" s="81"/>
      <c r="X787" s="81"/>
      <c r="Y787" s="81"/>
      <c r="Z787" s="81"/>
    </row>
    <row r="788" spans="2:26">
      <c r="B788" s="1440"/>
      <c r="E788" s="190"/>
      <c r="G788" s="320"/>
      <c r="J788" s="190"/>
      <c r="K788" s="1332"/>
      <c r="L788" s="190"/>
      <c r="M788" s="190"/>
      <c r="N788" s="190"/>
      <c r="O788" s="190"/>
      <c r="P788" s="190"/>
      <c r="Q788" s="190"/>
      <c r="W788" s="81"/>
      <c r="X788" s="81"/>
      <c r="Y788" s="81"/>
      <c r="Z788" s="81"/>
    </row>
    <row r="789" spans="2:26">
      <c r="B789" s="1440"/>
      <c r="E789" s="190"/>
      <c r="G789" s="320"/>
      <c r="J789" s="190"/>
      <c r="K789" s="1332"/>
      <c r="L789" s="190"/>
      <c r="M789" s="190"/>
      <c r="N789" s="190"/>
      <c r="O789" s="190"/>
      <c r="P789" s="190"/>
      <c r="Q789" s="190"/>
      <c r="W789" s="81"/>
      <c r="X789" s="81"/>
      <c r="Y789" s="81"/>
      <c r="Z789" s="81"/>
    </row>
    <row r="790" spans="2:26">
      <c r="B790" s="1440"/>
      <c r="E790" s="190"/>
      <c r="G790" s="320"/>
      <c r="J790" s="190"/>
      <c r="K790" s="1332"/>
      <c r="L790" s="190"/>
      <c r="M790" s="190"/>
      <c r="N790" s="190"/>
      <c r="O790" s="190"/>
      <c r="P790" s="190"/>
      <c r="Q790" s="190"/>
      <c r="W790" s="81"/>
      <c r="X790" s="81"/>
      <c r="Y790" s="81"/>
      <c r="Z790" s="81"/>
    </row>
    <row r="791" spans="2:26">
      <c r="B791" s="1440"/>
      <c r="E791" s="190"/>
      <c r="G791" s="320"/>
      <c r="J791" s="190"/>
      <c r="K791" s="1332"/>
      <c r="L791" s="190"/>
      <c r="M791" s="190"/>
      <c r="N791" s="190"/>
      <c r="O791" s="190"/>
      <c r="P791" s="190"/>
      <c r="Q791" s="190"/>
      <c r="W791" s="81"/>
      <c r="X791" s="81"/>
      <c r="Y791" s="81"/>
      <c r="Z791" s="81"/>
    </row>
    <row r="792" spans="2:26">
      <c r="B792" s="1440"/>
      <c r="E792" s="190"/>
      <c r="G792" s="320"/>
      <c r="J792" s="190"/>
      <c r="K792" s="1332"/>
      <c r="L792" s="190"/>
      <c r="M792" s="190"/>
      <c r="N792" s="190"/>
      <c r="O792" s="190"/>
      <c r="P792" s="190"/>
      <c r="Q792" s="190"/>
      <c r="W792" s="81"/>
      <c r="X792" s="81"/>
      <c r="Y792" s="81"/>
      <c r="Z792" s="81"/>
    </row>
    <row r="793" spans="2:26">
      <c r="B793" s="1440"/>
      <c r="E793" s="190"/>
      <c r="G793" s="320"/>
      <c r="J793" s="190"/>
      <c r="K793" s="1332"/>
      <c r="L793" s="190"/>
      <c r="M793" s="190"/>
      <c r="N793" s="190"/>
      <c r="O793" s="190"/>
      <c r="P793" s="190"/>
      <c r="Q793" s="190"/>
      <c r="W793" s="81"/>
      <c r="X793" s="81"/>
      <c r="Y793" s="81"/>
      <c r="Z793" s="81"/>
    </row>
    <row r="794" spans="2:26">
      <c r="B794" s="1440"/>
      <c r="E794" s="190"/>
      <c r="G794" s="320"/>
      <c r="J794" s="190"/>
      <c r="K794" s="1332"/>
      <c r="L794" s="190"/>
      <c r="M794" s="190"/>
      <c r="N794" s="190"/>
      <c r="O794" s="190"/>
      <c r="P794" s="190"/>
      <c r="Q794" s="190"/>
      <c r="W794" s="81"/>
      <c r="X794" s="81"/>
      <c r="Y794" s="81"/>
      <c r="Z794" s="81"/>
    </row>
    <row r="795" spans="2:26">
      <c r="B795" s="1440"/>
      <c r="E795" s="190"/>
      <c r="G795" s="320"/>
      <c r="J795" s="190"/>
      <c r="K795" s="1332"/>
      <c r="L795" s="190"/>
      <c r="M795" s="190"/>
      <c r="N795" s="190"/>
      <c r="O795" s="190"/>
      <c r="P795" s="190"/>
      <c r="Q795" s="190"/>
      <c r="W795" s="81"/>
      <c r="X795" s="81"/>
      <c r="Y795" s="81"/>
      <c r="Z795" s="81"/>
    </row>
    <row r="796" spans="2:26">
      <c r="B796" s="1440"/>
      <c r="E796" s="190"/>
      <c r="G796" s="320"/>
      <c r="J796" s="190"/>
      <c r="K796" s="1332"/>
      <c r="L796" s="190"/>
      <c r="M796" s="190"/>
      <c r="N796" s="190"/>
      <c r="O796" s="190"/>
      <c r="P796" s="190"/>
      <c r="Q796" s="190"/>
      <c r="W796" s="81"/>
      <c r="X796" s="81"/>
      <c r="Y796" s="81"/>
      <c r="Z796" s="81"/>
    </row>
    <row r="797" spans="2:26">
      <c r="B797" s="1440"/>
      <c r="E797" s="190"/>
      <c r="G797" s="320"/>
      <c r="J797" s="190"/>
      <c r="K797" s="1332"/>
      <c r="L797" s="190"/>
      <c r="M797" s="190"/>
      <c r="N797" s="190"/>
      <c r="O797" s="190"/>
      <c r="P797" s="190"/>
      <c r="Q797" s="190"/>
      <c r="W797" s="81"/>
      <c r="X797" s="81"/>
      <c r="Y797" s="81"/>
      <c r="Z797" s="81"/>
    </row>
    <row r="798" spans="2:26">
      <c r="B798" s="1440"/>
      <c r="E798" s="190"/>
      <c r="G798" s="320"/>
      <c r="J798" s="190"/>
      <c r="K798" s="1332"/>
      <c r="L798" s="190"/>
      <c r="M798" s="190"/>
      <c r="N798" s="190"/>
      <c r="O798" s="190"/>
      <c r="P798" s="190"/>
      <c r="Q798" s="190"/>
      <c r="W798" s="81"/>
      <c r="X798" s="81"/>
      <c r="Y798" s="81"/>
      <c r="Z798" s="81"/>
    </row>
    <row r="799" spans="2:26">
      <c r="B799" s="1440"/>
      <c r="E799" s="190"/>
      <c r="G799" s="320"/>
      <c r="J799" s="190"/>
      <c r="K799" s="1332"/>
      <c r="L799" s="190"/>
      <c r="M799" s="190"/>
      <c r="N799" s="190"/>
      <c r="O799" s="190"/>
      <c r="P799" s="190"/>
      <c r="Q799" s="190"/>
      <c r="W799" s="81"/>
      <c r="X799" s="81"/>
      <c r="Y799" s="81"/>
      <c r="Z799" s="81"/>
    </row>
    <row r="800" spans="2:26">
      <c r="B800" s="1440"/>
      <c r="E800" s="190"/>
      <c r="G800" s="320"/>
      <c r="J800" s="190"/>
      <c r="K800" s="1332"/>
      <c r="L800" s="190"/>
      <c r="M800" s="190"/>
      <c r="N800" s="190"/>
      <c r="O800" s="190"/>
      <c r="P800" s="190"/>
      <c r="Q800" s="190"/>
      <c r="W800" s="81"/>
      <c r="X800" s="81"/>
      <c r="Y800" s="81"/>
      <c r="Z800" s="81"/>
    </row>
    <row r="801" spans="2:26">
      <c r="B801" s="1440"/>
      <c r="E801" s="190"/>
      <c r="G801" s="320"/>
      <c r="J801" s="190"/>
      <c r="K801" s="1332"/>
      <c r="L801" s="190"/>
      <c r="M801" s="190"/>
      <c r="N801" s="190"/>
      <c r="O801" s="190"/>
      <c r="P801" s="190"/>
      <c r="Q801" s="190"/>
      <c r="W801" s="81"/>
      <c r="X801" s="81"/>
      <c r="Y801" s="81"/>
      <c r="Z801" s="81"/>
    </row>
    <row r="802" spans="2:26">
      <c r="B802" s="1440"/>
      <c r="E802" s="190"/>
      <c r="G802" s="320"/>
      <c r="J802" s="190"/>
      <c r="K802" s="1332"/>
      <c r="L802" s="190"/>
      <c r="M802" s="190"/>
      <c r="N802" s="190"/>
      <c r="O802" s="190"/>
      <c r="P802" s="190"/>
      <c r="Q802" s="190"/>
      <c r="W802" s="81"/>
      <c r="X802" s="81"/>
      <c r="Y802" s="81"/>
      <c r="Z802" s="81"/>
    </row>
    <row r="803" spans="2:26">
      <c r="B803" s="1440"/>
      <c r="E803" s="190"/>
      <c r="G803" s="320"/>
      <c r="J803" s="190"/>
      <c r="K803" s="1332"/>
      <c r="L803" s="190"/>
      <c r="M803" s="190"/>
      <c r="N803" s="190"/>
      <c r="O803" s="190"/>
      <c r="P803" s="190"/>
      <c r="Q803" s="190"/>
      <c r="W803" s="81"/>
      <c r="X803" s="81"/>
      <c r="Y803" s="81"/>
      <c r="Z803" s="81"/>
    </row>
    <row r="804" spans="2:26">
      <c r="B804" s="1440"/>
      <c r="E804" s="190"/>
      <c r="G804" s="320"/>
      <c r="J804" s="190"/>
      <c r="K804" s="1332"/>
      <c r="L804" s="190"/>
      <c r="M804" s="190"/>
      <c r="N804" s="190"/>
      <c r="O804" s="190"/>
      <c r="P804" s="190"/>
      <c r="Q804" s="190"/>
      <c r="W804" s="81"/>
      <c r="X804" s="81"/>
      <c r="Y804" s="81"/>
      <c r="Z804" s="81"/>
    </row>
    <row r="805" spans="2:26">
      <c r="B805" s="1440"/>
      <c r="E805" s="190"/>
      <c r="G805" s="320"/>
      <c r="J805" s="190"/>
      <c r="K805" s="1332"/>
      <c r="L805" s="190"/>
      <c r="M805" s="190"/>
      <c r="N805" s="190"/>
      <c r="O805" s="190"/>
      <c r="P805" s="190"/>
      <c r="Q805" s="190"/>
      <c r="W805" s="81"/>
      <c r="X805" s="81"/>
      <c r="Y805" s="81"/>
      <c r="Z805" s="81"/>
    </row>
    <row r="806" spans="2:26">
      <c r="B806" s="1440"/>
      <c r="E806" s="190"/>
      <c r="G806" s="320"/>
      <c r="J806" s="190"/>
      <c r="K806" s="1332"/>
      <c r="L806" s="190"/>
      <c r="M806" s="190"/>
      <c r="N806" s="190"/>
      <c r="O806" s="190"/>
      <c r="P806" s="190"/>
      <c r="Q806" s="190"/>
      <c r="W806" s="81"/>
      <c r="X806" s="81"/>
      <c r="Y806" s="81"/>
      <c r="Z806" s="81"/>
    </row>
    <row r="807" spans="2:26">
      <c r="B807" s="1440"/>
      <c r="E807" s="190"/>
      <c r="G807" s="320"/>
      <c r="J807" s="190"/>
      <c r="K807" s="1332"/>
      <c r="L807" s="190"/>
      <c r="M807" s="190"/>
      <c r="N807" s="190"/>
      <c r="O807" s="190"/>
      <c r="P807" s="190"/>
      <c r="Q807" s="190"/>
      <c r="W807" s="81"/>
      <c r="X807" s="81"/>
      <c r="Y807" s="81"/>
      <c r="Z807" s="81"/>
    </row>
    <row r="808" spans="2:26">
      <c r="B808" s="1440"/>
      <c r="E808" s="190"/>
      <c r="G808" s="320"/>
      <c r="J808" s="190"/>
      <c r="K808" s="1332"/>
      <c r="L808" s="190"/>
      <c r="M808" s="190"/>
      <c r="N808" s="190"/>
      <c r="O808" s="190"/>
      <c r="P808" s="190"/>
      <c r="Q808" s="190"/>
      <c r="W808" s="81"/>
      <c r="X808" s="81"/>
      <c r="Y808" s="81"/>
      <c r="Z808" s="81"/>
    </row>
    <row r="809" spans="2:26">
      <c r="B809" s="1440"/>
      <c r="E809" s="190"/>
      <c r="G809" s="320"/>
      <c r="J809" s="190"/>
      <c r="K809" s="1332"/>
      <c r="L809" s="190"/>
      <c r="M809" s="190"/>
      <c r="N809" s="190"/>
      <c r="O809" s="190"/>
      <c r="P809" s="190"/>
      <c r="Q809" s="190"/>
      <c r="W809" s="81"/>
      <c r="X809" s="81"/>
      <c r="Y809" s="81"/>
      <c r="Z809" s="81"/>
    </row>
    <row r="810" spans="2:26">
      <c r="B810" s="1440"/>
      <c r="E810" s="190"/>
      <c r="G810" s="320"/>
      <c r="J810" s="190"/>
      <c r="K810" s="1332"/>
      <c r="L810" s="190"/>
      <c r="M810" s="190"/>
      <c r="N810" s="190"/>
      <c r="O810" s="190"/>
      <c r="P810" s="190"/>
      <c r="Q810" s="190"/>
      <c r="W810" s="81"/>
      <c r="X810" s="81"/>
      <c r="Y810" s="81"/>
      <c r="Z810" s="81"/>
    </row>
    <row r="811" spans="2:26">
      <c r="B811" s="1440"/>
      <c r="E811" s="190"/>
      <c r="G811" s="320"/>
      <c r="J811" s="190"/>
      <c r="K811" s="1332"/>
      <c r="L811" s="190"/>
      <c r="M811" s="190"/>
      <c r="N811" s="190"/>
      <c r="O811" s="190"/>
      <c r="P811" s="190"/>
      <c r="Q811" s="190"/>
      <c r="W811" s="81"/>
      <c r="X811" s="81"/>
      <c r="Y811" s="81"/>
      <c r="Z811" s="81"/>
    </row>
    <row r="812" spans="2:26">
      <c r="B812" s="1440"/>
      <c r="E812" s="190"/>
      <c r="G812" s="320"/>
      <c r="J812" s="190"/>
      <c r="K812" s="1332"/>
      <c r="L812" s="190"/>
      <c r="M812" s="190"/>
      <c r="N812" s="190"/>
      <c r="O812" s="190"/>
      <c r="P812" s="190"/>
      <c r="Q812" s="190"/>
      <c r="W812" s="81"/>
      <c r="X812" s="81"/>
      <c r="Y812" s="81"/>
      <c r="Z812" s="81"/>
    </row>
    <row r="813" spans="2:26">
      <c r="B813" s="1440"/>
      <c r="E813" s="190"/>
      <c r="G813" s="320"/>
      <c r="J813" s="190"/>
      <c r="K813" s="1332"/>
      <c r="L813" s="190"/>
      <c r="M813" s="190"/>
      <c r="N813" s="190"/>
      <c r="O813" s="190"/>
      <c r="P813" s="190"/>
      <c r="Q813" s="190"/>
      <c r="W813" s="81"/>
      <c r="X813" s="81"/>
      <c r="Y813" s="81"/>
      <c r="Z813" s="81"/>
    </row>
    <row r="814" spans="2:26">
      <c r="B814" s="1440"/>
      <c r="E814" s="190"/>
      <c r="G814" s="320"/>
      <c r="J814" s="190"/>
      <c r="K814" s="1332"/>
      <c r="L814" s="190"/>
      <c r="M814" s="190"/>
      <c r="N814" s="190"/>
      <c r="O814" s="190"/>
      <c r="P814" s="190"/>
      <c r="Q814" s="190"/>
      <c r="W814" s="81"/>
      <c r="X814" s="81"/>
      <c r="Y814" s="81"/>
      <c r="Z814" s="81"/>
    </row>
    <row r="815" spans="2:26">
      <c r="B815" s="1440"/>
      <c r="E815" s="190"/>
      <c r="G815" s="320"/>
      <c r="J815" s="190"/>
      <c r="K815" s="1332"/>
      <c r="L815" s="190"/>
      <c r="M815" s="190"/>
      <c r="N815" s="190"/>
      <c r="O815" s="190"/>
      <c r="P815" s="190"/>
      <c r="Q815" s="190"/>
      <c r="W815" s="81"/>
      <c r="X815" s="81"/>
      <c r="Y815" s="81"/>
      <c r="Z815" s="81"/>
    </row>
    <row r="816" spans="2:26">
      <c r="B816" s="1440"/>
      <c r="E816" s="190"/>
      <c r="G816" s="320"/>
      <c r="J816" s="190"/>
      <c r="K816" s="1332"/>
      <c r="L816" s="190"/>
      <c r="M816" s="190"/>
      <c r="N816" s="190"/>
      <c r="O816" s="190"/>
      <c r="P816" s="190"/>
      <c r="Q816" s="190"/>
      <c r="W816" s="81"/>
      <c r="X816" s="81"/>
      <c r="Y816" s="81"/>
      <c r="Z816" s="81"/>
    </row>
    <row r="817" spans="2:26">
      <c r="B817" s="1440"/>
      <c r="E817" s="190"/>
      <c r="G817" s="320"/>
      <c r="J817" s="190"/>
      <c r="K817" s="1332"/>
      <c r="L817" s="190"/>
      <c r="M817" s="190"/>
      <c r="N817" s="190"/>
      <c r="O817" s="190"/>
      <c r="P817" s="190"/>
      <c r="Q817" s="190"/>
      <c r="W817" s="81"/>
      <c r="X817" s="81"/>
      <c r="Y817" s="81"/>
      <c r="Z817" s="81"/>
    </row>
    <row r="818" spans="2:26">
      <c r="B818" s="1440"/>
      <c r="E818" s="190"/>
      <c r="G818" s="320"/>
      <c r="J818" s="190"/>
      <c r="K818" s="1332"/>
      <c r="L818" s="190"/>
      <c r="M818" s="190"/>
      <c r="N818" s="190"/>
      <c r="O818" s="190"/>
      <c r="P818" s="190"/>
      <c r="Q818" s="190"/>
      <c r="W818" s="81"/>
      <c r="X818" s="81"/>
      <c r="Y818" s="81"/>
      <c r="Z818" s="81"/>
    </row>
    <row r="819" spans="2:26">
      <c r="B819" s="1440"/>
      <c r="E819" s="190"/>
      <c r="G819" s="320"/>
      <c r="J819" s="190"/>
      <c r="K819" s="1332"/>
      <c r="L819" s="190"/>
      <c r="M819" s="190"/>
      <c r="N819" s="190"/>
      <c r="O819" s="190"/>
      <c r="P819" s="190"/>
      <c r="Q819" s="190"/>
      <c r="W819" s="81"/>
      <c r="X819" s="81"/>
      <c r="Y819" s="81"/>
      <c r="Z819" s="81"/>
    </row>
    <row r="820" spans="2:26">
      <c r="B820" s="1440"/>
      <c r="E820" s="190"/>
      <c r="G820" s="320"/>
      <c r="J820" s="190"/>
      <c r="K820" s="1332"/>
      <c r="L820" s="190"/>
      <c r="M820" s="190"/>
      <c r="N820" s="190"/>
      <c r="O820" s="190"/>
      <c r="P820" s="190"/>
      <c r="Q820" s="190"/>
      <c r="W820" s="81"/>
      <c r="X820" s="81"/>
      <c r="Y820" s="81"/>
      <c r="Z820" s="81"/>
    </row>
    <row r="821" spans="2:26">
      <c r="B821" s="1440"/>
      <c r="E821" s="190"/>
      <c r="G821" s="320"/>
      <c r="J821" s="190"/>
      <c r="K821" s="1332"/>
      <c r="L821" s="190"/>
      <c r="M821" s="190"/>
      <c r="N821" s="190"/>
      <c r="O821" s="190"/>
      <c r="P821" s="190"/>
      <c r="Q821" s="190"/>
      <c r="W821" s="81"/>
      <c r="X821" s="81"/>
      <c r="Y821" s="81"/>
      <c r="Z821" s="81"/>
    </row>
    <row r="822" spans="2:26">
      <c r="B822" s="1440"/>
      <c r="E822" s="190"/>
      <c r="G822" s="320"/>
      <c r="J822" s="190"/>
      <c r="K822" s="1332"/>
      <c r="L822" s="190"/>
      <c r="M822" s="190"/>
      <c r="N822" s="190"/>
      <c r="O822" s="190"/>
      <c r="P822" s="190"/>
      <c r="Q822" s="190"/>
      <c r="W822" s="81"/>
      <c r="X822" s="81"/>
      <c r="Y822" s="81"/>
      <c r="Z822" s="81"/>
    </row>
    <row r="823" spans="2:26">
      <c r="B823" s="1440"/>
      <c r="E823" s="190"/>
      <c r="G823" s="320"/>
      <c r="J823" s="190"/>
      <c r="K823" s="1332"/>
      <c r="L823" s="190"/>
      <c r="M823" s="190"/>
      <c r="N823" s="190"/>
      <c r="O823" s="190"/>
      <c r="P823" s="190"/>
      <c r="Q823" s="190"/>
      <c r="W823" s="81"/>
      <c r="X823" s="81"/>
      <c r="Y823" s="81"/>
      <c r="Z823" s="81"/>
    </row>
    <row r="824" spans="2:26">
      <c r="B824" s="1440"/>
      <c r="E824" s="190"/>
      <c r="G824" s="320"/>
      <c r="J824" s="190"/>
      <c r="K824" s="1332"/>
      <c r="L824" s="190"/>
      <c r="M824" s="190"/>
      <c r="N824" s="190"/>
      <c r="O824" s="190"/>
      <c r="P824" s="190"/>
      <c r="Q824" s="190"/>
      <c r="W824" s="81"/>
      <c r="X824" s="81"/>
      <c r="Y824" s="81"/>
      <c r="Z824" s="81"/>
    </row>
    <row r="825" spans="2:26">
      <c r="B825" s="1440"/>
      <c r="E825" s="190"/>
      <c r="G825" s="320"/>
      <c r="J825" s="190"/>
      <c r="K825" s="1332"/>
      <c r="L825" s="190"/>
      <c r="M825" s="190"/>
      <c r="N825" s="190"/>
      <c r="O825" s="190"/>
      <c r="P825" s="190"/>
      <c r="Q825" s="190"/>
      <c r="W825" s="81"/>
      <c r="X825" s="81"/>
      <c r="Y825" s="81"/>
      <c r="Z825" s="81"/>
    </row>
    <row r="826" spans="2:26">
      <c r="B826" s="1440"/>
      <c r="E826" s="190"/>
      <c r="G826" s="320"/>
      <c r="J826" s="190"/>
      <c r="K826" s="1332"/>
      <c r="L826" s="190"/>
      <c r="M826" s="190"/>
      <c r="N826" s="190"/>
      <c r="O826" s="190"/>
      <c r="P826" s="190"/>
      <c r="Q826" s="190"/>
      <c r="W826" s="81"/>
      <c r="X826" s="81"/>
      <c r="Y826" s="81"/>
      <c r="Z826" s="81"/>
    </row>
    <row r="827" spans="2:26">
      <c r="B827" s="1440"/>
      <c r="E827" s="190"/>
      <c r="G827" s="320"/>
      <c r="J827" s="190"/>
      <c r="K827" s="1332"/>
      <c r="L827" s="190"/>
      <c r="M827" s="190"/>
      <c r="N827" s="190"/>
      <c r="O827" s="190"/>
      <c r="P827" s="190"/>
      <c r="Q827" s="190"/>
      <c r="W827" s="81"/>
      <c r="X827" s="81"/>
      <c r="Y827" s="81"/>
      <c r="Z827" s="81"/>
    </row>
    <row r="828" spans="2:26">
      <c r="B828" s="1440"/>
      <c r="E828" s="190"/>
      <c r="G828" s="320"/>
      <c r="J828" s="190"/>
      <c r="K828" s="1332"/>
      <c r="L828" s="190"/>
      <c r="M828" s="190"/>
      <c r="N828" s="190"/>
      <c r="O828" s="190"/>
      <c r="P828" s="190"/>
      <c r="Q828" s="190"/>
      <c r="W828" s="81"/>
      <c r="X828" s="81"/>
      <c r="Y828" s="81"/>
      <c r="Z828" s="81"/>
    </row>
    <row r="829" spans="2:26">
      <c r="B829" s="1440"/>
      <c r="E829" s="190"/>
      <c r="G829" s="320"/>
      <c r="J829" s="190"/>
      <c r="K829" s="1332"/>
      <c r="L829" s="190"/>
      <c r="M829" s="190"/>
      <c r="N829" s="190"/>
      <c r="O829" s="190"/>
      <c r="P829" s="190"/>
      <c r="Q829" s="190"/>
      <c r="W829" s="81"/>
      <c r="X829" s="81"/>
      <c r="Y829" s="81"/>
      <c r="Z829" s="81"/>
    </row>
    <row r="830" spans="2:26">
      <c r="B830" s="1440"/>
      <c r="E830" s="190"/>
      <c r="G830" s="320"/>
      <c r="J830" s="190"/>
      <c r="K830" s="1332"/>
      <c r="L830" s="190"/>
      <c r="M830" s="190"/>
      <c r="N830" s="190"/>
      <c r="O830" s="190"/>
      <c r="P830" s="190"/>
      <c r="Q830" s="190"/>
      <c r="W830" s="81"/>
      <c r="X830" s="81"/>
      <c r="Y830" s="81"/>
      <c r="Z830" s="81"/>
    </row>
    <row r="831" spans="2:26">
      <c r="B831" s="1440"/>
      <c r="E831" s="190"/>
      <c r="G831" s="320"/>
      <c r="J831" s="190"/>
      <c r="K831" s="1332"/>
      <c r="L831" s="190"/>
      <c r="M831" s="190"/>
      <c r="N831" s="190"/>
      <c r="O831" s="190"/>
      <c r="P831" s="190"/>
      <c r="Q831" s="190"/>
      <c r="W831" s="81"/>
      <c r="X831" s="81"/>
      <c r="Y831" s="81"/>
      <c r="Z831" s="81"/>
    </row>
    <row r="832" spans="2:26">
      <c r="B832" s="1440"/>
      <c r="E832" s="190"/>
      <c r="G832" s="320"/>
      <c r="J832" s="190"/>
      <c r="K832" s="1332"/>
      <c r="L832" s="190"/>
      <c r="M832" s="190"/>
      <c r="N832" s="190"/>
      <c r="O832" s="190"/>
      <c r="P832" s="190"/>
      <c r="Q832" s="190"/>
      <c r="W832" s="81"/>
      <c r="X832" s="81"/>
      <c r="Y832" s="81"/>
      <c r="Z832" s="81"/>
    </row>
    <row r="833" spans="2:26">
      <c r="B833" s="1440"/>
      <c r="E833" s="190"/>
      <c r="G833" s="320"/>
      <c r="J833" s="190"/>
      <c r="K833" s="1332"/>
      <c r="L833" s="190"/>
      <c r="M833" s="190"/>
      <c r="N833" s="190"/>
      <c r="O833" s="190"/>
      <c r="P833" s="190"/>
      <c r="Q833" s="190"/>
      <c r="W833" s="81"/>
      <c r="X833" s="81"/>
      <c r="Y833" s="81"/>
      <c r="Z833" s="81"/>
    </row>
    <row r="834" spans="2:26">
      <c r="B834" s="1440"/>
      <c r="E834" s="190"/>
      <c r="G834" s="320"/>
      <c r="J834" s="190"/>
      <c r="K834" s="1332"/>
      <c r="L834" s="190"/>
      <c r="M834" s="190"/>
      <c r="N834" s="190"/>
      <c r="O834" s="190"/>
      <c r="P834" s="190"/>
      <c r="Q834" s="190"/>
      <c r="W834" s="81"/>
      <c r="X834" s="81"/>
      <c r="Y834" s="81"/>
      <c r="Z834" s="81"/>
    </row>
    <row r="835" spans="2:26">
      <c r="B835" s="1440"/>
      <c r="E835" s="190"/>
      <c r="G835" s="320"/>
      <c r="J835" s="190"/>
      <c r="K835" s="1332"/>
      <c r="L835" s="190"/>
      <c r="M835" s="190"/>
      <c r="N835" s="190"/>
      <c r="O835" s="190"/>
      <c r="P835" s="190"/>
      <c r="Q835" s="190"/>
      <c r="W835" s="81"/>
      <c r="X835" s="81"/>
      <c r="Y835" s="81"/>
      <c r="Z835" s="81"/>
    </row>
    <row r="836" spans="2:26">
      <c r="B836" s="1440"/>
      <c r="E836" s="190"/>
      <c r="G836" s="320"/>
      <c r="J836" s="190"/>
      <c r="K836" s="1332"/>
      <c r="L836" s="190"/>
      <c r="M836" s="190"/>
      <c r="N836" s="190"/>
      <c r="O836" s="190"/>
      <c r="P836" s="190"/>
      <c r="Q836" s="190"/>
      <c r="W836" s="81"/>
      <c r="X836" s="81"/>
      <c r="Y836" s="81"/>
      <c r="Z836" s="81"/>
    </row>
    <row r="837" spans="2:26">
      <c r="B837" s="1440"/>
      <c r="E837" s="190"/>
      <c r="G837" s="320"/>
      <c r="J837" s="190"/>
      <c r="K837" s="1332"/>
      <c r="L837" s="190"/>
      <c r="M837" s="190"/>
      <c r="N837" s="190"/>
      <c r="O837" s="190"/>
      <c r="P837" s="190"/>
      <c r="Q837" s="190"/>
      <c r="W837" s="81"/>
      <c r="X837" s="81"/>
      <c r="Y837" s="81"/>
      <c r="Z837" s="81"/>
    </row>
    <row r="838" spans="2:26">
      <c r="B838" s="1440"/>
      <c r="E838" s="190"/>
      <c r="G838" s="320"/>
      <c r="J838" s="190"/>
      <c r="K838" s="1332"/>
      <c r="L838" s="190"/>
      <c r="M838" s="190"/>
      <c r="N838" s="190"/>
      <c r="O838" s="190"/>
      <c r="P838" s="190"/>
      <c r="Q838" s="190"/>
      <c r="W838" s="81"/>
      <c r="X838" s="81"/>
      <c r="Y838" s="81"/>
      <c r="Z838" s="81"/>
    </row>
    <row r="839" spans="2:26">
      <c r="B839" s="1440"/>
      <c r="E839" s="190"/>
      <c r="G839" s="320"/>
      <c r="J839" s="190"/>
      <c r="K839" s="1332"/>
      <c r="L839" s="190"/>
      <c r="M839" s="190"/>
      <c r="N839" s="190"/>
      <c r="O839" s="190"/>
      <c r="P839" s="190"/>
      <c r="Q839" s="190"/>
      <c r="W839" s="81"/>
      <c r="X839" s="81"/>
      <c r="Y839" s="81"/>
      <c r="Z839" s="81"/>
    </row>
    <row r="840" spans="2:26">
      <c r="B840" s="1440"/>
      <c r="E840" s="190"/>
      <c r="G840" s="320"/>
      <c r="J840" s="190"/>
      <c r="K840" s="1332"/>
      <c r="L840" s="190"/>
      <c r="M840" s="190"/>
      <c r="N840" s="190"/>
      <c r="O840" s="190"/>
      <c r="P840" s="190"/>
      <c r="Q840" s="190"/>
      <c r="W840" s="81"/>
      <c r="X840" s="81"/>
      <c r="Y840" s="81"/>
      <c r="Z840" s="81"/>
    </row>
    <row r="841" spans="2:26">
      <c r="B841" s="1440"/>
      <c r="E841" s="190"/>
      <c r="G841" s="320"/>
      <c r="J841" s="190"/>
      <c r="K841" s="1332"/>
      <c r="L841" s="190"/>
      <c r="M841" s="190"/>
      <c r="N841" s="190"/>
      <c r="O841" s="190"/>
      <c r="P841" s="190"/>
      <c r="Q841" s="190"/>
      <c r="W841" s="81"/>
      <c r="X841" s="81"/>
      <c r="Y841" s="81"/>
      <c r="Z841" s="81"/>
    </row>
    <row r="842" spans="2:26">
      <c r="B842" s="1440"/>
      <c r="E842" s="190"/>
      <c r="G842" s="320"/>
      <c r="J842" s="190"/>
      <c r="K842" s="1332"/>
      <c r="L842" s="190"/>
      <c r="M842" s="190"/>
      <c r="N842" s="190"/>
      <c r="O842" s="190"/>
      <c r="P842" s="190"/>
      <c r="Q842" s="190"/>
      <c r="W842" s="81"/>
      <c r="X842" s="81"/>
      <c r="Y842" s="81"/>
      <c r="Z842" s="81"/>
    </row>
    <row r="843" spans="2:26">
      <c r="B843" s="1440"/>
      <c r="E843" s="190"/>
      <c r="G843" s="320"/>
      <c r="J843" s="190"/>
      <c r="K843" s="1332"/>
      <c r="L843" s="190"/>
      <c r="M843" s="190"/>
      <c r="N843" s="190"/>
      <c r="O843" s="190"/>
      <c r="P843" s="190"/>
      <c r="Q843" s="190"/>
      <c r="W843" s="81"/>
      <c r="X843" s="81"/>
      <c r="Y843" s="81"/>
      <c r="Z843" s="81"/>
    </row>
    <row r="844" spans="2:26">
      <c r="B844" s="1440"/>
      <c r="E844" s="190"/>
      <c r="G844" s="320"/>
      <c r="J844" s="190"/>
      <c r="K844" s="1332"/>
      <c r="L844" s="190"/>
      <c r="M844" s="190"/>
      <c r="N844" s="190"/>
      <c r="O844" s="190"/>
      <c r="P844" s="190"/>
      <c r="Q844" s="190"/>
      <c r="W844" s="81"/>
      <c r="X844" s="81"/>
      <c r="Y844" s="81"/>
      <c r="Z844" s="81"/>
    </row>
    <row r="845" spans="2:26">
      <c r="B845" s="1440"/>
      <c r="E845" s="190"/>
      <c r="G845" s="320"/>
      <c r="J845" s="190"/>
      <c r="K845" s="1332"/>
      <c r="L845" s="190"/>
      <c r="M845" s="190"/>
      <c r="N845" s="190"/>
      <c r="O845" s="190"/>
      <c r="P845" s="190"/>
      <c r="Q845" s="190"/>
      <c r="W845" s="81"/>
      <c r="X845" s="81"/>
      <c r="Y845" s="81"/>
      <c r="Z845" s="81"/>
    </row>
    <row r="846" spans="2:26">
      <c r="B846" s="1440"/>
      <c r="E846" s="190"/>
      <c r="G846" s="320"/>
      <c r="J846" s="190"/>
      <c r="K846" s="1332"/>
      <c r="L846" s="190"/>
      <c r="M846" s="190"/>
      <c r="N846" s="190"/>
      <c r="O846" s="190"/>
      <c r="P846" s="190"/>
      <c r="Q846" s="190"/>
      <c r="W846" s="81"/>
      <c r="X846" s="81"/>
      <c r="Y846" s="81"/>
      <c r="Z846" s="81"/>
    </row>
    <row r="847" spans="2:26">
      <c r="B847" s="1440"/>
      <c r="E847" s="190"/>
      <c r="G847" s="320"/>
      <c r="J847" s="190"/>
      <c r="K847" s="1332"/>
      <c r="L847" s="190"/>
      <c r="M847" s="190"/>
      <c r="N847" s="190"/>
      <c r="O847" s="190"/>
      <c r="P847" s="190"/>
      <c r="Q847" s="190"/>
      <c r="W847" s="81"/>
      <c r="X847" s="81"/>
      <c r="Y847" s="81"/>
      <c r="Z847" s="81"/>
    </row>
    <row r="848" spans="2:26">
      <c r="B848" s="1440"/>
      <c r="E848" s="190"/>
      <c r="G848" s="320"/>
      <c r="J848" s="190"/>
      <c r="K848" s="1332"/>
      <c r="L848" s="190"/>
      <c r="M848" s="190"/>
      <c r="N848" s="190"/>
      <c r="O848" s="190"/>
      <c r="P848" s="190"/>
      <c r="Q848" s="190"/>
      <c r="W848" s="81"/>
      <c r="X848" s="81"/>
      <c r="Y848" s="81"/>
      <c r="Z848" s="81"/>
    </row>
    <row r="849" spans="2:26">
      <c r="B849" s="1440"/>
      <c r="E849" s="190"/>
      <c r="G849" s="320"/>
      <c r="J849" s="190"/>
      <c r="K849" s="1332"/>
      <c r="L849" s="190"/>
      <c r="M849" s="190"/>
      <c r="N849" s="190"/>
      <c r="O849" s="190"/>
      <c r="P849" s="190"/>
      <c r="Q849" s="190"/>
      <c r="W849" s="81"/>
      <c r="X849" s="81"/>
      <c r="Y849" s="81"/>
      <c r="Z849" s="81"/>
    </row>
    <row r="850" spans="2:26">
      <c r="B850" s="1440"/>
      <c r="E850" s="190"/>
      <c r="G850" s="320"/>
      <c r="J850" s="190"/>
      <c r="K850" s="1332"/>
      <c r="L850" s="190"/>
      <c r="M850" s="190"/>
      <c r="N850" s="190"/>
      <c r="O850" s="190"/>
      <c r="P850" s="190"/>
      <c r="Q850" s="190"/>
      <c r="W850" s="81"/>
      <c r="X850" s="81"/>
      <c r="Y850" s="81"/>
      <c r="Z850" s="81"/>
    </row>
    <row r="851" spans="2:26">
      <c r="B851" s="1440"/>
      <c r="E851" s="190"/>
      <c r="G851" s="320"/>
      <c r="J851" s="190"/>
      <c r="K851" s="1332"/>
      <c r="L851" s="190"/>
      <c r="M851" s="190"/>
      <c r="N851" s="190"/>
      <c r="O851" s="190"/>
      <c r="P851" s="190"/>
      <c r="Q851" s="190"/>
      <c r="W851" s="81"/>
      <c r="X851" s="81"/>
      <c r="Y851" s="81"/>
      <c r="Z851" s="81"/>
    </row>
    <row r="852" spans="2:26">
      <c r="B852" s="1440"/>
      <c r="E852" s="190"/>
      <c r="G852" s="320"/>
      <c r="J852" s="190"/>
      <c r="K852" s="1332"/>
      <c r="L852" s="190"/>
      <c r="M852" s="190"/>
      <c r="N852" s="190"/>
      <c r="O852" s="190"/>
      <c r="P852" s="190"/>
      <c r="Q852" s="190"/>
      <c r="W852" s="81"/>
      <c r="X852" s="81"/>
      <c r="Y852" s="81"/>
      <c r="Z852" s="81"/>
    </row>
    <row r="853" spans="2:26">
      <c r="B853" s="1440"/>
      <c r="E853" s="190"/>
      <c r="G853" s="320"/>
      <c r="J853" s="190"/>
      <c r="K853" s="1332"/>
      <c r="L853" s="190"/>
      <c r="M853" s="190"/>
      <c r="N853" s="190"/>
      <c r="O853" s="190"/>
      <c r="P853" s="190"/>
      <c r="Q853" s="190"/>
      <c r="W853" s="81"/>
      <c r="X853" s="81"/>
      <c r="Y853" s="81"/>
      <c r="Z853" s="81"/>
    </row>
    <row r="854" spans="2:26">
      <c r="B854" s="1440"/>
      <c r="E854" s="190"/>
      <c r="G854" s="320"/>
      <c r="J854" s="190"/>
      <c r="K854" s="1332"/>
      <c r="L854" s="190"/>
      <c r="M854" s="190"/>
      <c r="N854" s="190"/>
      <c r="O854" s="190"/>
      <c r="P854" s="190"/>
      <c r="Q854" s="190"/>
      <c r="W854" s="81"/>
      <c r="X854" s="81"/>
      <c r="Y854" s="81"/>
      <c r="Z854" s="81"/>
    </row>
    <row r="855" spans="2:26">
      <c r="B855" s="1440"/>
      <c r="E855" s="190"/>
      <c r="G855" s="320"/>
      <c r="J855" s="190"/>
      <c r="K855" s="1332"/>
      <c r="L855" s="190"/>
      <c r="M855" s="190"/>
      <c r="N855" s="190"/>
      <c r="O855" s="190"/>
      <c r="P855" s="190"/>
      <c r="Q855" s="190"/>
      <c r="W855" s="81"/>
      <c r="X855" s="81"/>
      <c r="Y855" s="81"/>
      <c r="Z855" s="81"/>
    </row>
    <row r="856" spans="2:26">
      <c r="B856" s="1440"/>
      <c r="E856" s="190"/>
      <c r="G856" s="320"/>
      <c r="J856" s="190"/>
      <c r="K856" s="1332"/>
      <c r="L856" s="190"/>
      <c r="M856" s="190"/>
      <c r="N856" s="190"/>
      <c r="O856" s="190"/>
      <c r="P856" s="190"/>
      <c r="Q856" s="190"/>
      <c r="W856" s="81"/>
      <c r="X856" s="81"/>
      <c r="Y856" s="81"/>
      <c r="Z856" s="81"/>
    </row>
    <row r="857" spans="2:26">
      <c r="B857" s="1440"/>
      <c r="E857" s="190"/>
      <c r="G857" s="320"/>
      <c r="J857" s="190"/>
      <c r="K857" s="1332"/>
      <c r="L857" s="190"/>
      <c r="M857" s="190"/>
      <c r="N857" s="190"/>
      <c r="O857" s="190"/>
      <c r="P857" s="190"/>
      <c r="Q857" s="190"/>
      <c r="W857" s="81"/>
      <c r="X857" s="81"/>
      <c r="Y857" s="81"/>
      <c r="Z857" s="81"/>
    </row>
    <row r="858" spans="2:26">
      <c r="B858" s="1440"/>
      <c r="E858" s="190"/>
      <c r="G858" s="320"/>
      <c r="J858" s="190"/>
      <c r="K858" s="1332"/>
      <c r="L858" s="190"/>
      <c r="M858" s="190"/>
      <c r="N858" s="190"/>
      <c r="O858" s="190"/>
      <c r="P858" s="190"/>
      <c r="Q858" s="190"/>
      <c r="W858" s="81"/>
      <c r="X858" s="81"/>
      <c r="Y858" s="81"/>
      <c r="Z858" s="81"/>
    </row>
    <row r="859" spans="2:26">
      <c r="B859" s="1440"/>
      <c r="E859" s="190"/>
      <c r="G859" s="320"/>
      <c r="J859" s="190"/>
      <c r="K859" s="1332"/>
      <c r="L859" s="190"/>
      <c r="M859" s="190"/>
      <c r="N859" s="190"/>
      <c r="O859" s="190"/>
      <c r="P859" s="190"/>
      <c r="Q859" s="190"/>
      <c r="W859" s="81"/>
      <c r="X859" s="81"/>
      <c r="Y859" s="81"/>
      <c r="Z859" s="81"/>
    </row>
    <row r="860" spans="2:26">
      <c r="B860" s="1440"/>
      <c r="E860" s="190"/>
      <c r="G860" s="320"/>
      <c r="J860" s="190"/>
      <c r="K860" s="1332"/>
      <c r="L860" s="190"/>
      <c r="M860" s="190"/>
      <c r="N860" s="190"/>
      <c r="O860" s="190"/>
      <c r="P860" s="190"/>
      <c r="Q860" s="190"/>
      <c r="W860" s="81"/>
      <c r="X860" s="81"/>
      <c r="Y860" s="81"/>
      <c r="Z860" s="81"/>
    </row>
    <row r="861" spans="2:26">
      <c r="B861" s="1440"/>
      <c r="E861" s="190"/>
      <c r="G861" s="320"/>
      <c r="J861" s="190"/>
      <c r="K861" s="1332"/>
      <c r="L861" s="190"/>
      <c r="M861" s="190"/>
      <c r="N861" s="190"/>
      <c r="O861" s="190"/>
      <c r="P861" s="190"/>
      <c r="Q861" s="190"/>
      <c r="W861" s="81"/>
      <c r="X861" s="81"/>
      <c r="Y861" s="81"/>
      <c r="Z861" s="81"/>
    </row>
    <row r="862" spans="2:26">
      <c r="B862" s="1440"/>
      <c r="E862" s="190"/>
      <c r="G862" s="320"/>
      <c r="J862" s="190"/>
      <c r="K862" s="1332"/>
      <c r="L862" s="190"/>
      <c r="M862" s="190"/>
      <c r="N862" s="190"/>
      <c r="O862" s="190"/>
      <c r="P862" s="190"/>
      <c r="Q862" s="190"/>
      <c r="W862" s="81"/>
      <c r="X862" s="81"/>
      <c r="Y862" s="81"/>
      <c r="Z862" s="81"/>
    </row>
    <row r="863" spans="2:26">
      <c r="B863" s="1440"/>
      <c r="E863" s="190"/>
      <c r="G863" s="320"/>
      <c r="J863" s="190"/>
      <c r="K863" s="1332"/>
      <c r="L863" s="190"/>
      <c r="M863" s="190"/>
      <c r="N863" s="190"/>
      <c r="O863" s="190"/>
      <c r="P863" s="190"/>
      <c r="Q863" s="190"/>
      <c r="W863" s="81"/>
      <c r="X863" s="81"/>
      <c r="Y863" s="81"/>
      <c r="Z863" s="81"/>
    </row>
    <row r="864" spans="2:26">
      <c r="B864" s="1440"/>
      <c r="E864" s="190"/>
      <c r="G864" s="320"/>
      <c r="J864" s="190"/>
      <c r="K864" s="1332"/>
      <c r="L864" s="190"/>
      <c r="M864" s="190"/>
      <c r="N864" s="190"/>
      <c r="O864" s="190"/>
      <c r="P864" s="190"/>
      <c r="Q864" s="190"/>
      <c r="W864" s="81"/>
      <c r="X864" s="81"/>
      <c r="Y864" s="81"/>
      <c r="Z864" s="81"/>
    </row>
    <row r="865" spans="2:26">
      <c r="B865" s="1440"/>
      <c r="E865" s="190"/>
      <c r="G865" s="320"/>
      <c r="J865" s="190"/>
      <c r="K865" s="1332"/>
      <c r="L865" s="190"/>
      <c r="M865" s="190"/>
      <c r="N865" s="190"/>
      <c r="O865" s="190"/>
      <c r="P865" s="190"/>
      <c r="Q865" s="190"/>
      <c r="W865" s="81"/>
      <c r="X865" s="81"/>
      <c r="Y865" s="81"/>
      <c r="Z865" s="81"/>
    </row>
    <row r="866" spans="2:26">
      <c r="B866" s="1440"/>
      <c r="E866" s="190"/>
      <c r="G866" s="320"/>
      <c r="J866" s="190"/>
      <c r="K866" s="1332"/>
      <c r="L866" s="190"/>
      <c r="M866" s="190"/>
      <c r="N866" s="190"/>
      <c r="O866" s="190"/>
      <c r="P866" s="190"/>
      <c r="Q866" s="190"/>
      <c r="W866" s="81"/>
      <c r="X866" s="81"/>
      <c r="Y866" s="81"/>
      <c r="Z866" s="81"/>
    </row>
    <row r="867" spans="2:26">
      <c r="B867" s="1440"/>
      <c r="E867" s="190"/>
      <c r="G867" s="320"/>
      <c r="J867" s="190"/>
      <c r="K867" s="1332"/>
      <c r="L867" s="190"/>
      <c r="M867" s="190"/>
      <c r="N867" s="190"/>
      <c r="O867" s="190"/>
      <c r="P867" s="190"/>
      <c r="Q867" s="190"/>
      <c r="W867" s="81"/>
      <c r="X867" s="81"/>
      <c r="Y867" s="81"/>
      <c r="Z867" s="81"/>
    </row>
    <row r="868" spans="2:26">
      <c r="B868" s="1440"/>
      <c r="E868" s="190"/>
      <c r="G868" s="320"/>
      <c r="J868" s="190"/>
      <c r="K868" s="1332"/>
      <c r="L868" s="190"/>
      <c r="M868" s="190"/>
      <c r="N868" s="190"/>
      <c r="O868" s="190"/>
      <c r="P868" s="190"/>
      <c r="Q868" s="190"/>
      <c r="W868" s="81"/>
      <c r="X868" s="81"/>
      <c r="Y868" s="81"/>
      <c r="Z868" s="81"/>
    </row>
    <row r="869" spans="2:26">
      <c r="B869" s="1440"/>
      <c r="E869" s="190"/>
      <c r="G869" s="320"/>
      <c r="J869" s="190"/>
      <c r="K869" s="1332"/>
      <c r="L869" s="190"/>
      <c r="M869" s="190"/>
      <c r="N869" s="190"/>
      <c r="O869" s="190"/>
      <c r="P869" s="190"/>
      <c r="Q869" s="190"/>
      <c r="W869" s="81"/>
      <c r="X869" s="81"/>
      <c r="Y869" s="81"/>
      <c r="Z869" s="81"/>
    </row>
    <row r="870" spans="2:26">
      <c r="B870" s="1440"/>
      <c r="E870" s="190"/>
      <c r="G870" s="320"/>
      <c r="J870" s="190"/>
      <c r="K870" s="1332"/>
      <c r="L870" s="190"/>
      <c r="M870" s="190"/>
      <c r="N870" s="190"/>
      <c r="O870" s="190"/>
      <c r="P870" s="190"/>
      <c r="Q870" s="190"/>
      <c r="W870" s="81"/>
      <c r="X870" s="81"/>
      <c r="Y870" s="81"/>
      <c r="Z870" s="81"/>
    </row>
    <row r="871" spans="2:26">
      <c r="B871" s="1440"/>
      <c r="E871" s="190"/>
      <c r="G871" s="320"/>
      <c r="J871" s="190"/>
      <c r="K871" s="1332"/>
      <c r="L871" s="190"/>
      <c r="M871" s="190"/>
      <c r="N871" s="190"/>
      <c r="O871" s="190"/>
      <c r="P871" s="190"/>
      <c r="Q871" s="190"/>
      <c r="W871" s="81"/>
      <c r="X871" s="81"/>
      <c r="Y871" s="81"/>
      <c r="Z871" s="81"/>
    </row>
    <row r="872" spans="2:26">
      <c r="B872" s="1440"/>
      <c r="E872" s="190"/>
      <c r="G872" s="320"/>
      <c r="J872" s="190"/>
      <c r="K872" s="1332"/>
      <c r="L872" s="190"/>
      <c r="M872" s="190"/>
      <c r="N872" s="190"/>
      <c r="O872" s="190"/>
      <c r="P872" s="190"/>
      <c r="Q872" s="190"/>
      <c r="W872" s="81"/>
      <c r="X872" s="81"/>
      <c r="Y872" s="81"/>
      <c r="Z872" s="81"/>
    </row>
    <row r="873" spans="2:26">
      <c r="B873" s="1440"/>
      <c r="E873" s="190"/>
      <c r="G873" s="320"/>
      <c r="J873" s="190"/>
      <c r="K873" s="1332"/>
      <c r="L873" s="190"/>
      <c r="M873" s="190"/>
      <c r="N873" s="190"/>
      <c r="O873" s="190"/>
      <c r="P873" s="190"/>
      <c r="Q873" s="190"/>
      <c r="W873" s="81"/>
      <c r="X873" s="81"/>
      <c r="Y873" s="81"/>
      <c r="Z873" s="81"/>
    </row>
    <row r="874" spans="2:26">
      <c r="B874" s="1440"/>
      <c r="E874" s="190"/>
      <c r="G874" s="320"/>
      <c r="J874" s="190"/>
      <c r="K874" s="1332"/>
      <c r="L874" s="190"/>
      <c r="M874" s="190"/>
      <c r="N874" s="190"/>
      <c r="O874" s="190"/>
      <c r="P874" s="190"/>
      <c r="Q874" s="190"/>
      <c r="W874" s="81"/>
      <c r="X874" s="81"/>
      <c r="Y874" s="81"/>
      <c r="Z874" s="81"/>
    </row>
    <row r="875" spans="2:26">
      <c r="B875" s="1440"/>
      <c r="E875" s="190"/>
      <c r="G875" s="320"/>
      <c r="J875" s="190"/>
      <c r="K875" s="1332"/>
      <c r="L875" s="190"/>
      <c r="M875" s="190"/>
      <c r="N875" s="190"/>
      <c r="O875" s="190"/>
      <c r="P875" s="190"/>
      <c r="Q875" s="190"/>
      <c r="W875" s="81"/>
      <c r="X875" s="81"/>
      <c r="Y875" s="81"/>
      <c r="Z875" s="81"/>
    </row>
    <row r="876" spans="2:26">
      <c r="B876" s="1440"/>
      <c r="E876" s="190"/>
      <c r="G876" s="320"/>
      <c r="J876" s="190"/>
      <c r="K876" s="1332"/>
      <c r="L876" s="190"/>
      <c r="M876" s="190"/>
      <c r="N876" s="190"/>
      <c r="O876" s="190"/>
      <c r="P876" s="190"/>
      <c r="Q876" s="190"/>
      <c r="W876" s="81"/>
      <c r="X876" s="81"/>
      <c r="Y876" s="81"/>
      <c r="Z876" s="81"/>
    </row>
    <row r="877" spans="2:26">
      <c r="B877" s="1440"/>
      <c r="E877" s="190"/>
      <c r="G877" s="320"/>
      <c r="J877" s="190"/>
      <c r="K877" s="1332"/>
      <c r="L877" s="190"/>
      <c r="M877" s="190"/>
      <c r="N877" s="190"/>
      <c r="O877" s="190"/>
      <c r="P877" s="190"/>
      <c r="Q877" s="190"/>
      <c r="W877" s="81"/>
      <c r="X877" s="81"/>
      <c r="Y877" s="81"/>
      <c r="Z877" s="81"/>
    </row>
    <row r="878" spans="2:26">
      <c r="B878" s="1440"/>
      <c r="E878" s="190"/>
      <c r="G878" s="320"/>
      <c r="J878" s="190"/>
      <c r="K878" s="1332"/>
      <c r="L878" s="190"/>
      <c r="M878" s="190"/>
      <c r="N878" s="190"/>
      <c r="O878" s="190"/>
      <c r="P878" s="190"/>
      <c r="Q878" s="190"/>
      <c r="W878" s="81"/>
      <c r="X878" s="81"/>
      <c r="Y878" s="81"/>
      <c r="Z878" s="81"/>
    </row>
    <row r="879" spans="2:26">
      <c r="B879" s="1440"/>
      <c r="E879" s="190"/>
      <c r="G879" s="320"/>
      <c r="J879" s="190"/>
      <c r="K879" s="1332"/>
      <c r="L879" s="190"/>
      <c r="M879" s="190"/>
      <c r="N879" s="190"/>
      <c r="O879" s="190"/>
      <c r="P879" s="190"/>
      <c r="Q879" s="190"/>
      <c r="W879" s="81"/>
      <c r="X879" s="81"/>
      <c r="Y879" s="81"/>
      <c r="Z879" s="81"/>
    </row>
    <row r="880" spans="2:26">
      <c r="B880" s="1440"/>
      <c r="E880" s="190"/>
      <c r="G880" s="320"/>
      <c r="J880" s="190"/>
      <c r="K880" s="1332"/>
      <c r="L880" s="190"/>
      <c r="M880" s="190"/>
      <c r="N880" s="190"/>
      <c r="O880" s="190"/>
      <c r="P880" s="190"/>
      <c r="Q880" s="190"/>
      <c r="W880" s="81"/>
      <c r="X880" s="81"/>
      <c r="Y880" s="81"/>
      <c r="Z880" s="81"/>
    </row>
    <row r="881" spans="2:26">
      <c r="B881" s="1440"/>
      <c r="E881" s="190"/>
      <c r="G881" s="320"/>
      <c r="J881" s="190"/>
      <c r="K881" s="1332"/>
      <c r="L881" s="190"/>
      <c r="M881" s="190"/>
      <c r="N881" s="190"/>
      <c r="O881" s="190"/>
      <c r="P881" s="190"/>
      <c r="Q881" s="190"/>
      <c r="W881" s="81"/>
      <c r="X881" s="81"/>
      <c r="Y881" s="81"/>
      <c r="Z881" s="81"/>
    </row>
    <row r="882" spans="2:26">
      <c r="B882" s="1440"/>
      <c r="E882" s="190"/>
      <c r="G882" s="320"/>
      <c r="J882" s="190"/>
      <c r="K882" s="1332"/>
      <c r="L882" s="190"/>
      <c r="M882" s="190"/>
      <c r="N882" s="190"/>
      <c r="O882" s="190"/>
      <c r="P882" s="190"/>
      <c r="Q882" s="190"/>
      <c r="W882" s="81"/>
      <c r="X882" s="81"/>
      <c r="Y882" s="81"/>
      <c r="Z882" s="81"/>
    </row>
    <row r="883" spans="2:26">
      <c r="B883" s="1440"/>
      <c r="E883" s="190"/>
      <c r="G883" s="320"/>
      <c r="J883" s="190"/>
      <c r="K883" s="1332"/>
      <c r="L883" s="190"/>
      <c r="M883" s="190"/>
      <c r="N883" s="190"/>
      <c r="O883" s="190"/>
      <c r="P883" s="190"/>
      <c r="Q883" s="190"/>
      <c r="W883" s="81"/>
      <c r="X883" s="81"/>
      <c r="Y883" s="81"/>
      <c r="Z883" s="81"/>
    </row>
    <row r="884" spans="2:26">
      <c r="B884" s="1440"/>
      <c r="E884" s="190"/>
      <c r="G884" s="320"/>
      <c r="J884" s="190"/>
      <c r="K884" s="1332"/>
      <c r="L884" s="190"/>
      <c r="M884" s="190"/>
      <c r="N884" s="190"/>
      <c r="O884" s="190"/>
      <c r="P884" s="190"/>
      <c r="Q884" s="190"/>
      <c r="W884" s="81"/>
      <c r="X884" s="81"/>
      <c r="Y884" s="81"/>
      <c r="Z884" s="81"/>
    </row>
    <row r="885" spans="2:26">
      <c r="B885" s="1440"/>
      <c r="E885" s="190"/>
      <c r="G885" s="320"/>
      <c r="J885" s="190"/>
      <c r="K885" s="1332"/>
      <c r="L885" s="190"/>
      <c r="M885" s="190"/>
      <c r="N885" s="190"/>
      <c r="O885" s="190"/>
      <c r="P885" s="190"/>
      <c r="Q885" s="190"/>
      <c r="W885" s="81"/>
      <c r="X885" s="81"/>
      <c r="Y885" s="81"/>
      <c r="Z885" s="81"/>
    </row>
    <row r="886" spans="2:26">
      <c r="B886" s="1440"/>
      <c r="E886" s="190"/>
      <c r="G886" s="320"/>
      <c r="J886" s="190"/>
      <c r="K886" s="1332"/>
      <c r="L886" s="190"/>
      <c r="M886" s="190"/>
      <c r="N886" s="190"/>
      <c r="O886" s="190"/>
      <c r="P886" s="190"/>
      <c r="Q886" s="190"/>
      <c r="W886" s="81"/>
      <c r="X886" s="81"/>
      <c r="Y886" s="81"/>
      <c r="Z886" s="81"/>
    </row>
    <row r="887" spans="2:26">
      <c r="B887" s="1440"/>
      <c r="E887" s="190"/>
      <c r="G887" s="320"/>
      <c r="J887" s="190"/>
      <c r="K887" s="1332"/>
      <c r="L887" s="190"/>
      <c r="M887" s="190"/>
      <c r="N887" s="190"/>
      <c r="O887" s="190"/>
      <c r="P887" s="190"/>
      <c r="Q887" s="190"/>
      <c r="W887" s="81"/>
      <c r="X887" s="81"/>
      <c r="Y887" s="81"/>
      <c r="Z887" s="81"/>
    </row>
    <row r="888" spans="2:26">
      <c r="B888" s="1440"/>
      <c r="E888" s="190"/>
      <c r="G888" s="320"/>
      <c r="J888" s="190"/>
      <c r="K888" s="1332"/>
      <c r="L888" s="190"/>
      <c r="M888" s="190"/>
      <c r="N888" s="190"/>
      <c r="O888" s="190"/>
      <c r="P888" s="190"/>
      <c r="Q888" s="190"/>
      <c r="W888" s="81"/>
      <c r="X888" s="81"/>
      <c r="Y888" s="81"/>
      <c r="Z888" s="81"/>
    </row>
    <row r="889" spans="2:26">
      <c r="B889" s="1440"/>
      <c r="E889" s="190"/>
      <c r="G889" s="320"/>
      <c r="J889" s="190"/>
      <c r="K889" s="1332"/>
      <c r="L889" s="190"/>
      <c r="M889" s="190"/>
      <c r="N889" s="190"/>
      <c r="O889" s="190"/>
      <c r="P889" s="190"/>
      <c r="Q889" s="190"/>
      <c r="W889" s="81"/>
      <c r="X889" s="81"/>
      <c r="Y889" s="81"/>
      <c r="Z889" s="81"/>
    </row>
    <row r="890" spans="2:26">
      <c r="B890" s="1440"/>
      <c r="E890" s="190"/>
      <c r="G890" s="320"/>
      <c r="J890" s="190"/>
      <c r="K890" s="1332"/>
      <c r="L890" s="190"/>
      <c r="M890" s="190"/>
      <c r="N890" s="190"/>
      <c r="O890" s="190"/>
      <c r="P890" s="190"/>
      <c r="Q890" s="190"/>
      <c r="W890" s="81"/>
      <c r="X890" s="81"/>
      <c r="Y890" s="81"/>
      <c r="Z890" s="81"/>
    </row>
    <row r="891" spans="2:26">
      <c r="B891" s="1440"/>
      <c r="E891" s="190"/>
      <c r="G891" s="320"/>
      <c r="J891" s="190"/>
      <c r="K891" s="1332"/>
      <c r="L891" s="190"/>
      <c r="M891" s="190"/>
      <c r="N891" s="190"/>
      <c r="O891" s="190"/>
      <c r="P891" s="190"/>
      <c r="Q891" s="190"/>
      <c r="W891" s="81"/>
      <c r="X891" s="81"/>
      <c r="Y891" s="81"/>
      <c r="Z891" s="81"/>
    </row>
    <row r="892" spans="2:26">
      <c r="B892" s="1440"/>
      <c r="E892" s="190"/>
      <c r="G892" s="320"/>
      <c r="J892" s="190"/>
      <c r="K892" s="1332"/>
      <c r="L892" s="190"/>
      <c r="M892" s="190"/>
      <c r="N892" s="190"/>
      <c r="O892" s="190"/>
      <c r="P892" s="190"/>
      <c r="Q892" s="190"/>
      <c r="W892" s="81"/>
      <c r="X892" s="81"/>
      <c r="Y892" s="81"/>
      <c r="Z892" s="81"/>
    </row>
    <row r="893" spans="2:26">
      <c r="B893" s="1440"/>
      <c r="E893" s="190"/>
      <c r="G893" s="320"/>
      <c r="J893" s="190"/>
      <c r="K893" s="1332"/>
      <c r="L893" s="190"/>
      <c r="M893" s="190"/>
      <c r="N893" s="190"/>
      <c r="O893" s="190"/>
      <c r="P893" s="190"/>
      <c r="Q893" s="190"/>
      <c r="W893" s="81"/>
      <c r="X893" s="81"/>
      <c r="Y893" s="81"/>
      <c r="Z893" s="81"/>
    </row>
    <row r="894" spans="2:26">
      <c r="B894" s="1440"/>
      <c r="E894" s="190"/>
      <c r="G894" s="320"/>
      <c r="J894" s="190"/>
      <c r="K894" s="1332"/>
      <c r="L894" s="190"/>
      <c r="M894" s="190"/>
      <c r="N894" s="190"/>
      <c r="O894" s="190"/>
      <c r="P894" s="190"/>
      <c r="Q894" s="190"/>
      <c r="W894" s="81"/>
      <c r="X894" s="81"/>
      <c r="Y894" s="81"/>
      <c r="Z894" s="81"/>
    </row>
    <row r="895" spans="2:26">
      <c r="B895" s="1440"/>
      <c r="E895" s="190"/>
      <c r="G895" s="320"/>
      <c r="J895" s="190"/>
      <c r="K895" s="1332"/>
      <c r="L895" s="190"/>
      <c r="M895" s="190"/>
      <c r="N895" s="190"/>
      <c r="O895" s="190"/>
      <c r="P895" s="190"/>
      <c r="Q895" s="190"/>
      <c r="W895" s="81"/>
      <c r="X895" s="81"/>
      <c r="Y895" s="81"/>
      <c r="Z895" s="81"/>
    </row>
    <row r="896" spans="2:26">
      <c r="B896" s="1440"/>
      <c r="E896" s="190"/>
      <c r="G896" s="320"/>
      <c r="J896" s="190"/>
      <c r="K896" s="1332"/>
      <c r="L896" s="190"/>
      <c r="M896" s="190"/>
      <c r="N896" s="190"/>
      <c r="O896" s="190"/>
      <c r="P896" s="190"/>
      <c r="Q896" s="190"/>
      <c r="W896" s="81"/>
      <c r="X896" s="81"/>
      <c r="Y896" s="81"/>
      <c r="Z896" s="81"/>
    </row>
    <row r="897" spans="1:29">
      <c r="B897" s="1440"/>
      <c r="E897" s="190"/>
      <c r="G897" s="320"/>
      <c r="J897" s="190"/>
      <c r="K897" s="1332"/>
      <c r="L897" s="190"/>
      <c r="M897" s="190"/>
      <c r="N897" s="190"/>
      <c r="O897" s="190"/>
      <c r="P897" s="190"/>
      <c r="Q897" s="190"/>
      <c r="W897" s="81"/>
      <c r="X897" s="81"/>
      <c r="Y897" s="81"/>
      <c r="Z897" s="81"/>
    </row>
    <row r="898" spans="1:29">
      <c r="B898" s="1440"/>
      <c r="E898" s="190"/>
      <c r="G898" s="320"/>
      <c r="J898" s="190"/>
      <c r="K898" s="1332"/>
      <c r="L898" s="190"/>
      <c r="M898" s="190"/>
      <c r="N898" s="190"/>
      <c r="O898" s="190"/>
      <c r="P898" s="190"/>
      <c r="Q898" s="190"/>
      <c r="W898" s="81"/>
      <c r="X898" s="81"/>
      <c r="Y898" s="81"/>
      <c r="Z898" s="81"/>
    </row>
    <row r="899" spans="1:29">
      <c r="B899" s="1440"/>
      <c r="E899" s="190"/>
      <c r="G899" s="320"/>
      <c r="J899" s="190"/>
      <c r="K899" s="1332"/>
      <c r="L899" s="190"/>
      <c r="M899" s="190"/>
      <c r="N899" s="190"/>
      <c r="O899" s="190"/>
      <c r="P899" s="190"/>
      <c r="Q899" s="190"/>
      <c r="W899" s="81"/>
      <c r="X899" s="81"/>
      <c r="Y899" s="81"/>
      <c r="Z899" s="81"/>
    </row>
    <row r="900" spans="1:29">
      <c r="B900" s="1440"/>
      <c r="E900" s="190"/>
      <c r="G900" s="320"/>
      <c r="J900" s="190"/>
      <c r="K900" s="1332"/>
      <c r="L900" s="190"/>
      <c r="M900" s="190"/>
      <c r="N900" s="190"/>
      <c r="O900" s="190"/>
      <c r="P900" s="190"/>
      <c r="Q900" s="190"/>
      <c r="W900" s="81"/>
      <c r="X900" s="81"/>
      <c r="Y900" s="81"/>
      <c r="Z900" s="81"/>
    </row>
    <row r="904" spans="1:29" ht="15.5">
      <c r="A904" s="1351" t="s">
        <v>3201</v>
      </c>
    </row>
    <row r="906" spans="1:29" ht="69">
      <c r="A906" s="715" t="s">
        <v>189</v>
      </c>
      <c r="B906" s="715" t="s">
        <v>1862</v>
      </c>
      <c r="C906" s="715" t="s">
        <v>3093</v>
      </c>
      <c r="D906" s="1327" t="s">
        <v>3209</v>
      </c>
      <c r="E906" s="715" t="s">
        <v>3094</v>
      </c>
      <c r="F906" s="715" t="s">
        <v>3215</v>
      </c>
      <c r="G906" s="715" t="s">
        <v>27</v>
      </c>
      <c r="H906" s="715" t="s">
        <v>1007</v>
      </c>
      <c r="I906" s="715" t="s">
        <v>1087</v>
      </c>
      <c r="J906" s="715" t="s">
        <v>3107</v>
      </c>
      <c r="K906" s="715" t="s">
        <v>1008</v>
      </c>
      <c r="L906" s="715" t="s">
        <v>2895</v>
      </c>
      <c r="M906" s="715" t="s">
        <v>3092</v>
      </c>
      <c r="N906" s="715" t="s">
        <v>1056</v>
      </c>
      <c r="O906" s="715" t="s">
        <v>1057</v>
      </c>
      <c r="P906" s="715" t="s">
        <v>133</v>
      </c>
      <c r="Q906" s="715" t="s">
        <v>2991</v>
      </c>
      <c r="R906" s="715" t="s">
        <v>2992</v>
      </c>
      <c r="S906" s="715" t="s">
        <v>3115</v>
      </c>
      <c r="T906" s="715" t="s">
        <v>143</v>
      </c>
      <c r="U906" s="715" t="s">
        <v>134</v>
      </c>
      <c r="V906" s="715" t="s">
        <v>28</v>
      </c>
      <c r="W906" s="715" t="s">
        <v>1088</v>
      </c>
      <c r="X906" s="715" t="s">
        <v>1089</v>
      </c>
      <c r="Y906" s="715" t="s">
        <v>135</v>
      </c>
      <c r="Z906" s="715" t="s">
        <v>3123</v>
      </c>
      <c r="AA906" s="715" t="s">
        <v>284</v>
      </c>
      <c r="AB906" s="715" t="s">
        <v>3148</v>
      </c>
      <c r="AC906" s="715" t="s">
        <v>33</v>
      </c>
    </row>
    <row r="907" spans="1:29" ht="12.5">
      <c r="B907" s="1440"/>
      <c r="E907" s="190"/>
      <c r="G907"/>
      <c r="H907"/>
      <c r="I907"/>
      <c r="J907"/>
      <c r="K907"/>
      <c r="L907"/>
      <c r="M907"/>
      <c r="N907"/>
      <c r="O907"/>
      <c r="P907" s="1337"/>
      <c r="Q907"/>
      <c r="R907"/>
      <c r="S907"/>
      <c r="T907" s="79"/>
      <c r="U907" s="79"/>
      <c r="V907" s="79"/>
      <c r="W907" s="79"/>
      <c r="X907" s="79"/>
      <c r="Y907"/>
      <c r="Z907"/>
      <c r="AA907" s="79"/>
      <c r="AB907"/>
      <c r="AC907"/>
    </row>
    <row r="908" spans="1:29" ht="12.5">
      <c r="B908" s="1440"/>
      <c r="E908" s="190"/>
      <c r="G908"/>
      <c r="H908"/>
      <c r="I908"/>
      <c r="J908"/>
      <c r="K908"/>
      <c r="L908"/>
      <c r="M908"/>
      <c r="N908"/>
      <c r="O908"/>
      <c r="P908" s="1337"/>
      <c r="Q908"/>
      <c r="R908"/>
      <c r="S908"/>
      <c r="T908" s="79"/>
      <c r="U908" s="79"/>
      <c r="V908" s="79"/>
      <c r="W908" s="79"/>
      <c r="X908" s="79"/>
      <c r="Y908"/>
      <c r="Z908"/>
      <c r="AA908" s="79"/>
      <c r="AB908"/>
      <c r="AC908"/>
    </row>
    <row r="909" spans="1:29" ht="12.5">
      <c r="B909" s="1440"/>
      <c r="E909" s="190"/>
      <c r="G909"/>
      <c r="H909"/>
      <c r="I909"/>
      <c r="J909"/>
      <c r="K909"/>
      <c r="L909"/>
      <c r="M909"/>
      <c r="N909"/>
      <c r="O909"/>
      <c r="P909" s="1337"/>
      <c r="Q909"/>
      <c r="R909"/>
      <c r="S909"/>
      <c r="T909" s="79"/>
      <c r="U909" s="79"/>
      <c r="V909" s="79"/>
      <c r="W909" s="79"/>
      <c r="X909" s="79"/>
      <c r="Y909"/>
      <c r="Z909"/>
      <c r="AA909" s="79"/>
      <c r="AB909"/>
      <c r="AC909"/>
    </row>
    <row r="910" spans="1:29" ht="12.5">
      <c r="B910" s="1440"/>
      <c r="E910" s="190"/>
      <c r="G910"/>
      <c r="H910"/>
      <c r="I910"/>
      <c r="J910"/>
      <c r="K910"/>
      <c r="L910"/>
      <c r="M910"/>
      <c r="N910"/>
      <c r="O910"/>
      <c r="P910" s="1337"/>
      <c r="Q910"/>
      <c r="R910"/>
      <c r="S910"/>
      <c r="T910" s="79"/>
      <c r="U910" s="79"/>
      <c r="V910" s="79"/>
      <c r="W910" s="79"/>
      <c r="X910" s="79"/>
      <c r="Y910"/>
      <c r="Z910"/>
      <c r="AA910" s="79"/>
      <c r="AB910"/>
      <c r="AC910"/>
    </row>
    <row r="911" spans="1:29" ht="12.5">
      <c r="B911" s="1440"/>
      <c r="E911" s="190"/>
      <c r="G911"/>
      <c r="H911"/>
      <c r="I911"/>
      <c r="J911"/>
      <c r="K911"/>
      <c r="L911"/>
      <c r="M911"/>
      <c r="N911"/>
      <c r="O911"/>
      <c r="P911" s="1337"/>
      <c r="Q911"/>
      <c r="R911"/>
      <c r="S911"/>
      <c r="T911" s="79"/>
      <c r="U911" s="79"/>
      <c r="V911" s="79"/>
      <c r="W911" s="79"/>
      <c r="X911" s="79"/>
      <c r="Y911"/>
      <c r="Z911"/>
      <c r="AA911" s="79"/>
      <c r="AB911"/>
      <c r="AC911"/>
    </row>
    <row r="912" spans="1:29" ht="12.5">
      <c r="B912" s="1440"/>
      <c r="E912" s="190"/>
      <c r="G912"/>
      <c r="H912"/>
      <c r="I912"/>
      <c r="J912"/>
      <c r="K912"/>
      <c r="L912"/>
      <c r="M912"/>
      <c r="N912"/>
      <c r="O912"/>
      <c r="P912" s="1337"/>
      <c r="Q912"/>
      <c r="R912"/>
      <c r="S912"/>
      <c r="T912" s="79"/>
      <c r="U912" s="79"/>
      <c r="V912" s="79"/>
      <c r="W912" s="79"/>
      <c r="X912" s="79"/>
      <c r="Y912"/>
      <c r="Z912"/>
      <c r="AA912" s="79"/>
      <c r="AB912"/>
      <c r="AC912"/>
    </row>
    <row r="913" spans="2:29" ht="12.5">
      <c r="B913" s="1440"/>
      <c r="E913" s="190"/>
      <c r="G913"/>
      <c r="H913"/>
      <c r="I913"/>
      <c r="J913"/>
      <c r="K913"/>
      <c r="L913"/>
      <c r="M913"/>
      <c r="N913"/>
      <c r="O913"/>
      <c r="P913" s="1337"/>
      <c r="Q913"/>
      <c r="R913"/>
      <c r="S913"/>
      <c r="T913" s="79"/>
      <c r="U913" s="79"/>
      <c r="V913" s="79"/>
      <c r="W913" s="79"/>
      <c r="X913" s="79"/>
      <c r="Y913"/>
      <c r="Z913"/>
      <c r="AA913" s="79"/>
      <c r="AB913"/>
      <c r="AC913"/>
    </row>
    <row r="914" spans="2:29" ht="12.5">
      <c r="B914" s="1440"/>
      <c r="E914" s="190"/>
      <c r="G914"/>
      <c r="H914"/>
      <c r="I914"/>
      <c r="J914"/>
      <c r="K914"/>
      <c r="L914"/>
      <c r="M914"/>
      <c r="N914"/>
      <c r="O914"/>
      <c r="P914" s="1337"/>
      <c r="Q914"/>
      <c r="R914"/>
      <c r="S914"/>
      <c r="T914" s="79"/>
      <c r="U914" s="79"/>
      <c r="V914" s="79"/>
      <c r="W914" s="79"/>
      <c r="X914" s="79"/>
      <c r="Y914"/>
      <c r="Z914"/>
      <c r="AA914" s="79"/>
      <c r="AB914"/>
      <c r="AC914"/>
    </row>
    <row r="915" spans="2:29" ht="12.5">
      <c r="B915" s="1440"/>
      <c r="E915" s="190"/>
      <c r="G915"/>
      <c r="H915"/>
      <c r="I915"/>
      <c r="J915"/>
      <c r="K915"/>
      <c r="L915"/>
      <c r="M915"/>
      <c r="N915"/>
      <c r="O915"/>
      <c r="P915" s="1337"/>
      <c r="Q915"/>
      <c r="R915"/>
      <c r="S915"/>
      <c r="T915" s="79"/>
      <c r="U915" s="79"/>
      <c r="V915" s="79"/>
      <c r="W915" s="79"/>
      <c r="X915" s="79"/>
      <c r="Y915"/>
      <c r="Z915"/>
      <c r="AA915" s="79"/>
      <c r="AB915"/>
      <c r="AC915"/>
    </row>
    <row r="916" spans="2:29" ht="12.5">
      <c r="B916" s="1440"/>
      <c r="E916" s="190"/>
      <c r="G916"/>
      <c r="H916"/>
      <c r="I916"/>
      <c r="J916"/>
      <c r="K916"/>
      <c r="L916"/>
      <c r="M916"/>
      <c r="N916"/>
      <c r="O916"/>
      <c r="P916" s="1337"/>
      <c r="Q916"/>
      <c r="R916"/>
      <c r="S916"/>
      <c r="T916" s="79"/>
      <c r="U916" s="79"/>
      <c r="V916" s="79"/>
      <c r="W916" s="79"/>
      <c r="X916" s="79"/>
      <c r="Y916"/>
      <c r="Z916"/>
      <c r="AA916" s="79"/>
      <c r="AB916"/>
      <c r="AC916"/>
    </row>
    <row r="917" spans="2:29" ht="12.5">
      <c r="B917" s="1440"/>
      <c r="E917" s="190"/>
      <c r="G917"/>
      <c r="H917"/>
      <c r="I917"/>
      <c r="J917"/>
      <c r="K917"/>
      <c r="L917"/>
      <c r="M917"/>
      <c r="N917"/>
      <c r="O917"/>
      <c r="P917" s="1337"/>
      <c r="Q917"/>
      <c r="R917"/>
      <c r="S917"/>
      <c r="T917" s="79"/>
      <c r="U917" s="79"/>
      <c r="V917" s="79"/>
      <c r="W917" s="79"/>
      <c r="X917" s="79"/>
      <c r="Y917"/>
      <c r="Z917"/>
      <c r="AA917" s="79"/>
      <c r="AB917"/>
      <c r="AC917"/>
    </row>
    <row r="918" spans="2:29" ht="12.5">
      <c r="B918" s="1440"/>
      <c r="E918" s="190"/>
      <c r="G918"/>
      <c r="H918"/>
      <c r="I918"/>
      <c r="J918"/>
      <c r="K918"/>
      <c r="L918"/>
      <c r="M918"/>
      <c r="N918"/>
      <c r="O918"/>
      <c r="P918" s="1337"/>
      <c r="Q918"/>
      <c r="R918"/>
      <c r="S918"/>
      <c r="T918" s="79"/>
      <c r="U918" s="79"/>
      <c r="V918" s="79"/>
      <c r="W918" s="79"/>
      <c r="X918" s="79"/>
      <c r="Y918"/>
      <c r="Z918"/>
      <c r="AA918" s="79"/>
      <c r="AB918"/>
      <c r="AC918"/>
    </row>
    <row r="919" spans="2:29" ht="12.5">
      <c r="B919" s="1440"/>
      <c r="E919" s="190"/>
      <c r="G919"/>
      <c r="H919"/>
      <c r="I919"/>
      <c r="J919"/>
      <c r="K919"/>
      <c r="L919"/>
      <c r="M919"/>
      <c r="N919"/>
      <c r="O919"/>
      <c r="P919" s="1337"/>
      <c r="Q919"/>
      <c r="R919"/>
      <c r="S919"/>
      <c r="T919" s="79"/>
      <c r="U919" s="79"/>
      <c r="V919" s="79"/>
      <c r="W919" s="79"/>
      <c r="X919" s="79"/>
      <c r="Y919"/>
      <c r="Z919"/>
      <c r="AA919" s="79"/>
      <c r="AB919"/>
      <c r="AC919"/>
    </row>
    <row r="920" spans="2:29" ht="12.5">
      <c r="B920" s="1440"/>
      <c r="E920" s="190"/>
      <c r="G920"/>
      <c r="H920"/>
      <c r="I920"/>
      <c r="J920"/>
      <c r="K920"/>
      <c r="L920"/>
      <c r="M920"/>
      <c r="N920"/>
      <c r="O920"/>
      <c r="P920" s="1337"/>
      <c r="Q920"/>
      <c r="R920"/>
      <c r="S920"/>
      <c r="T920" s="79"/>
      <c r="U920" s="79"/>
      <c r="V920" s="79"/>
      <c r="W920" s="79"/>
      <c r="X920" s="79"/>
      <c r="Y920"/>
      <c r="Z920"/>
      <c r="AA920" s="79"/>
      <c r="AB920"/>
      <c r="AC920"/>
    </row>
    <row r="921" spans="2:29" ht="12.5">
      <c r="B921" s="1440"/>
      <c r="E921" s="190"/>
      <c r="G921"/>
      <c r="H921"/>
      <c r="I921"/>
      <c r="J921"/>
      <c r="K921"/>
      <c r="L921"/>
      <c r="M921"/>
      <c r="N921"/>
      <c r="O921"/>
      <c r="P921" s="1337"/>
      <c r="Q921"/>
      <c r="R921"/>
      <c r="S921"/>
      <c r="T921" s="79"/>
      <c r="U921" s="79"/>
      <c r="V921" s="79"/>
      <c r="W921" s="79"/>
      <c r="X921" s="79"/>
      <c r="Y921"/>
      <c r="Z921"/>
      <c r="AA921" s="79"/>
      <c r="AB921"/>
      <c r="AC921"/>
    </row>
    <row r="922" spans="2:29" ht="12.5">
      <c r="B922" s="1440"/>
      <c r="E922" s="190"/>
      <c r="G922"/>
      <c r="H922"/>
      <c r="I922"/>
      <c r="J922"/>
      <c r="K922"/>
      <c r="L922"/>
      <c r="M922"/>
      <c r="N922"/>
      <c r="O922"/>
      <c r="P922" s="1337"/>
      <c r="Q922"/>
      <c r="R922"/>
      <c r="S922"/>
      <c r="T922" s="79"/>
      <c r="U922" s="79"/>
      <c r="V922" s="79"/>
      <c r="W922" s="79"/>
      <c r="X922" s="79"/>
      <c r="Y922"/>
      <c r="Z922"/>
      <c r="AA922" s="79"/>
      <c r="AB922"/>
      <c r="AC922"/>
    </row>
    <row r="923" spans="2:29" ht="12.5">
      <c r="B923" s="1440"/>
      <c r="E923" s="190"/>
      <c r="G923"/>
      <c r="H923"/>
      <c r="I923"/>
      <c r="J923"/>
      <c r="K923"/>
      <c r="L923"/>
      <c r="M923"/>
      <c r="N923"/>
      <c r="O923"/>
      <c r="P923" s="1337"/>
      <c r="Q923"/>
      <c r="R923"/>
      <c r="S923"/>
      <c r="T923" s="79"/>
      <c r="U923" s="79"/>
      <c r="V923" s="79"/>
      <c r="W923" s="79"/>
      <c r="X923" s="79"/>
      <c r="Y923"/>
      <c r="Z923"/>
      <c r="AA923" s="79"/>
      <c r="AB923"/>
      <c r="AC923"/>
    </row>
    <row r="924" spans="2:29" ht="12.5">
      <c r="B924" s="1440"/>
      <c r="E924" s="190"/>
      <c r="G924"/>
      <c r="H924"/>
      <c r="I924"/>
      <c r="J924"/>
      <c r="K924"/>
      <c r="L924"/>
      <c r="M924"/>
      <c r="N924"/>
      <c r="O924"/>
      <c r="P924" s="1337"/>
      <c r="Q924"/>
      <c r="R924"/>
      <c r="S924"/>
      <c r="T924" s="79"/>
      <c r="U924" s="79"/>
      <c r="V924" s="79"/>
      <c r="W924" s="79"/>
      <c r="X924" s="79"/>
      <c r="Y924"/>
      <c r="Z924"/>
      <c r="AA924" s="79"/>
      <c r="AB924"/>
      <c r="AC924"/>
    </row>
    <row r="925" spans="2:29" ht="12.5">
      <c r="B925" s="1440"/>
      <c r="E925" s="190"/>
      <c r="G925"/>
      <c r="H925"/>
      <c r="I925"/>
      <c r="J925"/>
      <c r="K925"/>
      <c r="L925"/>
      <c r="M925"/>
      <c r="N925"/>
      <c r="O925"/>
      <c r="P925" s="1337"/>
      <c r="Q925"/>
      <c r="R925"/>
      <c r="S925"/>
      <c r="T925" s="79"/>
      <c r="U925" s="79"/>
      <c r="V925" s="79"/>
      <c r="W925" s="79"/>
      <c r="X925" s="79"/>
      <c r="Y925"/>
      <c r="Z925"/>
      <c r="AA925" s="79"/>
      <c r="AB925"/>
      <c r="AC925"/>
    </row>
    <row r="926" spans="2:29" ht="12.5">
      <c r="B926" s="1440"/>
      <c r="E926" s="190"/>
      <c r="G926"/>
      <c r="H926"/>
      <c r="I926"/>
      <c r="J926"/>
      <c r="K926"/>
      <c r="L926"/>
      <c r="M926"/>
      <c r="N926"/>
      <c r="O926"/>
      <c r="P926" s="1337"/>
      <c r="Q926"/>
      <c r="R926"/>
      <c r="S926"/>
      <c r="T926" s="79"/>
      <c r="U926" s="79"/>
      <c r="V926" s="79"/>
      <c r="W926" s="79"/>
      <c r="X926" s="79"/>
      <c r="Y926"/>
      <c r="Z926"/>
      <c r="AA926" s="79"/>
      <c r="AB926"/>
      <c r="AC926"/>
    </row>
    <row r="927" spans="2:29" ht="12.5">
      <c r="B927" s="1440"/>
      <c r="E927" s="190"/>
      <c r="G927"/>
      <c r="H927"/>
      <c r="I927"/>
      <c r="J927"/>
      <c r="K927"/>
      <c r="L927"/>
      <c r="M927"/>
      <c r="N927"/>
      <c r="O927"/>
      <c r="P927" s="1337"/>
      <c r="Q927"/>
      <c r="R927"/>
      <c r="S927"/>
      <c r="T927" s="79"/>
      <c r="U927" s="79"/>
      <c r="V927" s="79"/>
      <c r="W927" s="79"/>
      <c r="X927" s="79"/>
      <c r="Y927"/>
      <c r="Z927"/>
      <c r="AA927" s="79"/>
      <c r="AB927"/>
      <c r="AC927"/>
    </row>
    <row r="928" spans="2:29" ht="12.5">
      <c r="B928" s="1440"/>
      <c r="E928" s="190"/>
      <c r="G928"/>
      <c r="H928"/>
      <c r="I928"/>
      <c r="J928"/>
      <c r="K928"/>
      <c r="L928"/>
      <c r="M928"/>
      <c r="N928"/>
      <c r="O928"/>
      <c r="P928" s="1337"/>
      <c r="Q928"/>
      <c r="R928"/>
      <c r="S928"/>
      <c r="T928" s="79"/>
      <c r="U928" s="79"/>
      <c r="V928" s="79"/>
      <c r="W928" s="79"/>
      <c r="X928" s="79"/>
      <c r="Y928"/>
      <c r="Z928"/>
      <c r="AA928" s="79"/>
      <c r="AB928"/>
      <c r="AC928"/>
    </row>
    <row r="929" spans="2:29" ht="12.5">
      <c r="B929" s="1440"/>
      <c r="E929" s="190"/>
      <c r="G929"/>
      <c r="H929"/>
      <c r="I929"/>
      <c r="J929"/>
      <c r="K929"/>
      <c r="L929"/>
      <c r="M929"/>
      <c r="N929"/>
      <c r="O929"/>
      <c r="P929" s="1337"/>
      <c r="Q929"/>
      <c r="R929"/>
      <c r="S929"/>
      <c r="T929" s="79"/>
      <c r="U929" s="79"/>
      <c r="V929" s="79"/>
      <c r="W929" s="79"/>
      <c r="X929" s="79"/>
      <c r="Y929"/>
      <c r="Z929"/>
      <c r="AA929" s="79"/>
      <c r="AB929"/>
      <c r="AC929"/>
    </row>
    <row r="930" spans="2:29" ht="12.5">
      <c r="B930" s="1440"/>
      <c r="E930" s="190"/>
      <c r="G930"/>
      <c r="H930"/>
      <c r="I930"/>
      <c r="J930"/>
      <c r="K930"/>
      <c r="L930"/>
      <c r="M930"/>
      <c r="N930"/>
      <c r="O930"/>
      <c r="P930" s="1337"/>
      <c r="Q930"/>
      <c r="R930"/>
      <c r="S930"/>
      <c r="T930" s="79"/>
      <c r="U930" s="79"/>
      <c r="V930" s="79"/>
      <c r="W930" s="79"/>
      <c r="X930" s="79"/>
      <c r="Y930"/>
      <c r="Z930"/>
      <c r="AA930" s="79"/>
      <c r="AB930"/>
      <c r="AC930"/>
    </row>
    <row r="931" spans="2:29" ht="12.5">
      <c r="B931" s="1440"/>
      <c r="E931" s="190"/>
      <c r="G931"/>
      <c r="H931"/>
      <c r="I931"/>
      <c r="J931"/>
      <c r="K931"/>
      <c r="L931"/>
      <c r="M931"/>
      <c r="N931"/>
      <c r="O931"/>
      <c r="P931" s="1337"/>
      <c r="Q931"/>
      <c r="R931"/>
      <c r="S931"/>
      <c r="T931" s="79"/>
      <c r="U931" s="79"/>
      <c r="V931" s="79"/>
      <c r="W931" s="79"/>
      <c r="X931" s="79"/>
      <c r="Y931"/>
      <c r="Z931"/>
      <c r="AA931" s="79"/>
      <c r="AB931"/>
      <c r="AC931"/>
    </row>
    <row r="932" spans="2:29" ht="12.5">
      <c r="B932" s="1440"/>
      <c r="E932" s="190"/>
      <c r="G932"/>
      <c r="H932"/>
      <c r="I932"/>
      <c r="J932"/>
      <c r="K932"/>
      <c r="L932"/>
      <c r="M932"/>
      <c r="N932"/>
      <c r="O932"/>
      <c r="P932" s="1337"/>
      <c r="Q932"/>
      <c r="R932"/>
      <c r="S932"/>
      <c r="T932" s="79"/>
      <c r="U932" s="79"/>
      <c r="V932" s="79"/>
      <c r="W932" s="79"/>
      <c r="X932" s="79"/>
      <c r="Y932"/>
      <c r="Z932"/>
      <c r="AA932" s="79"/>
      <c r="AB932"/>
      <c r="AC932"/>
    </row>
    <row r="933" spans="2:29" ht="12.5">
      <c r="B933" s="1440"/>
      <c r="E933" s="190"/>
      <c r="G933"/>
      <c r="H933"/>
      <c r="I933"/>
      <c r="J933"/>
      <c r="K933"/>
      <c r="L933"/>
      <c r="M933"/>
      <c r="N933"/>
      <c r="O933"/>
      <c r="P933" s="1337"/>
      <c r="Q933"/>
      <c r="R933"/>
      <c r="S933"/>
      <c r="T933" s="79"/>
      <c r="U933" s="79"/>
      <c r="V933" s="79"/>
      <c r="W933" s="79"/>
      <c r="X933" s="79"/>
      <c r="Y933"/>
      <c r="Z933"/>
      <c r="AA933" s="79"/>
      <c r="AB933"/>
      <c r="AC933"/>
    </row>
    <row r="934" spans="2:29" ht="12.5">
      <c r="B934" s="1440"/>
      <c r="E934" s="190"/>
      <c r="G934"/>
      <c r="H934"/>
      <c r="I934"/>
      <c r="J934"/>
      <c r="K934"/>
      <c r="L934"/>
      <c r="M934"/>
      <c r="N934"/>
      <c r="O934"/>
      <c r="P934" s="1337"/>
      <c r="Q934"/>
      <c r="R934"/>
      <c r="S934"/>
      <c r="T934" s="79"/>
      <c r="U934" s="79"/>
      <c r="V934" s="79"/>
      <c r="W934" s="79"/>
      <c r="X934" s="79"/>
      <c r="Y934"/>
      <c r="Z934"/>
      <c r="AA934" s="79"/>
      <c r="AB934"/>
      <c r="AC934"/>
    </row>
    <row r="935" spans="2:29" ht="12.5">
      <c r="B935" s="1440"/>
      <c r="E935" s="190"/>
      <c r="G935"/>
      <c r="H935"/>
      <c r="I935"/>
      <c r="J935"/>
      <c r="K935"/>
      <c r="L935"/>
      <c r="M935"/>
      <c r="N935"/>
      <c r="O935"/>
      <c r="P935" s="1337"/>
      <c r="Q935"/>
      <c r="R935"/>
      <c r="S935"/>
      <c r="T935" s="79"/>
      <c r="U935" s="79"/>
      <c r="V935" s="79"/>
      <c r="W935" s="79"/>
      <c r="X935" s="79"/>
      <c r="Y935"/>
      <c r="Z935"/>
      <c r="AA935" s="79"/>
      <c r="AB935"/>
      <c r="AC935"/>
    </row>
    <row r="936" spans="2:29" ht="12.5">
      <c r="B936" s="1440"/>
      <c r="E936" s="190"/>
      <c r="G936"/>
      <c r="H936"/>
      <c r="I936"/>
      <c r="J936"/>
      <c r="K936"/>
      <c r="L936"/>
      <c r="M936"/>
      <c r="N936"/>
      <c r="O936"/>
      <c r="P936" s="1337"/>
      <c r="Q936"/>
      <c r="R936"/>
      <c r="S936"/>
      <c r="T936" s="79"/>
      <c r="U936" s="79"/>
      <c r="V936" s="79"/>
      <c r="W936" s="79"/>
      <c r="X936" s="79"/>
      <c r="Y936"/>
      <c r="Z936"/>
      <c r="AA936" s="79"/>
      <c r="AB936"/>
      <c r="AC936"/>
    </row>
    <row r="937" spans="2:29" ht="12.5">
      <c r="B937" s="1440"/>
      <c r="E937" s="190"/>
      <c r="G937"/>
      <c r="H937"/>
      <c r="I937"/>
      <c r="J937"/>
      <c r="K937"/>
      <c r="L937"/>
      <c r="M937"/>
      <c r="N937"/>
      <c r="O937"/>
      <c r="P937" s="1337"/>
      <c r="Q937"/>
      <c r="R937"/>
      <c r="S937"/>
      <c r="T937" s="79"/>
      <c r="U937" s="79"/>
      <c r="V937" s="79"/>
      <c r="W937" s="79"/>
      <c r="X937" s="79"/>
      <c r="Y937"/>
      <c r="Z937"/>
      <c r="AA937" s="79"/>
      <c r="AB937"/>
      <c r="AC937"/>
    </row>
    <row r="938" spans="2:29" ht="12.5">
      <c r="B938" s="1440"/>
      <c r="E938" s="190"/>
      <c r="G938"/>
      <c r="H938"/>
      <c r="I938"/>
      <c r="J938"/>
      <c r="K938"/>
      <c r="L938"/>
      <c r="M938"/>
      <c r="N938"/>
      <c r="O938"/>
      <c r="P938" s="1337"/>
      <c r="Q938"/>
      <c r="R938"/>
      <c r="S938"/>
      <c r="T938" s="79"/>
      <c r="U938" s="79"/>
      <c r="V938" s="79"/>
      <c r="W938" s="79"/>
      <c r="X938" s="79"/>
      <c r="Y938"/>
      <c r="Z938"/>
      <c r="AA938" s="79"/>
      <c r="AB938"/>
      <c r="AC938"/>
    </row>
    <row r="939" spans="2:29" ht="12.5">
      <c r="B939" s="1440"/>
      <c r="E939" s="190"/>
      <c r="G939"/>
      <c r="H939"/>
      <c r="I939"/>
      <c r="J939"/>
      <c r="K939"/>
      <c r="L939"/>
      <c r="M939"/>
      <c r="N939"/>
      <c r="O939"/>
      <c r="P939" s="1337"/>
      <c r="Q939"/>
      <c r="R939"/>
      <c r="S939"/>
      <c r="T939" s="79"/>
      <c r="U939" s="79"/>
      <c r="V939" s="79"/>
      <c r="W939" s="79"/>
      <c r="X939" s="79"/>
      <c r="Y939"/>
      <c r="Z939"/>
      <c r="AA939" s="79"/>
      <c r="AB939"/>
      <c r="AC939"/>
    </row>
    <row r="940" spans="2:29" ht="12.5">
      <c r="B940" s="1440"/>
      <c r="E940" s="190"/>
      <c r="G940"/>
      <c r="H940"/>
      <c r="I940"/>
      <c r="J940"/>
      <c r="K940"/>
      <c r="L940"/>
      <c r="M940"/>
      <c r="N940"/>
      <c r="O940"/>
      <c r="P940" s="1337"/>
      <c r="Q940"/>
      <c r="R940"/>
      <c r="S940"/>
      <c r="T940" s="79"/>
      <c r="U940" s="79"/>
      <c r="V940" s="79"/>
      <c r="W940" s="79"/>
      <c r="X940" s="79"/>
      <c r="Y940"/>
      <c r="Z940"/>
      <c r="AA940" s="79"/>
      <c r="AB940"/>
      <c r="AC940"/>
    </row>
    <row r="941" spans="2:29" ht="12.5">
      <c r="B941" s="1440"/>
      <c r="E941" s="190"/>
      <c r="G941"/>
      <c r="H941"/>
      <c r="I941"/>
      <c r="J941"/>
      <c r="K941"/>
      <c r="L941"/>
      <c r="M941"/>
      <c r="N941"/>
      <c r="O941"/>
      <c r="P941" s="1337"/>
      <c r="Q941"/>
      <c r="R941"/>
      <c r="S941"/>
      <c r="T941" s="79"/>
      <c r="U941" s="79"/>
      <c r="V941" s="79"/>
      <c r="W941" s="79"/>
      <c r="X941" s="79"/>
      <c r="Y941"/>
      <c r="Z941"/>
      <c r="AA941" s="79"/>
      <c r="AB941"/>
      <c r="AC941"/>
    </row>
    <row r="942" spans="2:29" ht="12.5">
      <c r="B942" s="1440"/>
      <c r="E942" s="190"/>
      <c r="G942"/>
      <c r="H942"/>
      <c r="I942"/>
      <c r="J942"/>
      <c r="K942"/>
      <c r="L942"/>
      <c r="M942"/>
      <c r="N942"/>
      <c r="O942"/>
      <c r="P942" s="1337"/>
      <c r="Q942"/>
      <c r="R942"/>
      <c r="S942"/>
      <c r="T942" s="79"/>
      <c r="U942" s="79"/>
      <c r="V942" s="79"/>
      <c r="W942" s="79"/>
      <c r="X942" s="79"/>
      <c r="Y942"/>
      <c r="Z942"/>
      <c r="AA942" s="79"/>
      <c r="AB942"/>
      <c r="AC942"/>
    </row>
    <row r="943" spans="2:29" ht="12.5">
      <c r="B943" s="1440"/>
      <c r="E943" s="190"/>
      <c r="G943"/>
      <c r="H943"/>
      <c r="I943"/>
      <c r="J943"/>
      <c r="K943"/>
      <c r="L943"/>
      <c r="M943"/>
      <c r="N943"/>
      <c r="O943"/>
      <c r="P943" s="1337"/>
      <c r="Q943"/>
      <c r="R943"/>
      <c r="S943"/>
      <c r="T943" s="79"/>
      <c r="U943" s="79"/>
      <c r="V943" s="79"/>
      <c r="W943" s="79"/>
      <c r="X943" s="79"/>
      <c r="Y943"/>
      <c r="Z943"/>
      <c r="AA943" s="79"/>
      <c r="AB943"/>
      <c r="AC943"/>
    </row>
    <row r="944" spans="2:29" ht="12.5">
      <c r="B944" s="1440"/>
      <c r="E944" s="190"/>
      <c r="G944"/>
      <c r="H944"/>
      <c r="I944"/>
      <c r="J944"/>
      <c r="K944"/>
      <c r="L944"/>
      <c r="M944"/>
      <c r="N944"/>
      <c r="O944"/>
      <c r="P944" s="1337"/>
      <c r="Q944"/>
      <c r="R944"/>
      <c r="S944"/>
      <c r="T944" s="79"/>
      <c r="U944" s="79"/>
      <c r="V944" s="79"/>
      <c r="W944" s="79"/>
      <c r="X944" s="79"/>
      <c r="Y944"/>
      <c r="Z944"/>
      <c r="AA944" s="79"/>
      <c r="AB944"/>
      <c r="AC944"/>
    </row>
    <row r="945" spans="2:29" ht="12.5">
      <c r="B945" s="1440"/>
      <c r="E945" s="190"/>
      <c r="G945"/>
      <c r="H945"/>
      <c r="I945"/>
      <c r="J945"/>
      <c r="K945"/>
      <c r="L945"/>
      <c r="M945"/>
      <c r="N945"/>
      <c r="O945"/>
      <c r="P945" s="1337"/>
      <c r="Q945"/>
      <c r="R945"/>
      <c r="S945"/>
      <c r="T945" s="79"/>
      <c r="U945" s="79"/>
      <c r="V945" s="79"/>
      <c r="W945" s="79"/>
      <c r="X945" s="79"/>
      <c r="Y945"/>
      <c r="Z945"/>
      <c r="AA945" s="79"/>
      <c r="AB945"/>
      <c r="AC945"/>
    </row>
    <row r="946" spans="2:29" ht="12.5">
      <c r="B946" s="1440"/>
      <c r="E946" s="190"/>
      <c r="G946"/>
      <c r="H946"/>
      <c r="I946"/>
      <c r="J946"/>
      <c r="K946"/>
      <c r="L946"/>
      <c r="M946"/>
      <c r="N946"/>
      <c r="O946"/>
      <c r="P946" s="1337"/>
      <c r="Q946"/>
      <c r="R946"/>
      <c r="S946"/>
      <c r="T946" s="79"/>
      <c r="U946" s="79"/>
      <c r="V946" s="79"/>
      <c r="W946" s="79"/>
      <c r="X946" s="79"/>
      <c r="Y946"/>
      <c r="Z946"/>
      <c r="AA946" s="79"/>
      <c r="AB946"/>
      <c r="AC946"/>
    </row>
    <row r="947" spans="2:29" ht="12.5">
      <c r="B947" s="1440"/>
      <c r="E947" s="190"/>
      <c r="G947"/>
      <c r="H947"/>
      <c r="I947"/>
      <c r="J947"/>
      <c r="K947"/>
      <c r="L947"/>
      <c r="M947"/>
      <c r="N947"/>
      <c r="O947"/>
      <c r="P947" s="1337"/>
      <c r="Q947"/>
      <c r="R947"/>
      <c r="S947"/>
      <c r="T947" s="79"/>
      <c r="U947" s="79"/>
      <c r="V947" s="79"/>
      <c r="W947" s="79"/>
      <c r="X947" s="79"/>
      <c r="Y947"/>
      <c r="Z947"/>
      <c r="AA947" s="79"/>
      <c r="AB947"/>
      <c r="AC947"/>
    </row>
    <row r="948" spans="2:29" ht="12.5">
      <c r="B948" s="1440"/>
      <c r="E948" s="190"/>
      <c r="G948"/>
      <c r="H948"/>
      <c r="I948"/>
      <c r="J948"/>
      <c r="K948"/>
      <c r="L948"/>
      <c r="M948"/>
      <c r="N948"/>
      <c r="O948"/>
      <c r="P948" s="1337"/>
      <c r="Q948"/>
      <c r="R948"/>
      <c r="S948"/>
      <c r="T948" s="79"/>
      <c r="U948" s="79"/>
      <c r="V948" s="79"/>
      <c r="W948" s="79"/>
      <c r="X948" s="79"/>
      <c r="Y948"/>
      <c r="Z948"/>
      <c r="AA948" s="79"/>
      <c r="AB948"/>
      <c r="AC948"/>
    </row>
    <row r="949" spans="2:29" ht="12.5">
      <c r="B949" s="1440"/>
      <c r="E949" s="190"/>
      <c r="G949"/>
      <c r="H949"/>
      <c r="I949"/>
      <c r="J949"/>
      <c r="K949"/>
      <c r="L949"/>
      <c r="M949"/>
      <c r="N949"/>
      <c r="O949"/>
      <c r="P949" s="1337"/>
      <c r="Q949"/>
      <c r="R949"/>
      <c r="S949"/>
      <c r="T949" s="79"/>
      <c r="U949" s="79"/>
      <c r="V949" s="79"/>
      <c r="W949" s="79"/>
      <c r="X949" s="79"/>
      <c r="Y949"/>
      <c r="Z949"/>
      <c r="AA949" s="79"/>
      <c r="AB949"/>
      <c r="AC949"/>
    </row>
    <row r="950" spans="2:29" ht="12.5">
      <c r="B950" s="1440"/>
      <c r="E950" s="190"/>
      <c r="G950"/>
      <c r="H950"/>
      <c r="I950"/>
      <c r="J950"/>
      <c r="K950"/>
      <c r="L950"/>
      <c r="M950"/>
      <c r="N950"/>
      <c r="O950"/>
      <c r="P950" s="1337"/>
      <c r="Q950"/>
      <c r="R950"/>
      <c r="S950"/>
      <c r="T950" s="79"/>
      <c r="U950" s="79"/>
      <c r="V950" s="79"/>
      <c r="W950" s="79"/>
      <c r="X950" s="79"/>
      <c r="Y950"/>
      <c r="Z950"/>
      <c r="AA950" s="79"/>
      <c r="AB950"/>
      <c r="AC950"/>
    </row>
    <row r="951" spans="2:29" ht="12.5">
      <c r="B951" s="1440"/>
      <c r="E951" s="190"/>
      <c r="G951"/>
      <c r="H951"/>
      <c r="I951"/>
      <c r="J951"/>
      <c r="K951"/>
      <c r="L951"/>
      <c r="M951"/>
      <c r="N951"/>
      <c r="O951"/>
      <c r="P951" s="1337"/>
      <c r="Q951"/>
      <c r="R951"/>
      <c r="S951"/>
      <c r="T951" s="79"/>
      <c r="U951" s="79"/>
      <c r="V951" s="79"/>
      <c r="W951" s="79"/>
      <c r="X951" s="79"/>
      <c r="Y951"/>
      <c r="Z951"/>
      <c r="AA951" s="79"/>
      <c r="AB951"/>
      <c r="AC951"/>
    </row>
    <row r="952" spans="2:29" ht="12.5">
      <c r="B952" s="1440"/>
      <c r="E952" s="190"/>
      <c r="G952"/>
      <c r="H952"/>
      <c r="I952"/>
      <c r="J952"/>
      <c r="K952"/>
      <c r="L952"/>
      <c r="M952"/>
      <c r="N952"/>
      <c r="O952"/>
      <c r="P952" s="1337"/>
      <c r="Q952"/>
      <c r="R952"/>
      <c r="S952"/>
      <c r="T952" s="79"/>
      <c r="U952" s="79"/>
      <c r="V952" s="79"/>
      <c r="W952" s="79"/>
      <c r="X952" s="79"/>
      <c r="Y952"/>
      <c r="Z952"/>
      <c r="AA952" s="79"/>
      <c r="AB952"/>
      <c r="AC952"/>
    </row>
    <row r="953" spans="2:29" ht="12.5">
      <c r="B953" s="1440"/>
      <c r="E953" s="190"/>
      <c r="G953"/>
      <c r="H953"/>
      <c r="I953"/>
      <c r="J953"/>
      <c r="K953"/>
      <c r="L953"/>
      <c r="M953"/>
      <c r="N953"/>
      <c r="O953"/>
      <c r="P953" s="1337"/>
      <c r="Q953"/>
      <c r="R953"/>
      <c r="S953"/>
      <c r="T953" s="79"/>
      <c r="U953" s="79"/>
      <c r="V953" s="79"/>
      <c r="W953" s="79"/>
      <c r="X953" s="79"/>
      <c r="Y953"/>
      <c r="Z953"/>
      <c r="AA953" s="79"/>
      <c r="AB953"/>
      <c r="AC953"/>
    </row>
    <row r="954" spans="2:29" ht="12.5">
      <c r="B954" s="1440"/>
      <c r="E954" s="190"/>
      <c r="G954"/>
      <c r="H954"/>
      <c r="I954"/>
      <c r="J954"/>
      <c r="K954"/>
      <c r="L954"/>
      <c r="M954"/>
      <c r="N954"/>
      <c r="O954"/>
      <c r="P954" s="1337"/>
      <c r="Q954"/>
      <c r="R954"/>
      <c r="S954"/>
      <c r="T954" s="79"/>
      <c r="U954" s="79"/>
      <c r="V954" s="79"/>
      <c r="W954" s="79"/>
      <c r="X954" s="79"/>
      <c r="Y954"/>
      <c r="Z954"/>
      <c r="AA954" s="79"/>
      <c r="AB954"/>
      <c r="AC954"/>
    </row>
    <row r="955" spans="2:29" ht="12.5">
      <c r="B955" s="1440"/>
      <c r="E955" s="190"/>
      <c r="G955"/>
      <c r="H955"/>
      <c r="I955"/>
      <c r="J955"/>
      <c r="K955"/>
      <c r="L955"/>
      <c r="M955"/>
      <c r="N955"/>
      <c r="O955"/>
      <c r="P955" s="1337"/>
      <c r="Q955"/>
      <c r="R955"/>
      <c r="S955"/>
      <c r="T955" s="79"/>
      <c r="U955" s="79"/>
      <c r="V955" s="79"/>
      <c r="W955" s="79"/>
      <c r="X955" s="79"/>
      <c r="Y955"/>
      <c r="Z955"/>
      <c r="AA955" s="79"/>
      <c r="AB955"/>
      <c r="AC955"/>
    </row>
    <row r="956" spans="2:29" ht="12.5">
      <c r="B956" s="1440"/>
      <c r="E956" s="190"/>
      <c r="G956"/>
      <c r="H956"/>
      <c r="I956"/>
      <c r="J956"/>
      <c r="K956"/>
      <c r="L956"/>
      <c r="M956"/>
      <c r="N956"/>
      <c r="O956"/>
      <c r="P956" s="1337"/>
      <c r="Q956"/>
      <c r="R956"/>
      <c r="S956"/>
      <c r="T956" s="79"/>
      <c r="U956" s="79"/>
      <c r="V956" s="79"/>
      <c r="W956" s="79"/>
      <c r="X956" s="79"/>
      <c r="Y956"/>
      <c r="Z956"/>
      <c r="AA956" s="79"/>
      <c r="AB956"/>
      <c r="AC956"/>
    </row>
    <row r="957" spans="2:29" ht="12.5">
      <c r="B957" s="1440"/>
      <c r="E957" s="190"/>
      <c r="G957"/>
      <c r="H957"/>
      <c r="I957"/>
      <c r="J957"/>
      <c r="K957"/>
      <c r="L957"/>
      <c r="M957"/>
      <c r="N957"/>
      <c r="O957"/>
      <c r="P957" s="1337"/>
      <c r="Q957"/>
      <c r="R957"/>
      <c r="S957"/>
      <c r="T957" s="79"/>
      <c r="U957" s="79"/>
      <c r="V957" s="79"/>
      <c r="W957" s="79"/>
      <c r="X957" s="79"/>
      <c r="Y957"/>
      <c r="Z957"/>
      <c r="AA957" s="79"/>
      <c r="AB957"/>
      <c r="AC957"/>
    </row>
    <row r="958" spans="2:29" ht="12.5">
      <c r="B958" s="1440"/>
      <c r="E958" s="190"/>
      <c r="G958"/>
      <c r="H958"/>
      <c r="I958"/>
      <c r="J958"/>
      <c r="K958"/>
      <c r="L958"/>
      <c r="M958"/>
      <c r="N958"/>
      <c r="O958"/>
      <c r="P958" s="1337"/>
      <c r="Q958"/>
      <c r="R958"/>
      <c r="S958"/>
      <c r="T958" s="79"/>
      <c r="U958" s="79"/>
      <c r="V958" s="79"/>
      <c r="W958" s="79"/>
      <c r="X958" s="79"/>
      <c r="Y958"/>
      <c r="Z958"/>
      <c r="AA958" s="79"/>
      <c r="AB958"/>
      <c r="AC958"/>
    </row>
    <row r="959" spans="2:29" ht="12.5">
      <c r="B959" s="1440"/>
      <c r="E959" s="190"/>
      <c r="G959"/>
      <c r="H959"/>
      <c r="I959"/>
      <c r="J959"/>
      <c r="K959"/>
      <c r="L959"/>
      <c r="M959"/>
      <c r="N959"/>
      <c r="O959"/>
      <c r="P959" s="1337"/>
      <c r="Q959"/>
      <c r="R959"/>
      <c r="S959"/>
      <c r="T959" s="79"/>
      <c r="U959" s="79"/>
      <c r="V959" s="79"/>
      <c r="W959" s="79"/>
      <c r="X959" s="79"/>
      <c r="Y959"/>
      <c r="Z959"/>
      <c r="AA959" s="79"/>
      <c r="AB959"/>
      <c r="AC959"/>
    </row>
    <row r="960" spans="2:29" ht="12.5">
      <c r="B960" s="1440"/>
      <c r="E960" s="190"/>
      <c r="G960"/>
      <c r="H960"/>
      <c r="I960"/>
      <c r="J960"/>
      <c r="K960"/>
      <c r="L960"/>
      <c r="M960"/>
      <c r="N960"/>
      <c r="O960"/>
      <c r="P960" s="1337"/>
      <c r="Q960"/>
      <c r="R960"/>
      <c r="S960"/>
      <c r="T960" s="79"/>
      <c r="U960" s="79"/>
      <c r="V960" s="79"/>
      <c r="W960" s="79"/>
      <c r="X960" s="79"/>
      <c r="Y960"/>
      <c r="Z960"/>
      <c r="AA960" s="79"/>
      <c r="AB960"/>
      <c r="AC960"/>
    </row>
    <row r="961" spans="2:29" ht="12.5">
      <c r="B961" s="1440"/>
      <c r="E961" s="190"/>
      <c r="G961"/>
      <c r="H961"/>
      <c r="I961"/>
      <c r="J961"/>
      <c r="K961"/>
      <c r="L961"/>
      <c r="M961"/>
      <c r="N961"/>
      <c r="O961"/>
      <c r="P961" s="1337"/>
      <c r="Q961"/>
      <c r="R961"/>
      <c r="S961"/>
      <c r="T961" s="79"/>
      <c r="U961" s="79"/>
      <c r="V961" s="79"/>
      <c r="W961" s="79"/>
      <c r="X961" s="79"/>
      <c r="Y961"/>
      <c r="Z961"/>
      <c r="AA961" s="79"/>
      <c r="AB961"/>
      <c r="AC961"/>
    </row>
    <row r="962" spans="2:29" ht="12.5">
      <c r="B962" s="1440"/>
      <c r="E962" s="190"/>
      <c r="G962"/>
      <c r="H962"/>
      <c r="I962"/>
      <c r="J962"/>
      <c r="K962"/>
      <c r="L962"/>
      <c r="M962"/>
      <c r="N962"/>
      <c r="O962"/>
      <c r="P962" s="1337"/>
      <c r="Q962"/>
      <c r="R962"/>
      <c r="S962"/>
      <c r="T962" s="79"/>
      <c r="U962" s="79"/>
      <c r="V962" s="79"/>
      <c r="W962" s="79"/>
      <c r="X962" s="79"/>
      <c r="Y962"/>
      <c r="Z962"/>
      <c r="AA962" s="79"/>
      <c r="AB962"/>
      <c r="AC962"/>
    </row>
    <row r="963" spans="2:29" ht="12.5">
      <c r="B963" s="1440"/>
      <c r="E963" s="190"/>
      <c r="G963"/>
      <c r="H963"/>
      <c r="I963"/>
      <c r="J963"/>
      <c r="K963"/>
      <c r="L963"/>
      <c r="M963"/>
      <c r="N963"/>
      <c r="O963"/>
      <c r="P963" s="1337"/>
      <c r="Q963"/>
      <c r="R963"/>
      <c r="S963"/>
      <c r="T963" s="79"/>
      <c r="U963" s="79"/>
      <c r="V963" s="79"/>
      <c r="W963" s="79"/>
      <c r="X963" s="79"/>
      <c r="Y963"/>
      <c r="Z963"/>
      <c r="AA963" s="79"/>
      <c r="AB963"/>
      <c r="AC963"/>
    </row>
    <row r="964" spans="2:29" ht="12.5">
      <c r="B964" s="1440"/>
      <c r="E964" s="190"/>
      <c r="G964"/>
      <c r="H964"/>
      <c r="I964"/>
      <c r="J964"/>
      <c r="K964"/>
      <c r="L964"/>
      <c r="M964"/>
      <c r="N964"/>
      <c r="O964"/>
      <c r="P964" s="1337"/>
      <c r="Q964"/>
      <c r="R964"/>
      <c r="S964"/>
      <c r="T964" s="79"/>
      <c r="U964" s="79"/>
      <c r="V964" s="79"/>
      <c r="W964" s="79"/>
      <c r="X964" s="79"/>
      <c r="Y964"/>
      <c r="Z964"/>
      <c r="AA964" s="79"/>
      <c r="AB964"/>
      <c r="AC964"/>
    </row>
    <row r="965" spans="2:29" ht="12.5">
      <c r="B965" s="1440"/>
      <c r="E965" s="190"/>
      <c r="G965"/>
      <c r="H965"/>
      <c r="I965"/>
      <c r="J965"/>
      <c r="K965"/>
      <c r="L965"/>
      <c r="M965"/>
      <c r="N965"/>
      <c r="O965"/>
      <c r="P965" s="1337"/>
      <c r="Q965"/>
      <c r="R965"/>
      <c r="S965"/>
      <c r="T965" s="79"/>
      <c r="U965" s="79"/>
      <c r="V965" s="79"/>
      <c r="W965" s="79"/>
      <c r="X965" s="79"/>
      <c r="Y965"/>
      <c r="Z965"/>
      <c r="AA965" s="79"/>
      <c r="AB965"/>
      <c r="AC965"/>
    </row>
    <row r="966" spans="2:29" ht="12.5">
      <c r="B966" s="1440"/>
      <c r="E966" s="190"/>
      <c r="G966"/>
      <c r="H966"/>
      <c r="I966"/>
      <c r="J966"/>
      <c r="K966"/>
      <c r="L966"/>
      <c r="M966"/>
      <c r="N966"/>
      <c r="O966"/>
      <c r="P966" s="1337"/>
      <c r="Q966"/>
      <c r="R966"/>
      <c r="S966"/>
      <c r="T966" s="79"/>
      <c r="U966" s="79"/>
      <c r="V966" s="79"/>
      <c r="W966" s="79"/>
      <c r="X966" s="79"/>
      <c r="Y966"/>
      <c r="Z966"/>
      <c r="AA966" s="79"/>
      <c r="AB966"/>
      <c r="AC966"/>
    </row>
    <row r="967" spans="2:29" ht="12.5">
      <c r="B967" s="1440"/>
      <c r="E967" s="190"/>
      <c r="G967"/>
      <c r="H967"/>
      <c r="I967"/>
      <c r="J967"/>
      <c r="K967"/>
      <c r="L967"/>
      <c r="M967"/>
      <c r="N967"/>
      <c r="O967"/>
      <c r="P967" s="1337"/>
      <c r="Q967"/>
      <c r="R967"/>
      <c r="S967"/>
      <c r="T967" s="79"/>
      <c r="U967" s="79"/>
      <c r="V967" s="79"/>
      <c r="W967" s="79"/>
      <c r="X967" s="79"/>
      <c r="Y967"/>
      <c r="Z967"/>
      <c r="AA967" s="79"/>
      <c r="AB967"/>
      <c r="AC967"/>
    </row>
    <row r="968" spans="2:29" ht="12.5">
      <c r="B968" s="1440"/>
      <c r="E968" s="190"/>
      <c r="G968"/>
      <c r="H968"/>
      <c r="I968"/>
      <c r="J968"/>
      <c r="K968"/>
      <c r="L968"/>
      <c r="M968"/>
      <c r="N968"/>
      <c r="O968"/>
      <c r="P968" s="1337"/>
      <c r="Q968"/>
      <c r="R968"/>
      <c r="S968"/>
      <c r="T968" s="79"/>
      <c r="U968" s="79"/>
      <c r="V968" s="79"/>
      <c r="W968" s="79"/>
      <c r="X968" s="79"/>
      <c r="Y968"/>
      <c r="Z968"/>
      <c r="AA968" s="79"/>
      <c r="AB968"/>
      <c r="AC968"/>
    </row>
    <row r="969" spans="2:29" ht="12.5">
      <c r="B969" s="1440"/>
      <c r="E969" s="190"/>
      <c r="G969"/>
      <c r="H969"/>
      <c r="I969"/>
      <c r="J969"/>
      <c r="K969"/>
      <c r="L969"/>
      <c r="M969"/>
      <c r="N969"/>
      <c r="O969"/>
      <c r="P969" s="1337"/>
      <c r="Q969"/>
      <c r="R969"/>
      <c r="S969"/>
      <c r="T969" s="79"/>
      <c r="U969" s="79"/>
      <c r="V969" s="79"/>
      <c r="W969" s="79"/>
      <c r="X969" s="79"/>
      <c r="Y969"/>
      <c r="Z969"/>
      <c r="AA969" s="79"/>
      <c r="AB969"/>
      <c r="AC969"/>
    </row>
    <row r="970" spans="2:29" ht="12.5">
      <c r="B970" s="1440"/>
      <c r="E970" s="190"/>
      <c r="G970"/>
      <c r="H970"/>
      <c r="I970"/>
      <c r="J970"/>
      <c r="K970"/>
      <c r="L970"/>
      <c r="M970"/>
      <c r="N970"/>
      <c r="O970"/>
      <c r="P970" s="1337"/>
      <c r="Q970"/>
      <c r="R970"/>
      <c r="S970"/>
      <c r="T970" s="79"/>
      <c r="U970" s="79"/>
      <c r="V970" s="79"/>
      <c r="W970" s="79"/>
      <c r="X970" s="79"/>
      <c r="Y970"/>
      <c r="Z970"/>
      <c r="AA970" s="79"/>
      <c r="AB970"/>
      <c r="AC970"/>
    </row>
    <row r="971" spans="2:29" ht="12.5">
      <c r="B971" s="1440"/>
      <c r="E971" s="190"/>
      <c r="G971"/>
      <c r="H971"/>
      <c r="I971"/>
      <c r="J971"/>
      <c r="K971"/>
      <c r="L971"/>
      <c r="M971"/>
      <c r="N971"/>
      <c r="O971"/>
      <c r="P971" s="1337"/>
      <c r="Q971"/>
      <c r="R971"/>
      <c r="S971"/>
      <c r="T971" s="79"/>
      <c r="U971" s="79"/>
      <c r="V971" s="79"/>
      <c r="W971" s="79"/>
      <c r="X971" s="79"/>
      <c r="Y971"/>
      <c r="Z971"/>
      <c r="AA971" s="79"/>
      <c r="AB971"/>
      <c r="AC971"/>
    </row>
    <row r="972" spans="2:29" ht="12.5">
      <c r="B972" s="1440"/>
      <c r="E972" s="190"/>
      <c r="G972"/>
      <c r="H972"/>
      <c r="I972"/>
      <c r="J972"/>
      <c r="K972"/>
      <c r="L972"/>
      <c r="M972"/>
      <c r="N972"/>
      <c r="O972"/>
      <c r="P972" s="1337"/>
      <c r="Q972"/>
      <c r="R972"/>
      <c r="S972"/>
      <c r="T972" s="79"/>
      <c r="U972" s="79"/>
      <c r="V972" s="79"/>
      <c r="W972" s="79"/>
      <c r="X972" s="79"/>
      <c r="Y972"/>
      <c r="Z972"/>
      <c r="AA972" s="79"/>
      <c r="AB972"/>
      <c r="AC972"/>
    </row>
    <row r="973" spans="2:29" ht="12.5">
      <c r="B973" s="1440"/>
      <c r="E973" s="190"/>
      <c r="G973"/>
      <c r="H973"/>
      <c r="I973"/>
      <c r="J973"/>
      <c r="K973"/>
      <c r="L973"/>
      <c r="M973"/>
      <c r="N973"/>
      <c r="O973"/>
      <c r="P973" s="1337"/>
      <c r="Q973"/>
      <c r="R973"/>
      <c r="S973"/>
      <c r="T973" s="79"/>
      <c r="U973" s="79"/>
      <c r="V973" s="79"/>
      <c r="W973" s="79"/>
      <c r="X973" s="79"/>
      <c r="Y973"/>
      <c r="Z973"/>
      <c r="AA973" s="79"/>
      <c r="AB973"/>
      <c r="AC973"/>
    </row>
    <row r="974" spans="2:29" ht="12.5">
      <c r="B974" s="1440"/>
      <c r="E974" s="190"/>
      <c r="G974"/>
      <c r="H974"/>
      <c r="I974"/>
      <c r="J974"/>
      <c r="K974"/>
      <c r="L974"/>
      <c r="M974"/>
      <c r="N974"/>
      <c r="O974"/>
      <c r="P974" s="1337"/>
      <c r="Q974"/>
      <c r="R974"/>
      <c r="S974"/>
      <c r="T974" s="79"/>
      <c r="U974" s="79"/>
      <c r="V974" s="79"/>
      <c r="W974" s="79"/>
      <c r="X974" s="79"/>
      <c r="Y974"/>
      <c r="Z974"/>
      <c r="AA974" s="79"/>
      <c r="AB974"/>
      <c r="AC974"/>
    </row>
    <row r="975" spans="2:29" ht="12.5">
      <c r="B975" s="1440"/>
      <c r="E975" s="190"/>
      <c r="G975"/>
      <c r="H975"/>
      <c r="I975"/>
      <c r="J975"/>
      <c r="K975"/>
      <c r="L975"/>
      <c r="M975"/>
      <c r="N975"/>
      <c r="O975"/>
      <c r="P975" s="1337"/>
      <c r="Q975"/>
      <c r="R975"/>
      <c r="S975"/>
      <c r="T975" s="79"/>
      <c r="U975" s="79"/>
      <c r="V975" s="79"/>
      <c r="W975" s="79"/>
      <c r="X975" s="79"/>
      <c r="Y975"/>
      <c r="Z975"/>
      <c r="AA975" s="79"/>
      <c r="AB975"/>
      <c r="AC975"/>
    </row>
    <row r="976" spans="2:29" ht="12.5">
      <c r="B976" s="1440"/>
      <c r="E976" s="190"/>
      <c r="G976"/>
      <c r="H976"/>
      <c r="I976"/>
      <c r="J976"/>
      <c r="K976"/>
      <c r="L976"/>
      <c r="M976"/>
      <c r="N976"/>
      <c r="O976"/>
      <c r="P976" s="1337"/>
      <c r="Q976"/>
      <c r="R976"/>
      <c r="S976"/>
      <c r="T976" s="79"/>
      <c r="U976" s="79"/>
      <c r="V976" s="79"/>
      <c r="W976" s="79"/>
      <c r="X976" s="79"/>
      <c r="Y976"/>
      <c r="Z976"/>
      <c r="AA976" s="79"/>
      <c r="AB976"/>
      <c r="AC976"/>
    </row>
    <row r="977" spans="2:29" ht="12.5">
      <c r="B977" s="1440"/>
      <c r="E977" s="190"/>
      <c r="G977"/>
      <c r="H977"/>
      <c r="I977"/>
      <c r="J977"/>
      <c r="K977"/>
      <c r="L977"/>
      <c r="M977"/>
      <c r="N977"/>
      <c r="O977"/>
      <c r="P977" s="1337"/>
      <c r="Q977"/>
      <c r="R977"/>
      <c r="S977"/>
      <c r="T977" s="79"/>
      <c r="U977" s="79"/>
      <c r="V977" s="79"/>
      <c r="W977" s="79"/>
      <c r="X977" s="79"/>
      <c r="Y977"/>
      <c r="Z977"/>
      <c r="AA977" s="79"/>
      <c r="AB977"/>
      <c r="AC977"/>
    </row>
    <row r="978" spans="2:29" ht="12.5">
      <c r="B978" s="1440"/>
      <c r="E978" s="190"/>
      <c r="G978"/>
      <c r="H978"/>
      <c r="I978"/>
      <c r="J978"/>
      <c r="K978"/>
      <c r="L978"/>
      <c r="M978"/>
      <c r="N978"/>
      <c r="O978"/>
      <c r="P978" s="1337"/>
      <c r="Q978"/>
      <c r="R978"/>
      <c r="S978"/>
      <c r="T978" s="79"/>
      <c r="U978" s="79"/>
      <c r="V978" s="79"/>
      <c r="W978" s="79"/>
      <c r="X978" s="79"/>
      <c r="Y978"/>
      <c r="Z978"/>
      <c r="AA978" s="79"/>
      <c r="AB978"/>
      <c r="AC978"/>
    </row>
    <row r="979" spans="2:29" ht="12.5">
      <c r="B979" s="1440"/>
      <c r="E979" s="190"/>
      <c r="G979"/>
      <c r="H979"/>
      <c r="I979"/>
      <c r="J979"/>
      <c r="K979"/>
      <c r="L979"/>
      <c r="M979"/>
      <c r="N979"/>
      <c r="O979"/>
      <c r="P979" s="1337"/>
      <c r="Q979"/>
      <c r="R979"/>
      <c r="S979"/>
      <c r="T979" s="79"/>
      <c r="U979" s="79"/>
      <c r="V979" s="79"/>
      <c r="W979" s="79"/>
      <c r="X979" s="79"/>
      <c r="Y979"/>
      <c r="Z979"/>
      <c r="AA979" s="79"/>
      <c r="AB979"/>
      <c r="AC979"/>
    </row>
    <row r="980" spans="2:29" ht="12.5">
      <c r="B980" s="1440"/>
      <c r="E980" s="190"/>
      <c r="G980"/>
      <c r="H980"/>
      <c r="I980"/>
      <c r="J980"/>
      <c r="K980"/>
      <c r="L980"/>
      <c r="M980"/>
      <c r="N980"/>
      <c r="O980"/>
      <c r="P980" s="1337"/>
      <c r="Q980"/>
      <c r="R980"/>
      <c r="S980"/>
      <c r="T980" s="79"/>
      <c r="U980" s="79"/>
      <c r="V980" s="79"/>
      <c r="W980" s="79"/>
      <c r="X980" s="79"/>
      <c r="Y980"/>
      <c r="Z980"/>
      <c r="AA980" s="79"/>
      <c r="AB980"/>
      <c r="AC980"/>
    </row>
    <row r="981" spans="2:29" ht="12.5">
      <c r="B981" s="1440"/>
      <c r="E981" s="190"/>
      <c r="G981"/>
      <c r="H981"/>
      <c r="I981"/>
      <c r="J981"/>
      <c r="K981"/>
      <c r="L981"/>
      <c r="M981"/>
      <c r="N981"/>
      <c r="O981"/>
      <c r="P981" s="1337"/>
      <c r="Q981"/>
      <c r="R981"/>
      <c r="S981"/>
      <c r="T981" s="79"/>
      <c r="U981" s="79"/>
      <c r="V981" s="79"/>
      <c r="W981" s="79"/>
      <c r="X981" s="79"/>
      <c r="Y981"/>
      <c r="Z981"/>
      <c r="AA981" s="79"/>
      <c r="AB981"/>
      <c r="AC981"/>
    </row>
    <row r="982" spans="2:29" ht="12.5">
      <c r="B982" s="1440"/>
      <c r="E982" s="190"/>
      <c r="G982"/>
      <c r="H982"/>
      <c r="I982"/>
      <c r="J982"/>
      <c r="K982"/>
      <c r="L982"/>
      <c r="M982"/>
      <c r="N982"/>
      <c r="O982"/>
      <c r="P982" s="1337"/>
      <c r="Q982"/>
      <c r="R982"/>
      <c r="S982"/>
      <c r="T982" s="79"/>
      <c r="U982" s="79"/>
      <c r="V982" s="79"/>
      <c r="W982" s="79"/>
      <c r="X982" s="79"/>
      <c r="Y982"/>
      <c r="Z982"/>
      <c r="AA982" s="79"/>
      <c r="AB982"/>
      <c r="AC982"/>
    </row>
    <row r="983" spans="2:29" ht="12.5">
      <c r="B983" s="1440"/>
      <c r="E983" s="190"/>
      <c r="G983"/>
      <c r="H983"/>
      <c r="I983"/>
      <c r="J983"/>
      <c r="K983"/>
      <c r="L983"/>
      <c r="M983"/>
      <c r="N983"/>
      <c r="O983"/>
      <c r="P983" s="1337"/>
      <c r="Q983"/>
      <c r="R983"/>
      <c r="S983"/>
      <c r="T983" s="79"/>
      <c r="U983" s="79"/>
      <c r="V983" s="79"/>
      <c r="W983" s="79"/>
      <c r="X983" s="79"/>
      <c r="Y983"/>
      <c r="Z983"/>
      <c r="AA983" s="79"/>
      <c r="AB983"/>
      <c r="AC983"/>
    </row>
    <row r="984" spans="2:29" ht="12.5">
      <c r="B984" s="1440"/>
      <c r="E984" s="190"/>
      <c r="G984"/>
      <c r="H984"/>
      <c r="I984"/>
      <c r="J984"/>
      <c r="K984"/>
      <c r="L984"/>
      <c r="M984"/>
      <c r="N984"/>
      <c r="O984"/>
      <c r="P984" s="1337"/>
      <c r="Q984"/>
      <c r="R984"/>
      <c r="S984"/>
      <c r="T984" s="79"/>
      <c r="U984" s="79"/>
      <c r="V984" s="79"/>
      <c r="W984" s="79"/>
      <c r="X984" s="79"/>
      <c r="Y984"/>
      <c r="Z984"/>
      <c r="AA984" s="79"/>
      <c r="AB984"/>
      <c r="AC984"/>
    </row>
    <row r="985" spans="2:29" ht="12.5">
      <c r="B985" s="1440"/>
      <c r="E985" s="190"/>
      <c r="G985"/>
      <c r="H985"/>
      <c r="I985"/>
      <c r="J985"/>
      <c r="K985"/>
      <c r="L985"/>
      <c r="M985"/>
      <c r="N985"/>
      <c r="O985"/>
      <c r="P985" s="1337"/>
      <c r="Q985"/>
      <c r="R985"/>
      <c r="S985"/>
      <c r="T985" s="79"/>
      <c r="U985" s="79"/>
      <c r="V985" s="79"/>
      <c r="W985" s="79"/>
      <c r="X985" s="79"/>
      <c r="Y985"/>
      <c r="Z985"/>
      <c r="AA985" s="79"/>
      <c r="AB985"/>
      <c r="AC985"/>
    </row>
    <row r="986" spans="2:29" ht="12.5">
      <c r="B986" s="1440"/>
      <c r="E986" s="190"/>
      <c r="G986"/>
      <c r="H986"/>
      <c r="I986"/>
      <c r="J986"/>
      <c r="K986"/>
      <c r="L986"/>
      <c r="M986"/>
      <c r="N986"/>
      <c r="O986"/>
      <c r="P986" s="1337"/>
      <c r="Q986"/>
      <c r="R986"/>
      <c r="S986"/>
      <c r="T986" s="79"/>
      <c r="U986" s="79"/>
      <c r="V986" s="79"/>
      <c r="W986" s="79"/>
      <c r="X986" s="79"/>
      <c r="Y986"/>
      <c r="Z986"/>
      <c r="AA986" s="79"/>
      <c r="AB986"/>
      <c r="AC986"/>
    </row>
    <row r="987" spans="2:29" ht="12.5">
      <c r="B987" s="1440"/>
      <c r="E987" s="190"/>
      <c r="G987"/>
      <c r="H987"/>
      <c r="I987"/>
      <c r="J987"/>
      <c r="K987"/>
      <c r="L987"/>
      <c r="M987"/>
      <c r="N987"/>
      <c r="O987"/>
      <c r="P987" s="1337"/>
      <c r="Q987"/>
      <c r="R987"/>
      <c r="S987"/>
      <c r="T987" s="79"/>
      <c r="U987" s="79"/>
      <c r="V987" s="79"/>
      <c r="W987" s="79"/>
      <c r="X987" s="79"/>
      <c r="Y987"/>
      <c r="Z987"/>
      <c r="AA987" s="79"/>
      <c r="AB987"/>
      <c r="AC987"/>
    </row>
    <row r="988" spans="2:29" ht="12.5">
      <c r="B988" s="1440"/>
      <c r="E988" s="190"/>
      <c r="G988"/>
      <c r="H988"/>
      <c r="I988"/>
      <c r="J988"/>
      <c r="K988"/>
      <c r="L988"/>
      <c r="M988"/>
      <c r="N988"/>
      <c r="O988"/>
      <c r="P988" s="1337"/>
      <c r="Q988"/>
      <c r="R988"/>
      <c r="S988"/>
      <c r="T988" s="79"/>
      <c r="U988" s="79"/>
      <c r="V988" s="79"/>
      <c r="W988" s="79"/>
      <c r="X988" s="79"/>
      <c r="Y988"/>
      <c r="Z988"/>
      <c r="AA988" s="79"/>
      <c r="AB988"/>
      <c r="AC988"/>
    </row>
    <row r="989" spans="2:29" ht="12.5">
      <c r="B989" s="1440"/>
      <c r="E989" s="190"/>
      <c r="G989"/>
      <c r="H989"/>
      <c r="I989"/>
      <c r="J989"/>
      <c r="K989"/>
      <c r="L989"/>
      <c r="M989"/>
      <c r="N989"/>
      <c r="O989"/>
      <c r="P989" s="1337"/>
      <c r="Q989"/>
      <c r="R989"/>
      <c r="S989"/>
      <c r="T989" s="79"/>
      <c r="U989" s="79"/>
      <c r="V989" s="79"/>
      <c r="W989" s="79"/>
      <c r="X989" s="79"/>
      <c r="Y989"/>
      <c r="Z989"/>
      <c r="AA989" s="79"/>
      <c r="AB989"/>
      <c r="AC989"/>
    </row>
    <row r="990" spans="2:29" ht="12.5">
      <c r="B990" s="1440"/>
      <c r="E990" s="190"/>
      <c r="G990"/>
      <c r="H990"/>
      <c r="I990"/>
      <c r="J990"/>
      <c r="K990"/>
      <c r="L990"/>
      <c r="M990"/>
      <c r="N990"/>
      <c r="O990"/>
      <c r="P990" s="1337"/>
      <c r="Q990"/>
      <c r="R990"/>
      <c r="S990"/>
      <c r="T990" s="79"/>
      <c r="U990" s="79"/>
      <c r="V990" s="79"/>
      <c r="W990" s="79"/>
      <c r="X990" s="79"/>
      <c r="Y990"/>
      <c r="Z990"/>
      <c r="AA990" s="79"/>
      <c r="AB990"/>
      <c r="AC990"/>
    </row>
    <row r="991" spans="2:29" ht="12.5">
      <c r="B991" s="1440"/>
      <c r="E991" s="190"/>
      <c r="G991"/>
      <c r="H991"/>
      <c r="I991"/>
      <c r="J991"/>
      <c r="K991"/>
      <c r="L991"/>
      <c r="M991"/>
      <c r="N991"/>
      <c r="O991"/>
      <c r="P991" s="1337"/>
      <c r="Q991"/>
      <c r="R991"/>
      <c r="S991"/>
      <c r="T991" s="79"/>
      <c r="U991" s="79"/>
      <c r="V991" s="79"/>
      <c r="W991" s="79"/>
      <c r="X991" s="79"/>
      <c r="Y991"/>
      <c r="Z991"/>
      <c r="AA991" s="79"/>
      <c r="AB991"/>
      <c r="AC991"/>
    </row>
    <row r="992" spans="2:29" ht="12.5">
      <c r="B992" s="1440"/>
      <c r="E992" s="190"/>
      <c r="G992"/>
      <c r="H992"/>
      <c r="I992"/>
      <c r="J992"/>
      <c r="K992"/>
      <c r="L992"/>
      <c r="M992"/>
      <c r="N992"/>
      <c r="O992"/>
      <c r="P992" s="1337"/>
      <c r="Q992"/>
      <c r="R992"/>
      <c r="S992"/>
      <c r="T992" s="79"/>
      <c r="U992" s="79"/>
      <c r="V992" s="79"/>
      <c r="W992" s="79"/>
      <c r="X992" s="79"/>
      <c r="Y992"/>
      <c r="Z992"/>
      <c r="AA992" s="79"/>
      <c r="AB992"/>
      <c r="AC992"/>
    </row>
    <row r="993" spans="2:29" ht="12.5">
      <c r="B993" s="1440"/>
      <c r="E993" s="190"/>
      <c r="G993"/>
      <c r="H993"/>
      <c r="I993"/>
      <c r="J993"/>
      <c r="K993"/>
      <c r="L993"/>
      <c r="M993"/>
      <c r="N993"/>
      <c r="O993"/>
      <c r="P993" s="1337"/>
      <c r="Q993"/>
      <c r="R993"/>
      <c r="S993"/>
      <c r="T993" s="79"/>
      <c r="U993" s="79"/>
      <c r="V993" s="79"/>
      <c r="W993" s="79"/>
      <c r="X993" s="79"/>
      <c r="Y993"/>
      <c r="Z993"/>
      <c r="AA993" s="79"/>
      <c r="AB993"/>
      <c r="AC993"/>
    </row>
    <row r="994" spans="2:29" ht="12.5">
      <c r="B994" s="1440"/>
      <c r="E994" s="190"/>
      <c r="G994"/>
      <c r="H994"/>
      <c r="I994"/>
      <c r="J994"/>
      <c r="K994"/>
      <c r="L994"/>
      <c r="M994"/>
      <c r="N994"/>
      <c r="O994"/>
      <c r="P994" s="1337"/>
      <c r="Q994"/>
      <c r="R994"/>
      <c r="S994"/>
      <c r="T994" s="79"/>
      <c r="U994" s="79"/>
      <c r="V994" s="79"/>
      <c r="W994" s="79"/>
      <c r="X994" s="79"/>
      <c r="Y994"/>
      <c r="Z994"/>
      <c r="AA994" s="79"/>
      <c r="AB994"/>
      <c r="AC994"/>
    </row>
    <row r="995" spans="2:29" ht="12.5">
      <c r="B995" s="1440"/>
      <c r="E995" s="190"/>
      <c r="G995"/>
      <c r="H995"/>
      <c r="I995"/>
      <c r="J995"/>
      <c r="K995"/>
      <c r="L995"/>
      <c r="M995"/>
      <c r="N995"/>
      <c r="O995"/>
      <c r="P995" s="1337"/>
      <c r="Q995"/>
      <c r="R995"/>
      <c r="S995"/>
      <c r="T995" s="79"/>
      <c r="U995" s="79"/>
      <c r="V995" s="79"/>
      <c r="W995" s="79"/>
      <c r="X995" s="79"/>
      <c r="Y995"/>
      <c r="Z995"/>
      <c r="AA995" s="79"/>
      <c r="AB995"/>
      <c r="AC995"/>
    </row>
    <row r="996" spans="2:29" ht="12.5">
      <c r="B996" s="1440"/>
      <c r="E996" s="190"/>
      <c r="G996"/>
      <c r="H996"/>
      <c r="I996"/>
      <c r="J996"/>
      <c r="K996"/>
      <c r="L996"/>
      <c r="M996"/>
      <c r="N996"/>
      <c r="O996"/>
      <c r="P996" s="1337"/>
      <c r="Q996"/>
      <c r="R996"/>
      <c r="S996"/>
      <c r="T996" s="79"/>
      <c r="U996" s="79"/>
      <c r="V996" s="79"/>
      <c r="W996" s="79"/>
      <c r="X996" s="79"/>
      <c r="Y996"/>
      <c r="Z996"/>
      <c r="AA996" s="79"/>
      <c r="AB996"/>
      <c r="AC996"/>
    </row>
    <row r="997" spans="2:29" ht="12.5">
      <c r="B997" s="1440"/>
      <c r="E997" s="190"/>
      <c r="G997"/>
      <c r="H997"/>
      <c r="I997"/>
      <c r="J997"/>
      <c r="K997"/>
      <c r="L997"/>
      <c r="M997"/>
      <c r="N997"/>
      <c r="O997"/>
      <c r="P997" s="1337"/>
      <c r="Q997"/>
      <c r="R997"/>
      <c r="S997"/>
      <c r="T997" s="79"/>
      <c r="U997" s="79"/>
      <c r="V997" s="79"/>
      <c r="W997" s="79"/>
      <c r="X997" s="79"/>
      <c r="Y997"/>
      <c r="Z997"/>
      <c r="AA997" s="79"/>
      <c r="AB997"/>
      <c r="AC997"/>
    </row>
    <row r="998" spans="2:29" ht="12.5">
      <c r="B998" s="1440"/>
      <c r="E998" s="190"/>
      <c r="G998"/>
      <c r="H998"/>
      <c r="I998"/>
      <c r="J998"/>
      <c r="K998"/>
      <c r="L998"/>
      <c r="M998"/>
      <c r="N998"/>
      <c r="O998"/>
      <c r="P998" s="1337"/>
      <c r="Q998"/>
      <c r="R998"/>
      <c r="S998"/>
      <c r="T998" s="79"/>
      <c r="U998" s="79"/>
      <c r="V998" s="79"/>
      <c r="W998" s="79"/>
      <c r="X998" s="79"/>
      <c r="Y998"/>
      <c r="Z998"/>
      <c r="AA998" s="79"/>
      <c r="AB998"/>
      <c r="AC998"/>
    </row>
    <row r="999" spans="2:29" ht="12.5">
      <c r="B999" s="1440"/>
      <c r="E999" s="190"/>
      <c r="G999"/>
      <c r="H999"/>
      <c r="I999"/>
      <c r="J999"/>
      <c r="K999"/>
      <c r="L999"/>
      <c r="M999"/>
      <c r="N999"/>
      <c r="O999"/>
      <c r="P999" s="1337"/>
      <c r="Q999"/>
      <c r="R999"/>
      <c r="S999"/>
      <c r="T999" s="79"/>
      <c r="U999" s="79"/>
      <c r="V999" s="79"/>
      <c r="W999" s="79"/>
      <c r="X999" s="79"/>
      <c r="Y999"/>
      <c r="Z999"/>
      <c r="AA999" s="79"/>
      <c r="AB999"/>
      <c r="AC999"/>
    </row>
    <row r="1000" spans="2:29" ht="12.5">
      <c r="B1000" s="1440"/>
      <c r="E1000" s="190"/>
      <c r="G1000"/>
      <c r="H1000"/>
      <c r="I1000"/>
      <c r="J1000"/>
      <c r="K1000"/>
      <c r="L1000"/>
      <c r="M1000"/>
      <c r="N1000"/>
      <c r="O1000"/>
      <c r="P1000" s="1337"/>
      <c r="Q1000"/>
      <c r="R1000"/>
      <c r="S1000"/>
      <c r="T1000" s="79"/>
      <c r="U1000" s="79"/>
      <c r="V1000" s="79"/>
      <c r="W1000" s="79"/>
      <c r="X1000" s="79"/>
      <c r="Y1000"/>
      <c r="Z1000"/>
      <c r="AA1000" s="79"/>
      <c r="AB1000"/>
      <c r="AC1000"/>
    </row>
    <row r="1001" spans="2:29" ht="12.5">
      <c r="B1001" s="1440"/>
      <c r="E1001" s="190"/>
      <c r="G1001"/>
      <c r="H1001"/>
      <c r="I1001"/>
      <c r="J1001"/>
      <c r="K1001"/>
      <c r="L1001"/>
      <c r="M1001"/>
      <c r="N1001"/>
      <c r="O1001"/>
      <c r="P1001" s="1337"/>
      <c r="Q1001"/>
      <c r="R1001"/>
      <c r="S1001"/>
      <c r="T1001" s="79"/>
      <c r="U1001" s="79"/>
      <c r="V1001" s="79"/>
      <c r="W1001" s="79"/>
      <c r="X1001" s="79"/>
      <c r="Y1001"/>
      <c r="Z1001"/>
      <c r="AA1001" s="79"/>
      <c r="AB1001"/>
      <c r="AC1001"/>
    </row>
    <row r="1002" spans="2:29" ht="12.5">
      <c r="B1002" s="1440"/>
      <c r="E1002" s="190"/>
      <c r="G1002"/>
      <c r="H1002"/>
      <c r="I1002"/>
      <c r="J1002"/>
      <c r="K1002"/>
      <c r="L1002"/>
      <c r="M1002"/>
      <c r="N1002"/>
      <c r="O1002"/>
      <c r="P1002" s="1337"/>
      <c r="Q1002"/>
      <c r="R1002"/>
      <c r="S1002"/>
      <c r="T1002" s="79"/>
      <c r="U1002" s="79"/>
      <c r="V1002" s="79"/>
      <c r="W1002" s="79"/>
      <c r="X1002" s="79"/>
      <c r="Y1002"/>
      <c r="Z1002"/>
      <c r="AA1002" s="79"/>
      <c r="AB1002"/>
      <c r="AC1002"/>
    </row>
    <row r="1003" spans="2:29" ht="12.5">
      <c r="B1003" s="1440"/>
      <c r="E1003" s="190"/>
      <c r="G1003"/>
      <c r="H1003"/>
      <c r="I1003"/>
      <c r="J1003"/>
      <c r="K1003"/>
      <c r="L1003"/>
      <c r="M1003"/>
      <c r="N1003"/>
      <c r="O1003"/>
      <c r="P1003" s="1337"/>
      <c r="Q1003"/>
      <c r="R1003"/>
      <c r="S1003"/>
      <c r="T1003" s="79"/>
      <c r="U1003" s="79"/>
      <c r="V1003" s="79"/>
      <c r="W1003" s="79"/>
      <c r="X1003" s="79"/>
      <c r="Y1003"/>
      <c r="Z1003"/>
      <c r="AA1003" s="79"/>
      <c r="AB1003"/>
      <c r="AC1003"/>
    </row>
    <row r="1004" spans="2:29" ht="12.5">
      <c r="B1004" s="1440"/>
      <c r="E1004" s="190"/>
      <c r="G1004"/>
      <c r="H1004"/>
      <c r="I1004"/>
      <c r="J1004"/>
      <c r="K1004"/>
      <c r="L1004"/>
      <c r="M1004"/>
      <c r="N1004"/>
      <c r="O1004"/>
      <c r="P1004" s="1337"/>
      <c r="Q1004"/>
      <c r="R1004"/>
      <c r="S1004"/>
      <c r="T1004" s="79"/>
      <c r="U1004" s="79"/>
      <c r="V1004" s="79"/>
      <c r="W1004" s="79"/>
      <c r="X1004" s="79"/>
      <c r="Y1004"/>
      <c r="Z1004"/>
      <c r="AA1004" s="79"/>
      <c r="AB1004"/>
      <c r="AC1004"/>
    </row>
    <row r="1005" spans="2:29" ht="12.5">
      <c r="B1005" s="1440"/>
      <c r="E1005" s="190"/>
      <c r="G1005"/>
      <c r="H1005"/>
      <c r="I1005"/>
      <c r="J1005"/>
      <c r="K1005"/>
      <c r="L1005"/>
      <c r="M1005"/>
      <c r="N1005"/>
      <c r="O1005"/>
      <c r="P1005" s="1337"/>
      <c r="Q1005"/>
      <c r="R1005"/>
      <c r="S1005"/>
      <c r="T1005" s="79"/>
      <c r="U1005" s="79"/>
      <c r="V1005" s="79"/>
      <c r="W1005" s="79"/>
      <c r="X1005" s="79"/>
      <c r="Y1005"/>
      <c r="Z1005"/>
      <c r="AA1005" s="79"/>
      <c r="AB1005"/>
      <c r="AC1005"/>
    </row>
    <row r="1006" spans="2:29" ht="12.5">
      <c r="B1006" s="1440"/>
      <c r="E1006" s="190"/>
      <c r="G1006"/>
      <c r="H1006"/>
      <c r="I1006"/>
      <c r="J1006"/>
      <c r="K1006"/>
      <c r="L1006"/>
      <c r="M1006"/>
      <c r="N1006"/>
      <c r="O1006"/>
      <c r="P1006" s="1337"/>
      <c r="Q1006"/>
      <c r="R1006"/>
      <c r="S1006"/>
      <c r="T1006" s="79"/>
      <c r="U1006" s="79"/>
      <c r="V1006" s="79"/>
      <c r="W1006" s="79"/>
      <c r="X1006" s="79"/>
      <c r="Y1006"/>
      <c r="Z1006"/>
      <c r="AA1006" s="79"/>
      <c r="AB1006"/>
      <c r="AC1006"/>
    </row>
    <row r="1007" spans="2:29" ht="12.5">
      <c r="B1007" s="1440"/>
      <c r="E1007" s="190"/>
      <c r="G1007"/>
      <c r="H1007"/>
      <c r="I1007"/>
      <c r="J1007"/>
      <c r="K1007"/>
      <c r="L1007"/>
      <c r="M1007"/>
      <c r="N1007"/>
      <c r="O1007"/>
      <c r="P1007" s="1337"/>
      <c r="Q1007"/>
      <c r="R1007"/>
      <c r="S1007"/>
      <c r="T1007" s="79"/>
      <c r="U1007" s="79"/>
      <c r="V1007" s="79"/>
      <c r="W1007" s="79"/>
      <c r="X1007" s="79"/>
      <c r="Y1007"/>
      <c r="Z1007"/>
      <c r="AA1007" s="79"/>
      <c r="AB1007"/>
      <c r="AC1007"/>
    </row>
    <row r="1008" spans="2:29" ht="12.5">
      <c r="B1008" s="1440"/>
      <c r="E1008" s="190"/>
      <c r="G1008"/>
      <c r="H1008"/>
      <c r="I1008"/>
      <c r="J1008"/>
      <c r="K1008"/>
      <c r="L1008"/>
      <c r="M1008"/>
      <c r="N1008"/>
      <c r="O1008"/>
      <c r="P1008" s="1337"/>
      <c r="Q1008"/>
      <c r="R1008"/>
      <c r="S1008"/>
      <c r="T1008" s="79"/>
      <c r="U1008" s="79"/>
      <c r="V1008" s="79"/>
      <c r="W1008" s="79"/>
      <c r="X1008" s="79"/>
      <c r="Y1008"/>
      <c r="Z1008"/>
      <c r="AA1008" s="79"/>
      <c r="AB1008"/>
      <c r="AC1008"/>
    </row>
    <row r="1009" spans="1:29" ht="12.5">
      <c r="B1009" s="1440"/>
      <c r="E1009" s="190"/>
      <c r="G1009"/>
      <c r="H1009"/>
      <c r="I1009"/>
      <c r="J1009"/>
      <c r="K1009"/>
      <c r="L1009"/>
      <c r="M1009"/>
      <c r="N1009"/>
      <c r="O1009"/>
      <c r="P1009" s="1337"/>
      <c r="Q1009"/>
      <c r="R1009"/>
      <c r="S1009"/>
      <c r="T1009" s="79"/>
      <c r="U1009" s="79"/>
      <c r="V1009" s="79"/>
      <c r="W1009" s="79"/>
      <c r="X1009" s="79"/>
      <c r="Y1009"/>
      <c r="Z1009"/>
      <c r="AA1009" s="79"/>
      <c r="AB1009"/>
      <c r="AC1009"/>
    </row>
    <row r="1013" spans="1:29" ht="15.5">
      <c r="A1013" s="1351" t="s">
        <v>3202</v>
      </c>
    </row>
    <row r="1015" spans="1:29" ht="46">
      <c r="A1015" s="702" t="s">
        <v>189</v>
      </c>
      <c r="B1015" s="702" t="s">
        <v>1862</v>
      </c>
      <c r="C1015" s="702" t="s">
        <v>3093</v>
      </c>
      <c r="D1015" s="1327" t="s">
        <v>3209</v>
      </c>
      <c r="E1015" s="702" t="s">
        <v>3094</v>
      </c>
      <c r="F1015" s="715" t="s">
        <v>3215</v>
      </c>
      <c r="G1015" s="702" t="s">
        <v>3152</v>
      </c>
      <c r="H1015" s="1324" t="s">
        <v>142</v>
      </c>
      <c r="I1015" s="1324" t="s">
        <v>27</v>
      </c>
      <c r="J1015" s="1324" t="s">
        <v>133</v>
      </c>
      <c r="K1015" s="1324" t="s">
        <v>1004</v>
      </c>
      <c r="L1015" s="1324" t="s">
        <v>108</v>
      </c>
      <c r="M1015" s="1324" t="s">
        <v>1003</v>
      </c>
      <c r="N1015" s="1324" t="s">
        <v>3149</v>
      </c>
      <c r="O1015" s="1324" t="s">
        <v>3107</v>
      </c>
      <c r="P1015" s="1324" t="s">
        <v>2895</v>
      </c>
      <c r="Q1015" s="1324" t="s">
        <v>3108</v>
      </c>
      <c r="R1015" s="1324" t="s">
        <v>3109</v>
      </c>
      <c r="S1015" s="1324" t="s">
        <v>3110</v>
      </c>
      <c r="T1015" s="1324" t="s">
        <v>3151</v>
      </c>
      <c r="U1015" s="1324" t="s">
        <v>3150</v>
      </c>
      <c r="V1015" s="1324" t="s">
        <v>143</v>
      </c>
      <c r="W1015" s="1324" t="s">
        <v>266</v>
      </c>
      <c r="X1015" s="1324" t="s">
        <v>135</v>
      </c>
    </row>
    <row r="1016" spans="1:29">
      <c r="B1016" s="1440"/>
      <c r="E1016" s="190"/>
      <c r="G1016" s="309"/>
      <c r="H1016" s="309"/>
      <c r="I1016" s="309"/>
      <c r="J1016" s="1333"/>
    </row>
    <row r="1017" spans="1:29">
      <c r="B1017" s="1440"/>
      <c r="E1017" s="190"/>
      <c r="G1017" s="309"/>
      <c r="H1017" s="309"/>
      <c r="I1017" s="309"/>
      <c r="J1017" s="1333"/>
    </row>
    <row r="1018" spans="1:29">
      <c r="B1018" s="1440"/>
      <c r="E1018" s="190"/>
      <c r="G1018" s="309"/>
      <c r="H1018" s="309"/>
      <c r="I1018" s="309"/>
      <c r="J1018" s="1333"/>
    </row>
    <row r="1019" spans="1:29">
      <c r="B1019" s="1440"/>
      <c r="E1019" s="190"/>
      <c r="G1019" s="309"/>
      <c r="H1019" s="309"/>
      <c r="I1019" s="309"/>
      <c r="J1019" s="1333"/>
    </row>
    <row r="1020" spans="1:29">
      <c r="B1020" s="1440"/>
      <c r="E1020" s="190"/>
      <c r="G1020" s="309"/>
      <c r="H1020" s="309"/>
      <c r="I1020" s="309"/>
      <c r="J1020" s="1333"/>
    </row>
    <row r="1021" spans="1:29">
      <c r="B1021" s="1440"/>
      <c r="E1021" s="190"/>
      <c r="G1021" s="309"/>
      <c r="H1021" s="309"/>
      <c r="I1021" s="309"/>
      <c r="J1021" s="1333"/>
    </row>
    <row r="1022" spans="1:29">
      <c r="B1022" s="1440"/>
      <c r="E1022" s="190"/>
      <c r="G1022" s="309"/>
      <c r="H1022" s="309"/>
      <c r="I1022" s="309"/>
      <c r="J1022" s="1333"/>
    </row>
    <row r="1023" spans="1:29">
      <c r="B1023" s="1440"/>
      <c r="E1023" s="190"/>
      <c r="G1023" s="309"/>
      <c r="H1023" s="309"/>
      <c r="I1023" s="309"/>
      <c r="J1023" s="1333"/>
    </row>
    <row r="1024" spans="1:29">
      <c r="B1024" s="1440"/>
      <c r="E1024" s="190"/>
      <c r="G1024" s="309"/>
      <c r="H1024" s="309"/>
      <c r="I1024" s="309"/>
      <c r="J1024" s="1333"/>
    </row>
    <row r="1025" spans="2:10">
      <c r="B1025" s="1440"/>
      <c r="E1025" s="190"/>
      <c r="G1025" s="309"/>
      <c r="H1025" s="309"/>
      <c r="I1025" s="309"/>
      <c r="J1025" s="1333"/>
    </row>
    <row r="1026" spans="2:10">
      <c r="B1026" s="1440"/>
      <c r="E1026" s="190"/>
      <c r="G1026" s="309"/>
      <c r="H1026" s="309"/>
      <c r="I1026" s="309"/>
      <c r="J1026" s="1333"/>
    </row>
    <row r="1027" spans="2:10">
      <c r="B1027" s="1440"/>
      <c r="E1027" s="190"/>
      <c r="G1027" s="309"/>
      <c r="H1027" s="309"/>
      <c r="I1027" s="309"/>
      <c r="J1027" s="1333"/>
    </row>
    <row r="1028" spans="2:10">
      <c r="B1028" s="1440"/>
      <c r="E1028" s="190"/>
      <c r="G1028" s="309"/>
      <c r="H1028" s="309"/>
      <c r="I1028" s="309"/>
      <c r="J1028" s="1333"/>
    </row>
    <row r="1029" spans="2:10">
      <c r="B1029" s="1440"/>
      <c r="E1029" s="190"/>
      <c r="G1029" s="309"/>
      <c r="H1029" s="309"/>
      <c r="I1029" s="309"/>
      <c r="J1029" s="1333"/>
    </row>
    <row r="1030" spans="2:10">
      <c r="B1030" s="1440"/>
      <c r="E1030" s="190"/>
      <c r="G1030" s="309"/>
      <c r="H1030" s="309"/>
      <c r="I1030" s="309"/>
      <c r="J1030" s="1333"/>
    </row>
    <row r="1031" spans="2:10">
      <c r="B1031" s="1440"/>
      <c r="E1031" s="190"/>
      <c r="G1031" s="309"/>
      <c r="H1031" s="309"/>
      <c r="I1031" s="309"/>
      <c r="J1031" s="1333"/>
    </row>
    <row r="1032" spans="2:10">
      <c r="B1032" s="1440"/>
      <c r="E1032" s="190"/>
      <c r="G1032" s="309"/>
      <c r="H1032" s="309"/>
      <c r="I1032" s="309"/>
      <c r="J1032" s="1333"/>
    </row>
    <row r="1033" spans="2:10">
      <c r="B1033" s="1440"/>
      <c r="E1033" s="190"/>
      <c r="G1033" s="309"/>
      <c r="H1033" s="309"/>
      <c r="I1033" s="309"/>
      <c r="J1033" s="1333"/>
    </row>
    <row r="1034" spans="2:10">
      <c r="B1034" s="1440"/>
      <c r="E1034" s="190"/>
      <c r="G1034" s="309"/>
      <c r="H1034" s="309"/>
      <c r="I1034" s="309"/>
      <c r="J1034" s="1333"/>
    </row>
    <row r="1035" spans="2:10">
      <c r="B1035" s="1440"/>
      <c r="E1035" s="190"/>
      <c r="G1035" s="309"/>
      <c r="H1035" s="309"/>
      <c r="I1035" s="309"/>
      <c r="J1035" s="1333"/>
    </row>
    <row r="1036" spans="2:10">
      <c r="B1036" s="1440"/>
      <c r="E1036" s="190"/>
      <c r="G1036" s="309"/>
      <c r="H1036" s="309"/>
      <c r="I1036" s="309"/>
      <c r="J1036" s="1333"/>
    </row>
    <row r="1037" spans="2:10">
      <c r="B1037" s="1440"/>
      <c r="E1037" s="190"/>
      <c r="G1037" s="309"/>
      <c r="H1037" s="309"/>
      <c r="I1037" s="309"/>
      <c r="J1037" s="1333"/>
    </row>
    <row r="1038" spans="2:10">
      <c r="B1038" s="1440"/>
      <c r="E1038" s="190"/>
      <c r="G1038" s="309"/>
      <c r="H1038" s="309"/>
      <c r="I1038" s="309"/>
      <c r="J1038" s="1333"/>
    </row>
    <row r="1039" spans="2:10">
      <c r="B1039" s="1440"/>
      <c r="E1039" s="190"/>
      <c r="G1039" s="309"/>
      <c r="H1039" s="309"/>
      <c r="I1039" s="309"/>
      <c r="J1039" s="1333"/>
    </row>
    <row r="1040" spans="2:10">
      <c r="B1040" s="1440"/>
      <c r="E1040" s="190"/>
      <c r="G1040" s="309"/>
      <c r="H1040" s="309"/>
      <c r="I1040" s="309"/>
      <c r="J1040" s="1333"/>
    </row>
    <row r="1041" spans="2:10">
      <c r="B1041" s="1440"/>
      <c r="E1041" s="190"/>
      <c r="G1041" s="309"/>
      <c r="H1041" s="309"/>
      <c r="I1041" s="309"/>
      <c r="J1041" s="1333"/>
    </row>
    <row r="1042" spans="2:10">
      <c r="B1042" s="1440"/>
      <c r="E1042" s="190"/>
      <c r="G1042" s="309"/>
      <c r="H1042" s="309"/>
      <c r="I1042" s="309"/>
      <c r="J1042" s="1333"/>
    </row>
    <row r="1043" spans="2:10">
      <c r="B1043" s="1440"/>
      <c r="E1043" s="190"/>
      <c r="G1043" s="309"/>
      <c r="H1043" s="309"/>
      <c r="I1043" s="309"/>
      <c r="J1043" s="1333"/>
    </row>
    <row r="1044" spans="2:10">
      <c r="B1044" s="1440"/>
      <c r="E1044" s="190"/>
      <c r="G1044" s="309"/>
      <c r="H1044" s="309"/>
      <c r="I1044" s="309"/>
      <c r="J1044" s="1333"/>
    </row>
    <row r="1045" spans="2:10">
      <c r="B1045" s="1440"/>
      <c r="E1045" s="190"/>
      <c r="G1045" s="309"/>
      <c r="H1045" s="309"/>
      <c r="I1045" s="309"/>
      <c r="J1045" s="1333"/>
    </row>
    <row r="1046" spans="2:10">
      <c r="B1046" s="1440"/>
      <c r="E1046" s="190"/>
      <c r="G1046" s="309"/>
      <c r="H1046" s="309"/>
      <c r="I1046" s="309"/>
      <c r="J1046" s="1333"/>
    </row>
    <row r="1047" spans="2:10">
      <c r="B1047" s="1440"/>
      <c r="E1047" s="190"/>
      <c r="G1047" s="309"/>
      <c r="H1047" s="309"/>
      <c r="I1047" s="309"/>
      <c r="J1047" s="1333"/>
    </row>
    <row r="1048" spans="2:10">
      <c r="B1048" s="1440"/>
      <c r="E1048" s="190"/>
      <c r="G1048" s="309"/>
      <c r="H1048" s="309"/>
      <c r="I1048" s="309"/>
      <c r="J1048" s="1333"/>
    </row>
    <row r="1049" spans="2:10">
      <c r="B1049" s="1440"/>
      <c r="E1049" s="190"/>
      <c r="G1049" s="309"/>
      <c r="H1049" s="309"/>
      <c r="I1049" s="309"/>
      <c r="J1049" s="1333"/>
    </row>
    <row r="1050" spans="2:10">
      <c r="B1050" s="1440"/>
      <c r="E1050" s="190"/>
      <c r="G1050" s="309"/>
      <c r="H1050" s="309"/>
      <c r="I1050" s="309"/>
      <c r="J1050" s="1333"/>
    </row>
    <row r="1051" spans="2:10">
      <c r="B1051" s="1440"/>
      <c r="E1051" s="190"/>
      <c r="G1051" s="309"/>
      <c r="H1051" s="309"/>
      <c r="I1051" s="309"/>
      <c r="J1051" s="1333"/>
    </row>
    <row r="1052" spans="2:10">
      <c r="B1052" s="1440"/>
      <c r="E1052" s="190"/>
      <c r="G1052" s="309"/>
      <c r="H1052" s="309"/>
      <c r="I1052" s="309"/>
      <c r="J1052" s="1333"/>
    </row>
    <row r="1053" spans="2:10">
      <c r="B1053" s="1440"/>
      <c r="E1053" s="190"/>
      <c r="G1053" s="309"/>
      <c r="H1053" s="309"/>
      <c r="I1053" s="309"/>
      <c r="J1053" s="1333"/>
    </row>
    <row r="1054" spans="2:10">
      <c r="B1054" s="1440"/>
      <c r="E1054" s="190"/>
      <c r="G1054" s="309"/>
      <c r="H1054" s="309"/>
      <c r="I1054" s="309"/>
      <c r="J1054" s="1333"/>
    </row>
    <row r="1055" spans="2:10">
      <c r="B1055" s="1440"/>
      <c r="E1055" s="190"/>
      <c r="G1055" s="309"/>
      <c r="H1055" s="309"/>
      <c r="I1055" s="309"/>
      <c r="J1055" s="1333"/>
    </row>
    <row r="1056" spans="2:10">
      <c r="B1056" s="1440"/>
      <c r="E1056" s="190"/>
      <c r="G1056" s="309"/>
      <c r="H1056" s="309"/>
      <c r="I1056" s="309"/>
      <c r="J1056" s="1333"/>
    </row>
    <row r="1057" spans="2:10">
      <c r="B1057" s="1440"/>
      <c r="E1057" s="190"/>
      <c r="G1057" s="309"/>
      <c r="H1057" s="309"/>
      <c r="I1057" s="309"/>
      <c r="J1057" s="1333"/>
    </row>
    <row r="1058" spans="2:10">
      <c r="B1058" s="1440"/>
      <c r="E1058" s="190"/>
      <c r="G1058" s="309"/>
      <c r="H1058" s="309"/>
      <c r="I1058" s="309"/>
      <c r="J1058" s="1333"/>
    </row>
    <row r="1059" spans="2:10">
      <c r="B1059" s="1440"/>
      <c r="E1059" s="190"/>
      <c r="G1059" s="309"/>
      <c r="H1059" s="309"/>
      <c r="I1059" s="309"/>
      <c r="J1059" s="1333"/>
    </row>
    <row r="1060" spans="2:10">
      <c r="B1060" s="1440"/>
      <c r="E1060" s="190"/>
      <c r="G1060" s="309"/>
      <c r="H1060" s="309"/>
      <c r="I1060" s="309"/>
      <c r="J1060" s="1333"/>
    </row>
    <row r="1061" spans="2:10">
      <c r="B1061" s="1440"/>
      <c r="E1061" s="190"/>
      <c r="G1061" s="309"/>
      <c r="H1061" s="309"/>
      <c r="I1061" s="309"/>
      <c r="J1061" s="1333"/>
    </row>
    <row r="1062" spans="2:10">
      <c r="B1062" s="1440"/>
      <c r="E1062" s="190"/>
      <c r="G1062" s="309"/>
      <c r="H1062" s="309"/>
      <c r="I1062" s="309"/>
      <c r="J1062" s="1333"/>
    </row>
    <row r="1063" spans="2:10">
      <c r="B1063" s="1440"/>
      <c r="E1063" s="190"/>
      <c r="G1063" s="309"/>
      <c r="H1063" s="309"/>
      <c r="I1063" s="309"/>
      <c r="J1063" s="1333"/>
    </row>
    <row r="1064" spans="2:10">
      <c r="B1064" s="1440"/>
      <c r="E1064" s="190"/>
      <c r="G1064" s="309"/>
      <c r="H1064" s="309"/>
      <c r="I1064" s="309"/>
      <c r="J1064" s="1333"/>
    </row>
    <row r="1065" spans="2:10">
      <c r="B1065" s="1440"/>
      <c r="E1065" s="190"/>
      <c r="G1065" s="309"/>
      <c r="H1065" s="309"/>
      <c r="I1065" s="309"/>
      <c r="J1065" s="1333"/>
    </row>
    <row r="1066" spans="2:10">
      <c r="B1066" s="1440"/>
      <c r="E1066" s="190"/>
      <c r="G1066" s="309"/>
      <c r="H1066" s="309"/>
      <c r="I1066" s="309"/>
      <c r="J1066" s="1333"/>
    </row>
    <row r="1067" spans="2:10">
      <c r="B1067" s="1440"/>
      <c r="E1067" s="190"/>
      <c r="G1067" s="309"/>
      <c r="H1067" s="309"/>
      <c r="I1067" s="309"/>
      <c r="J1067" s="1333"/>
    </row>
    <row r="1068" spans="2:10">
      <c r="B1068" s="1440"/>
      <c r="E1068" s="190"/>
      <c r="G1068" s="309"/>
      <c r="H1068" s="309"/>
      <c r="I1068" s="309"/>
      <c r="J1068" s="1333"/>
    </row>
    <row r="1069" spans="2:10">
      <c r="B1069" s="1440"/>
      <c r="E1069" s="190"/>
      <c r="G1069" s="309"/>
      <c r="H1069" s="309"/>
      <c r="I1069" s="309"/>
      <c r="J1069" s="1333"/>
    </row>
    <row r="1070" spans="2:10">
      <c r="B1070" s="1440"/>
      <c r="E1070" s="190"/>
      <c r="G1070" s="309"/>
      <c r="H1070" s="309"/>
      <c r="I1070" s="309"/>
      <c r="J1070" s="1333"/>
    </row>
    <row r="1071" spans="2:10">
      <c r="B1071" s="1440"/>
      <c r="E1071" s="190"/>
      <c r="G1071" s="309"/>
      <c r="H1071" s="309"/>
      <c r="I1071" s="309"/>
      <c r="J1071" s="1333"/>
    </row>
    <row r="1072" spans="2:10">
      <c r="B1072" s="1440"/>
      <c r="E1072" s="190"/>
      <c r="G1072" s="309"/>
      <c r="H1072" s="309"/>
      <c r="I1072" s="309"/>
      <c r="J1072" s="1333"/>
    </row>
    <row r="1073" spans="2:10">
      <c r="B1073" s="1440"/>
      <c r="E1073" s="190"/>
      <c r="G1073" s="309"/>
      <c r="H1073" s="309"/>
      <c r="I1073" s="309"/>
      <c r="J1073" s="1333"/>
    </row>
    <row r="1074" spans="2:10">
      <c r="B1074" s="1440"/>
      <c r="E1074" s="190"/>
      <c r="G1074" s="309"/>
      <c r="H1074" s="309"/>
      <c r="I1074" s="309"/>
      <c r="J1074" s="1333"/>
    </row>
    <row r="1075" spans="2:10">
      <c r="B1075" s="1440"/>
      <c r="E1075" s="190"/>
      <c r="G1075" s="309"/>
      <c r="H1075" s="309"/>
      <c r="I1075" s="309"/>
      <c r="J1075" s="1333"/>
    </row>
    <row r="1076" spans="2:10">
      <c r="B1076" s="1440"/>
      <c r="E1076" s="190"/>
      <c r="G1076" s="309"/>
      <c r="H1076" s="309"/>
      <c r="I1076" s="309"/>
      <c r="J1076" s="1333"/>
    </row>
    <row r="1077" spans="2:10">
      <c r="B1077" s="1440"/>
      <c r="E1077" s="190"/>
      <c r="G1077" s="309"/>
      <c r="H1077" s="309"/>
      <c r="I1077" s="309"/>
      <c r="J1077" s="1333"/>
    </row>
    <row r="1078" spans="2:10">
      <c r="B1078" s="1440"/>
      <c r="E1078" s="190"/>
      <c r="G1078" s="309"/>
      <c r="H1078" s="309"/>
      <c r="I1078" s="309"/>
      <c r="J1078" s="1333"/>
    </row>
    <row r="1079" spans="2:10">
      <c r="B1079" s="1440"/>
      <c r="E1079" s="190"/>
      <c r="G1079" s="309"/>
      <c r="H1079" s="309"/>
      <c r="I1079" s="309"/>
      <c r="J1079" s="1333"/>
    </row>
    <row r="1080" spans="2:10">
      <c r="B1080" s="1440"/>
      <c r="E1080" s="190"/>
      <c r="G1080" s="309"/>
      <c r="H1080" s="309"/>
      <c r="I1080" s="309"/>
      <c r="J1080" s="1333"/>
    </row>
    <row r="1081" spans="2:10">
      <c r="B1081" s="1440"/>
      <c r="E1081" s="190"/>
      <c r="G1081" s="309"/>
      <c r="H1081" s="309"/>
      <c r="I1081" s="309"/>
      <c r="J1081" s="1333"/>
    </row>
    <row r="1082" spans="2:10">
      <c r="B1082" s="1440"/>
      <c r="E1082" s="190"/>
      <c r="G1082" s="309"/>
      <c r="H1082" s="309"/>
      <c r="I1082" s="309"/>
      <c r="J1082" s="1333"/>
    </row>
    <row r="1083" spans="2:10">
      <c r="B1083" s="1440"/>
      <c r="E1083" s="190"/>
      <c r="G1083" s="309"/>
      <c r="H1083" s="309"/>
      <c r="I1083" s="309"/>
      <c r="J1083" s="1333"/>
    </row>
    <row r="1084" spans="2:10">
      <c r="B1084" s="1440"/>
      <c r="E1084" s="190"/>
      <c r="G1084" s="309"/>
      <c r="H1084" s="309"/>
      <c r="I1084" s="309"/>
      <c r="J1084" s="1333"/>
    </row>
    <row r="1085" spans="2:10">
      <c r="B1085" s="1440"/>
      <c r="E1085" s="190"/>
      <c r="G1085" s="309"/>
      <c r="H1085" s="309"/>
      <c r="I1085" s="309"/>
      <c r="J1085" s="1333"/>
    </row>
    <row r="1086" spans="2:10">
      <c r="B1086" s="1440"/>
      <c r="E1086" s="190"/>
      <c r="G1086" s="309"/>
      <c r="H1086" s="309"/>
      <c r="I1086" s="309"/>
      <c r="J1086" s="1333"/>
    </row>
    <row r="1087" spans="2:10">
      <c r="B1087" s="1440"/>
      <c r="E1087" s="190"/>
      <c r="G1087" s="309"/>
      <c r="H1087" s="309"/>
      <c r="I1087" s="309"/>
      <c r="J1087" s="1333"/>
    </row>
    <row r="1088" spans="2:10">
      <c r="B1088" s="1440"/>
      <c r="E1088" s="190"/>
      <c r="G1088" s="309"/>
      <c r="H1088" s="309"/>
      <c r="I1088" s="309"/>
      <c r="J1088" s="1333"/>
    </row>
    <row r="1089" spans="2:10">
      <c r="B1089" s="1440"/>
      <c r="E1089" s="190"/>
      <c r="G1089" s="309"/>
      <c r="H1089" s="309"/>
      <c r="I1089" s="309"/>
      <c r="J1089" s="1333"/>
    </row>
    <row r="1090" spans="2:10">
      <c r="B1090" s="1440"/>
      <c r="E1090" s="190"/>
      <c r="G1090" s="309"/>
      <c r="H1090" s="309"/>
      <c r="I1090" s="309"/>
      <c r="J1090" s="1333"/>
    </row>
    <row r="1091" spans="2:10">
      <c r="B1091" s="1440"/>
      <c r="E1091" s="190"/>
      <c r="G1091" s="309"/>
      <c r="H1091" s="309"/>
      <c r="I1091" s="309"/>
      <c r="J1091" s="1333"/>
    </row>
    <row r="1092" spans="2:10">
      <c r="B1092" s="1440"/>
      <c r="E1092" s="190"/>
      <c r="G1092" s="309"/>
      <c r="H1092" s="309"/>
      <c r="I1092" s="309"/>
      <c r="J1092" s="1333"/>
    </row>
    <row r="1093" spans="2:10">
      <c r="B1093" s="1440"/>
      <c r="E1093" s="190"/>
      <c r="G1093" s="309"/>
      <c r="H1093" s="309"/>
      <c r="I1093" s="309"/>
      <c r="J1093" s="1333"/>
    </row>
    <row r="1094" spans="2:10">
      <c r="B1094" s="1440"/>
      <c r="E1094" s="190"/>
      <c r="G1094" s="309"/>
      <c r="H1094" s="309"/>
      <c r="I1094" s="309"/>
      <c r="J1094" s="1333"/>
    </row>
    <row r="1095" spans="2:10">
      <c r="B1095" s="1440"/>
      <c r="E1095" s="190"/>
      <c r="G1095" s="309"/>
      <c r="H1095" s="309"/>
      <c r="I1095" s="309"/>
      <c r="J1095" s="1333"/>
    </row>
    <row r="1096" spans="2:10">
      <c r="B1096" s="1440"/>
      <c r="E1096" s="190"/>
      <c r="G1096" s="309"/>
      <c r="H1096" s="309"/>
      <c r="I1096" s="309"/>
      <c r="J1096" s="1333"/>
    </row>
    <row r="1097" spans="2:10">
      <c r="B1097" s="1440"/>
      <c r="E1097" s="190"/>
      <c r="G1097" s="309"/>
      <c r="H1097" s="309"/>
      <c r="I1097" s="309"/>
      <c r="J1097" s="1333"/>
    </row>
    <row r="1098" spans="2:10">
      <c r="B1098" s="1440"/>
      <c r="E1098" s="190"/>
      <c r="G1098" s="309"/>
      <c r="H1098" s="309"/>
      <c r="I1098" s="309"/>
      <c r="J1098" s="1333"/>
    </row>
    <row r="1099" spans="2:10">
      <c r="B1099" s="1440"/>
      <c r="E1099" s="190"/>
      <c r="G1099" s="309"/>
      <c r="H1099" s="309"/>
      <c r="I1099" s="309"/>
      <c r="J1099" s="1333"/>
    </row>
    <row r="1100" spans="2:10">
      <c r="B1100" s="1440"/>
      <c r="E1100" s="190"/>
      <c r="G1100" s="309"/>
      <c r="H1100" s="309"/>
      <c r="I1100" s="309"/>
      <c r="J1100" s="1333"/>
    </row>
    <row r="1101" spans="2:10">
      <c r="B1101" s="1440"/>
      <c r="E1101" s="190"/>
      <c r="G1101" s="309"/>
      <c r="H1101" s="309"/>
      <c r="I1101" s="309"/>
      <c r="J1101" s="1333"/>
    </row>
    <row r="1102" spans="2:10">
      <c r="B1102" s="1440"/>
      <c r="E1102" s="190"/>
      <c r="G1102" s="309"/>
      <c r="H1102" s="309"/>
      <c r="I1102" s="309"/>
      <c r="J1102" s="1333"/>
    </row>
    <row r="1103" spans="2:10">
      <c r="B1103" s="1440"/>
      <c r="E1103" s="190"/>
      <c r="G1103" s="309"/>
      <c r="H1103" s="309"/>
      <c r="I1103" s="309"/>
      <c r="J1103" s="1333"/>
    </row>
    <row r="1104" spans="2:10">
      <c r="B1104" s="1440"/>
      <c r="E1104" s="190"/>
      <c r="G1104" s="309"/>
      <c r="H1104" s="309"/>
      <c r="I1104" s="309"/>
      <c r="J1104" s="1333"/>
    </row>
    <row r="1105" spans="1:10">
      <c r="B1105" s="1440"/>
      <c r="E1105" s="190"/>
      <c r="G1105" s="309"/>
      <c r="H1105" s="309"/>
      <c r="I1105" s="309"/>
      <c r="J1105" s="1333"/>
    </row>
    <row r="1106" spans="1:10">
      <c r="B1106" s="1440"/>
      <c r="E1106" s="190"/>
      <c r="G1106" s="309"/>
      <c r="H1106" s="309"/>
      <c r="I1106" s="309"/>
      <c r="J1106" s="1333"/>
    </row>
    <row r="1107" spans="1:10">
      <c r="B1107" s="1440"/>
      <c r="E1107" s="190"/>
      <c r="G1107" s="309"/>
      <c r="H1107" s="309"/>
      <c r="I1107" s="309"/>
      <c r="J1107" s="1333"/>
    </row>
    <row r="1108" spans="1:10">
      <c r="B1108" s="1440"/>
      <c r="E1108" s="190"/>
      <c r="G1108" s="309"/>
      <c r="H1108" s="309"/>
      <c r="I1108" s="309"/>
      <c r="J1108" s="1333"/>
    </row>
    <row r="1109" spans="1:10">
      <c r="B1109" s="1440"/>
      <c r="E1109" s="190"/>
      <c r="G1109" s="309"/>
      <c r="H1109" s="309"/>
      <c r="I1109" s="309"/>
      <c r="J1109" s="1333"/>
    </row>
    <row r="1110" spans="1:10">
      <c r="B1110" s="1440"/>
      <c r="E1110" s="190"/>
      <c r="G1110" s="309"/>
      <c r="H1110" s="309"/>
      <c r="I1110" s="309"/>
      <c r="J1110" s="1333"/>
    </row>
    <row r="1111" spans="1:10">
      <c r="B1111" s="1440"/>
      <c r="E1111" s="190"/>
      <c r="G1111" s="309"/>
      <c r="H1111" s="309"/>
      <c r="I1111" s="309"/>
      <c r="J1111" s="1333"/>
    </row>
    <row r="1112" spans="1:10">
      <c r="B1112" s="1440"/>
      <c r="E1112" s="190"/>
      <c r="G1112" s="309"/>
      <c r="H1112" s="309"/>
      <c r="I1112" s="309"/>
      <c r="J1112" s="1333"/>
    </row>
    <row r="1113" spans="1:10">
      <c r="B1113" s="1440"/>
      <c r="E1113" s="190"/>
      <c r="G1113" s="309"/>
      <c r="H1113" s="309"/>
      <c r="I1113" s="309"/>
      <c r="J1113" s="1333"/>
    </row>
    <row r="1114" spans="1:10">
      <c r="B1114" s="1440"/>
      <c r="E1114" s="190"/>
      <c r="G1114" s="309"/>
      <c r="H1114" s="309"/>
      <c r="I1114" s="309"/>
      <c r="J1114" s="1333"/>
    </row>
    <row r="1115" spans="1:10">
      <c r="B1115" s="1440"/>
      <c r="E1115" s="190"/>
      <c r="G1115" s="309"/>
      <c r="H1115" s="309"/>
      <c r="I1115" s="309"/>
      <c r="J1115" s="1333"/>
    </row>
    <row r="1119" spans="1:10" ht="15.5">
      <c r="A1119" s="1351" t="s">
        <v>3203</v>
      </c>
    </row>
    <row r="1121" spans="1:22" ht="46">
      <c r="A1121" s="715" t="s">
        <v>189</v>
      </c>
      <c r="B1121" s="715" t="s">
        <v>1862</v>
      </c>
      <c r="C1121" s="715" t="s">
        <v>3093</v>
      </c>
      <c r="D1121" s="1327" t="s">
        <v>3209</v>
      </c>
      <c r="E1121" s="715" t="s">
        <v>3094</v>
      </c>
      <c r="F1121" s="715" t="s">
        <v>3215</v>
      </c>
      <c r="G1121" s="1324" t="s">
        <v>2994</v>
      </c>
      <c r="H1121" s="1324" t="s">
        <v>27</v>
      </c>
      <c r="I1121" s="1324" t="s">
        <v>133</v>
      </c>
      <c r="J1121" s="1324" t="s">
        <v>1004</v>
      </c>
      <c r="K1121" s="1324" t="s">
        <v>108</v>
      </c>
      <c r="L1121" s="1324" t="s">
        <v>1003</v>
      </c>
      <c r="M1121" s="1324" t="s">
        <v>3107</v>
      </c>
      <c r="N1121" s="1324" t="s">
        <v>2895</v>
      </c>
      <c r="O1121" s="1324" t="s">
        <v>317</v>
      </c>
      <c r="P1121" s="1324" t="s">
        <v>3109</v>
      </c>
      <c r="Q1121" s="1324" t="s">
        <v>3110</v>
      </c>
      <c r="R1121" s="1324" t="s">
        <v>3151</v>
      </c>
      <c r="S1121" s="1324" t="s">
        <v>3150</v>
      </c>
      <c r="T1121" s="1324" t="s">
        <v>143</v>
      </c>
      <c r="U1121" s="1324" t="s">
        <v>3034</v>
      </c>
      <c r="V1121" s="1324" t="s">
        <v>135</v>
      </c>
    </row>
    <row r="1122" spans="1:22">
      <c r="B1122" s="1440"/>
      <c r="E1122" s="190"/>
      <c r="G1122" s="190"/>
      <c r="H1122" s="190"/>
      <c r="I1122" s="1332"/>
      <c r="J1122" s="1333"/>
      <c r="K1122" s="1333"/>
      <c r="L1122" s="1333"/>
      <c r="M1122" s="1333"/>
    </row>
    <row r="1123" spans="1:22">
      <c r="B1123" s="1440"/>
      <c r="E1123" s="190"/>
      <c r="G1123" s="190"/>
      <c r="H1123" s="190"/>
      <c r="I1123" s="1332"/>
      <c r="J1123" s="1333"/>
      <c r="K1123" s="1333"/>
      <c r="L1123" s="1333"/>
      <c r="M1123" s="1333"/>
    </row>
    <row r="1124" spans="1:22">
      <c r="B1124" s="1440"/>
      <c r="E1124" s="190"/>
      <c r="G1124" s="190"/>
      <c r="H1124" s="190"/>
      <c r="I1124" s="1332"/>
      <c r="J1124" s="1333"/>
      <c r="K1124" s="1333"/>
      <c r="L1124" s="1333"/>
      <c r="M1124" s="1333"/>
    </row>
    <row r="1125" spans="1:22">
      <c r="B1125" s="1440"/>
      <c r="E1125" s="190"/>
      <c r="G1125" s="190"/>
      <c r="H1125" s="190"/>
      <c r="I1125" s="1332"/>
      <c r="J1125" s="1333"/>
      <c r="K1125" s="1333"/>
      <c r="L1125" s="1333"/>
      <c r="M1125" s="1333"/>
    </row>
    <row r="1126" spans="1:22">
      <c r="B1126" s="1440"/>
      <c r="E1126" s="190"/>
      <c r="G1126" s="190"/>
      <c r="H1126" s="190"/>
      <c r="I1126" s="1332"/>
      <c r="J1126" s="1333"/>
      <c r="K1126" s="1333"/>
      <c r="L1126" s="1333"/>
      <c r="M1126" s="1333"/>
    </row>
    <row r="1127" spans="1:22">
      <c r="B1127" s="1440"/>
      <c r="E1127" s="190"/>
      <c r="G1127" s="190"/>
      <c r="H1127" s="190"/>
      <c r="I1127" s="1332"/>
      <c r="J1127" s="1333"/>
      <c r="K1127" s="1333"/>
      <c r="L1127" s="1333"/>
      <c r="M1127" s="1333"/>
    </row>
    <row r="1128" spans="1:22">
      <c r="B1128" s="1440"/>
      <c r="E1128" s="190"/>
      <c r="G1128" s="190"/>
      <c r="H1128" s="190"/>
      <c r="I1128" s="1332"/>
      <c r="J1128" s="1333"/>
      <c r="K1128" s="1333"/>
      <c r="L1128" s="1333"/>
      <c r="M1128" s="1333"/>
    </row>
    <row r="1129" spans="1:22">
      <c r="B1129" s="1440"/>
      <c r="E1129" s="190"/>
      <c r="G1129" s="190"/>
      <c r="H1129" s="190"/>
      <c r="I1129" s="1332"/>
      <c r="J1129" s="1333"/>
      <c r="K1129" s="1333"/>
      <c r="L1129" s="1333"/>
      <c r="M1129" s="1333"/>
    </row>
    <row r="1130" spans="1:22">
      <c r="B1130" s="1440"/>
      <c r="E1130" s="190"/>
      <c r="G1130" s="190"/>
      <c r="H1130" s="190"/>
      <c r="I1130" s="1332"/>
      <c r="J1130" s="1333"/>
      <c r="K1130" s="1333"/>
      <c r="L1130" s="1333"/>
      <c r="M1130" s="1333"/>
    </row>
    <row r="1131" spans="1:22">
      <c r="B1131" s="1440"/>
      <c r="E1131" s="190"/>
      <c r="G1131" s="190"/>
      <c r="H1131" s="190"/>
      <c r="I1131" s="1332"/>
      <c r="J1131" s="1333"/>
      <c r="K1131" s="1333"/>
      <c r="L1131" s="1333"/>
      <c r="M1131" s="1333"/>
    </row>
    <row r="1132" spans="1:22">
      <c r="B1132" s="1440"/>
      <c r="E1132" s="190"/>
      <c r="G1132" s="190"/>
      <c r="H1132" s="190"/>
      <c r="I1132" s="1332"/>
      <c r="J1132" s="1333"/>
      <c r="K1132" s="1333"/>
      <c r="L1132" s="1333"/>
      <c r="M1132" s="1333"/>
    </row>
    <row r="1133" spans="1:22">
      <c r="B1133" s="1440"/>
      <c r="E1133" s="190"/>
      <c r="G1133" s="190"/>
      <c r="H1133" s="190"/>
      <c r="I1133" s="1332"/>
      <c r="J1133" s="1333"/>
      <c r="K1133" s="1333"/>
      <c r="L1133" s="1333"/>
      <c r="M1133" s="1333"/>
    </row>
    <row r="1134" spans="1:22">
      <c r="B1134" s="1440"/>
      <c r="E1134" s="190"/>
      <c r="G1134" s="190"/>
      <c r="H1134" s="190"/>
      <c r="I1134" s="1332"/>
      <c r="J1134" s="1333"/>
      <c r="K1134" s="1333"/>
      <c r="L1134" s="1333"/>
      <c r="M1134" s="1333"/>
    </row>
    <row r="1135" spans="1:22">
      <c r="B1135" s="1440"/>
      <c r="E1135" s="190"/>
      <c r="G1135" s="190"/>
      <c r="H1135" s="190"/>
      <c r="I1135" s="1332"/>
      <c r="J1135" s="1333"/>
      <c r="K1135" s="1333"/>
      <c r="L1135" s="1333"/>
      <c r="M1135" s="1333"/>
    </row>
    <row r="1136" spans="1:22">
      <c r="B1136" s="1440"/>
      <c r="E1136" s="190"/>
      <c r="G1136" s="190"/>
      <c r="H1136" s="190"/>
      <c r="I1136" s="1332"/>
      <c r="J1136" s="1333"/>
      <c r="K1136" s="1333"/>
      <c r="L1136" s="1333"/>
      <c r="M1136" s="1333"/>
    </row>
    <row r="1137" spans="2:13">
      <c r="B1137" s="1440"/>
      <c r="E1137" s="190"/>
      <c r="G1137" s="190"/>
      <c r="H1137" s="190"/>
      <c r="I1137" s="1332"/>
      <c r="J1137" s="1333"/>
      <c r="K1137" s="1333"/>
      <c r="L1137" s="1333"/>
      <c r="M1137" s="1333"/>
    </row>
    <row r="1138" spans="2:13">
      <c r="B1138" s="1440"/>
      <c r="E1138" s="190"/>
      <c r="G1138" s="190"/>
      <c r="H1138" s="190"/>
      <c r="I1138" s="1332"/>
      <c r="J1138" s="1333"/>
      <c r="K1138" s="1333"/>
      <c r="L1138" s="1333"/>
      <c r="M1138" s="1333"/>
    </row>
    <row r="1139" spans="2:13">
      <c r="B1139" s="1440"/>
      <c r="E1139" s="190"/>
      <c r="G1139" s="190"/>
      <c r="H1139" s="190"/>
      <c r="I1139" s="1332"/>
      <c r="J1139" s="1333"/>
      <c r="K1139" s="1333"/>
      <c r="L1139" s="1333"/>
      <c r="M1139" s="1333"/>
    </row>
    <row r="1140" spans="2:13">
      <c r="B1140" s="1440"/>
      <c r="E1140" s="190"/>
      <c r="G1140" s="190"/>
      <c r="H1140" s="190"/>
      <c r="I1140" s="1332"/>
      <c r="J1140" s="1333"/>
      <c r="K1140" s="1333"/>
      <c r="L1140" s="1333"/>
      <c r="M1140" s="1333"/>
    </row>
    <row r="1141" spans="2:13">
      <c r="B1141" s="1440"/>
      <c r="E1141" s="190"/>
      <c r="G1141" s="190"/>
      <c r="H1141" s="190"/>
      <c r="I1141" s="1332"/>
      <c r="J1141" s="1333"/>
      <c r="K1141" s="1333"/>
      <c r="L1141" s="1333"/>
      <c r="M1141" s="1333"/>
    </row>
    <row r="1142" spans="2:13">
      <c r="B1142" s="1440"/>
      <c r="E1142" s="190"/>
      <c r="G1142" s="190"/>
      <c r="H1142" s="190"/>
      <c r="I1142" s="1332"/>
      <c r="J1142" s="1333"/>
      <c r="K1142" s="1333"/>
      <c r="L1142" s="1333"/>
      <c r="M1142" s="1333"/>
    </row>
    <row r="1143" spans="2:13">
      <c r="B1143" s="1440"/>
      <c r="E1143" s="190"/>
      <c r="G1143" s="190"/>
      <c r="H1143" s="190"/>
      <c r="I1143" s="1332"/>
      <c r="J1143" s="1333"/>
      <c r="K1143" s="1333"/>
      <c r="L1143" s="1333"/>
      <c r="M1143" s="1333"/>
    </row>
    <row r="1144" spans="2:13">
      <c r="B1144" s="1440"/>
      <c r="E1144" s="190"/>
      <c r="G1144" s="190"/>
      <c r="H1144" s="190"/>
      <c r="I1144" s="1332"/>
      <c r="J1144" s="1333"/>
      <c r="K1144" s="1333"/>
      <c r="L1144" s="1333"/>
      <c r="M1144" s="1333"/>
    </row>
    <row r="1145" spans="2:13">
      <c r="B1145" s="1440"/>
      <c r="E1145" s="190"/>
      <c r="G1145" s="190"/>
      <c r="H1145" s="190"/>
      <c r="I1145" s="1332"/>
      <c r="J1145" s="1333"/>
      <c r="K1145" s="1333"/>
      <c r="L1145" s="1333"/>
      <c r="M1145" s="1333"/>
    </row>
    <row r="1146" spans="2:13">
      <c r="B1146" s="1440"/>
      <c r="E1146" s="190"/>
      <c r="G1146" s="190"/>
      <c r="H1146" s="190"/>
      <c r="I1146" s="1332"/>
      <c r="J1146" s="1333"/>
      <c r="K1146" s="1333"/>
      <c r="L1146" s="1333"/>
      <c r="M1146" s="1333"/>
    </row>
    <row r="1147" spans="2:13">
      <c r="B1147" s="1440"/>
      <c r="E1147" s="190"/>
      <c r="G1147" s="190"/>
      <c r="H1147" s="190"/>
      <c r="I1147" s="1332"/>
      <c r="J1147" s="1333"/>
      <c r="K1147" s="1333"/>
      <c r="L1147" s="1333"/>
      <c r="M1147" s="1333"/>
    </row>
    <row r="1148" spans="2:13">
      <c r="B1148" s="1440"/>
      <c r="E1148" s="190"/>
      <c r="G1148" s="190"/>
      <c r="H1148" s="190"/>
      <c r="I1148" s="1332"/>
      <c r="J1148" s="1333"/>
      <c r="K1148" s="1333"/>
      <c r="L1148" s="1333"/>
      <c r="M1148" s="1333"/>
    </row>
    <row r="1149" spans="2:13">
      <c r="B1149" s="1440"/>
      <c r="E1149" s="190"/>
      <c r="G1149" s="190"/>
      <c r="H1149" s="190"/>
      <c r="I1149" s="1332"/>
      <c r="J1149" s="1333"/>
      <c r="K1149" s="1333"/>
      <c r="L1149" s="1333"/>
      <c r="M1149" s="1333"/>
    </row>
    <row r="1150" spans="2:13">
      <c r="B1150" s="1440"/>
      <c r="E1150" s="190"/>
      <c r="G1150" s="190"/>
      <c r="H1150" s="190"/>
      <c r="I1150" s="1332"/>
      <c r="J1150" s="1333"/>
      <c r="K1150" s="1333"/>
      <c r="L1150" s="1333"/>
      <c r="M1150" s="1333"/>
    </row>
    <row r="1151" spans="2:13">
      <c r="B1151" s="1440"/>
      <c r="E1151" s="190"/>
      <c r="G1151" s="190"/>
      <c r="H1151" s="190"/>
      <c r="I1151" s="1332"/>
      <c r="J1151" s="1333"/>
      <c r="K1151" s="1333"/>
      <c r="L1151" s="1333"/>
      <c r="M1151" s="1333"/>
    </row>
    <row r="1152" spans="2:13">
      <c r="B1152" s="1440"/>
      <c r="E1152" s="190"/>
      <c r="G1152" s="190"/>
      <c r="H1152" s="190"/>
      <c r="I1152" s="1332"/>
      <c r="J1152" s="1333"/>
      <c r="K1152" s="1333"/>
      <c r="L1152" s="1333"/>
      <c r="M1152" s="1333"/>
    </row>
    <row r="1153" spans="2:13">
      <c r="B1153" s="1440"/>
      <c r="E1153" s="190"/>
      <c r="G1153" s="190"/>
      <c r="H1153" s="190"/>
      <c r="I1153" s="1332"/>
      <c r="J1153" s="1333"/>
      <c r="K1153" s="1333"/>
      <c r="L1153" s="1333"/>
      <c r="M1153" s="1333"/>
    </row>
    <row r="1154" spans="2:13">
      <c r="B1154" s="1440"/>
      <c r="E1154" s="190"/>
      <c r="G1154" s="190"/>
      <c r="H1154" s="190"/>
      <c r="I1154" s="1332"/>
      <c r="J1154" s="1333"/>
      <c r="K1154" s="1333"/>
      <c r="L1154" s="1333"/>
      <c r="M1154" s="1333"/>
    </row>
    <row r="1155" spans="2:13">
      <c r="B1155" s="1440"/>
      <c r="E1155" s="190"/>
      <c r="G1155" s="190"/>
      <c r="H1155" s="190"/>
      <c r="I1155" s="1332"/>
      <c r="J1155" s="1333"/>
      <c r="K1155" s="1333"/>
      <c r="L1155" s="1333"/>
      <c r="M1155" s="1333"/>
    </row>
    <row r="1156" spans="2:13">
      <c r="B1156" s="1440"/>
      <c r="E1156" s="190"/>
      <c r="G1156" s="190"/>
      <c r="H1156" s="190"/>
      <c r="I1156" s="1332"/>
      <c r="J1156" s="1333"/>
      <c r="K1156" s="1333"/>
      <c r="L1156" s="1333"/>
      <c r="M1156" s="1333"/>
    </row>
    <row r="1157" spans="2:13">
      <c r="B1157" s="1440"/>
      <c r="E1157" s="190"/>
      <c r="G1157" s="190"/>
      <c r="H1157" s="190"/>
      <c r="I1157" s="1332"/>
      <c r="J1157" s="1333"/>
      <c r="K1157" s="1333"/>
      <c r="L1157" s="1333"/>
      <c r="M1157" s="1333"/>
    </row>
    <row r="1158" spans="2:13">
      <c r="B1158" s="1440"/>
      <c r="E1158" s="190"/>
      <c r="G1158" s="190"/>
      <c r="H1158" s="190"/>
      <c r="I1158" s="1332"/>
      <c r="J1158" s="1333"/>
      <c r="K1158" s="1333"/>
      <c r="L1158" s="1333"/>
      <c r="M1158" s="1333"/>
    </row>
    <row r="1159" spans="2:13">
      <c r="B1159" s="1440"/>
      <c r="E1159" s="190"/>
      <c r="G1159" s="190"/>
      <c r="H1159" s="190"/>
      <c r="I1159" s="1332"/>
      <c r="J1159" s="1333"/>
      <c r="K1159" s="1333"/>
      <c r="L1159" s="1333"/>
      <c r="M1159" s="1333"/>
    </row>
    <row r="1160" spans="2:13">
      <c r="B1160" s="1440"/>
      <c r="E1160" s="190"/>
      <c r="G1160" s="190"/>
      <c r="H1160" s="190"/>
      <c r="I1160" s="1332"/>
      <c r="J1160" s="1333"/>
      <c r="K1160" s="1333"/>
      <c r="L1160" s="1333"/>
      <c r="M1160" s="1333"/>
    </row>
    <row r="1161" spans="2:13">
      <c r="B1161" s="1440"/>
      <c r="E1161" s="190"/>
      <c r="G1161" s="190"/>
      <c r="H1161" s="190"/>
      <c r="I1161" s="1332"/>
      <c r="J1161" s="1333"/>
      <c r="K1161" s="1333"/>
      <c r="L1161" s="1333"/>
      <c r="M1161" s="1333"/>
    </row>
    <row r="1162" spans="2:13">
      <c r="B1162" s="1440"/>
      <c r="E1162" s="190"/>
      <c r="G1162" s="190"/>
      <c r="H1162" s="190"/>
      <c r="I1162" s="1332"/>
      <c r="J1162" s="1333"/>
      <c r="K1162" s="1333"/>
      <c r="L1162" s="1333"/>
      <c r="M1162" s="1333"/>
    </row>
    <row r="1163" spans="2:13">
      <c r="B1163" s="1440"/>
      <c r="E1163" s="190"/>
      <c r="G1163" s="190"/>
      <c r="H1163" s="190"/>
      <c r="I1163" s="1332"/>
      <c r="J1163" s="1333"/>
      <c r="K1163" s="1333"/>
      <c r="L1163" s="1333"/>
      <c r="M1163" s="1333"/>
    </row>
    <row r="1164" spans="2:13">
      <c r="B1164" s="1440"/>
      <c r="E1164" s="190"/>
      <c r="G1164" s="190"/>
      <c r="H1164" s="190"/>
      <c r="I1164" s="1332"/>
      <c r="J1164" s="1333"/>
      <c r="K1164" s="1333"/>
      <c r="L1164" s="1333"/>
      <c r="M1164" s="1333"/>
    </row>
    <row r="1165" spans="2:13">
      <c r="B1165" s="1440"/>
      <c r="E1165" s="190"/>
      <c r="G1165" s="190"/>
      <c r="H1165" s="190"/>
      <c r="I1165" s="1332"/>
      <c r="J1165" s="1333"/>
      <c r="K1165" s="1333"/>
      <c r="L1165" s="1333"/>
      <c r="M1165" s="1333"/>
    </row>
    <row r="1166" spans="2:13">
      <c r="B1166" s="1440"/>
      <c r="E1166" s="190"/>
      <c r="G1166" s="190"/>
      <c r="H1166" s="190"/>
      <c r="I1166" s="1332"/>
      <c r="J1166" s="1333"/>
      <c r="K1166" s="1333"/>
      <c r="L1166" s="1333"/>
      <c r="M1166" s="1333"/>
    </row>
    <row r="1167" spans="2:13">
      <c r="B1167" s="1440"/>
      <c r="E1167" s="190"/>
      <c r="G1167" s="190"/>
      <c r="H1167" s="190"/>
      <c r="I1167" s="1332"/>
      <c r="J1167" s="1333"/>
      <c r="K1167" s="1333"/>
      <c r="L1167" s="1333"/>
      <c r="M1167" s="1333"/>
    </row>
    <row r="1168" spans="2:13">
      <c r="B1168" s="1440"/>
      <c r="E1168" s="190"/>
      <c r="G1168" s="190"/>
      <c r="H1168" s="190"/>
      <c r="I1168" s="1332"/>
      <c r="J1168" s="1333"/>
      <c r="K1168" s="1333"/>
      <c r="L1168" s="1333"/>
      <c r="M1168" s="1333"/>
    </row>
    <row r="1169" spans="2:13">
      <c r="B1169" s="1440"/>
      <c r="E1169" s="190"/>
      <c r="G1169" s="190"/>
      <c r="H1169" s="190"/>
      <c r="I1169" s="1332"/>
      <c r="J1169" s="1333"/>
      <c r="K1169" s="1333"/>
      <c r="L1169" s="1333"/>
      <c r="M1169" s="1333"/>
    </row>
    <row r="1170" spans="2:13">
      <c r="B1170" s="1440"/>
      <c r="E1170" s="190"/>
      <c r="G1170" s="190"/>
      <c r="H1170" s="190"/>
      <c r="I1170" s="1332"/>
      <c r="J1170" s="1333"/>
      <c r="K1170" s="1333"/>
      <c r="L1170" s="1333"/>
      <c r="M1170" s="1333"/>
    </row>
    <row r="1171" spans="2:13">
      <c r="B1171" s="1440"/>
      <c r="E1171" s="190"/>
      <c r="G1171" s="190"/>
      <c r="H1171" s="190"/>
      <c r="I1171" s="1332"/>
      <c r="J1171" s="1333"/>
      <c r="K1171" s="1333"/>
      <c r="L1171" s="1333"/>
      <c r="M1171" s="1333"/>
    </row>
    <row r="1172" spans="2:13">
      <c r="B1172" s="1440"/>
      <c r="E1172" s="190"/>
      <c r="G1172" s="190"/>
      <c r="H1172" s="190"/>
      <c r="I1172" s="1332"/>
      <c r="J1172" s="1333"/>
      <c r="K1172" s="1333"/>
      <c r="L1172" s="1333"/>
      <c r="M1172" s="1333"/>
    </row>
    <row r="1173" spans="2:13">
      <c r="B1173" s="1440"/>
      <c r="E1173" s="190"/>
      <c r="G1173" s="190"/>
      <c r="H1173" s="190"/>
      <c r="I1173" s="1332"/>
      <c r="J1173" s="1333"/>
      <c r="K1173" s="1333"/>
      <c r="L1173" s="1333"/>
      <c r="M1173" s="1333"/>
    </row>
    <row r="1174" spans="2:13">
      <c r="B1174" s="1440"/>
      <c r="E1174" s="190"/>
      <c r="G1174" s="190"/>
      <c r="H1174" s="190"/>
      <c r="I1174" s="1332"/>
      <c r="J1174" s="1333"/>
      <c r="K1174" s="1333"/>
      <c r="L1174" s="1333"/>
      <c r="M1174" s="1333"/>
    </row>
    <row r="1175" spans="2:13">
      <c r="B1175" s="1440"/>
      <c r="E1175" s="190"/>
      <c r="G1175" s="190"/>
      <c r="H1175" s="190"/>
      <c r="I1175" s="1332"/>
      <c r="J1175" s="1333"/>
      <c r="K1175" s="1333"/>
      <c r="L1175" s="1333"/>
      <c r="M1175" s="1333"/>
    </row>
    <row r="1176" spans="2:13">
      <c r="B1176" s="1440"/>
      <c r="E1176" s="190"/>
      <c r="G1176" s="190"/>
      <c r="H1176" s="190"/>
      <c r="I1176" s="1332"/>
      <c r="J1176" s="1333"/>
      <c r="K1176" s="1333"/>
      <c r="L1176" s="1333"/>
      <c r="M1176" s="1333"/>
    </row>
    <row r="1177" spans="2:13">
      <c r="B1177" s="1440"/>
      <c r="E1177" s="190"/>
      <c r="G1177" s="190"/>
      <c r="H1177" s="190"/>
      <c r="I1177" s="1332"/>
      <c r="J1177" s="1333"/>
      <c r="K1177" s="1333"/>
      <c r="L1177" s="1333"/>
      <c r="M1177" s="1333"/>
    </row>
    <row r="1178" spans="2:13">
      <c r="B1178" s="1440"/>
      <c r="E1178" s="190"/>
      <c r="G1178" s="190"/>
      <c r="H1178" s="190"/>
      <c r="I1178" s="1332"/>
      <c r="J1178" s="1333"/>
      <c r="K1178" s="1333"/>
      <c r="L1178" s="1333"/>
      <c r="M1178" s="1333"/>
    </row>
    <row r="1179" spans="2:13">
      <c r="B1179" s="1440"/>
      <c r="E1179" s="190"/>
      <c r="G1179" s="190"/>
      <c r="H1179" s="190"/>
      <c r="I1179" s="1332"/>
      <c r="J1179" s="1333"/>
      <c r="K1179" s="1333"/>
      <c r="L1179" s="1333"/>
      <c r="M1179" s="1333"/>
    </row>
    <row r="1180" spans="2:13">
      <c r="B1180" s="1440"/>
      <c r="E1180" s="190"/>
      <c r="G1180" s="190"/>
      <c r="H1180" s="190"/>
      <c r="I1180" s="1332"/>
      <c r="J1180" s="1333"/>
      <c r="K1180" s="1333"/>
      <c r="L1180" s="1333"/>
      <c r="M1180" s="1333"/>
    </row>
    <row r="1181" spans="2:13">
      <c r="B1181" s="1440"/>
      <c r="E1181" s="190"/>
      <c r="G1181" s="190"/>
      <c r="H1181" s="190"/>
      <c r="I1181" s="1332"/>
      <c r="J1181" s="1333"/>
      <c r="K1181" s="1333"/>
      <c r="L1181" s="1333"/>
      <c r="M1181" s="1333"/>
    </row>
    <row r="1182" spans="2:13">
      <c r="B1182" s="1440"/>
      <c r="E1182" s="190"/>
      <c r="G1182" s="190"/>
      <c r="H1182" s="190"/>
      <c r="I1182" s="1332"/>
      <c r="J1182" s="1333"/>
      <c r="K1182" s="1333"/>
      <c r="L1182" s="1333"/>
      <c r="M1182" s="1333"/>
    </row>
    <row r="1183" spans="2:13">
      <c r="B1183" s="1440"/>
      <c r="E1183" s="190"/>
      <c r="G1183" s="190"/>
      <c r="H1183" s="190"/>
      <c r="I1183" s="1332"/>
      <c r="J1183" s="1333"/>
      <c r="K1183" s="1333"/>
      <c r="L1183" s="1333"/>
      <c r="M1183" s="1333"/>
    </row>
    <row r="1184" spans="2:13">
      <c r="B1184" s="1440"/>
      <c r="E1184" s="190"/>
      <c r="G1184" s="190"/>
      <c r="H1184" s="190"/>
      <c r="I1184" s="1332"/>
      <c r="J1184" s="1333"/>
      <c r="K1184" s="1333"/>
      <c r="L1184" s="1333"/>
      <c r="M1184" s="1333"/>
    </row>
    <row r="1185" spans="2:13">
      <c r="B1185" s="1440"/>
      <c r="E1185" s="190"/>
      <c r="G1185" s="190"/>
      <c r="H1185" s="190"/>
      <c r="I1185" s="1332"/>
      <c r="J1185" s="1333"/>
      <c r="K1185" s="1333"/>
      <c r="L1185" s="1333"/>
      <c r="M1185" s="1333"/>
    </row>
    <row r="1186" spans="2:13">
      <c r="B1186" s="1440"/>
      <c r="E1186" s="190"/>
      <c r="G1186" s="190"/>
      <c r="H1186" s="190"/>
      <c r="I1186" s="1332"/>
      <c r="J1186" s="1333"/>
      <c r="K1186" s="1333"/>
      <c r="L1186" s="1333"/>
      <c r="M1186" s="1333"/>
    </row>
    <row r="1187" spans="2:13">
      <c r="B1187" s="1440"/>
      <c r="E1187" s="190"/>
      <c r="G1187" s="190"/>
      <c r="H1187" s="190"/>
      <c r="I1187" s="1332"/>
      <c r="J1187" s="1333"/>
      <c r="K1187" s="1333"/>
      <c r="L1187" s="1333"/>
      <c r="M1187" s="1333"/>
    </row>
    <row r="1188" spans="2:13">
      <c r="B1188" s="1440"/>
      <c r="E1188" s="190"/>
      <c r="G1188" s="190"/>
      <c r="H1188" s="190"/>
      <c r="I1188" s="1332"/>
      <c r="J1188" s="1333"/>
      <c r="K1188" s="1333"/>
      <c r="L1188" s="1333"/>
      <c r="M1188" s="1333"/>
    </row>
    <row r="1189" spans="2:13">
      <c r="B1189" s="1440"/>
      <c r="E1189" s="190"/>
      <c r="G1189" s="190"/>
      <c r="H1189" s="190"/>
      <c r="I1189" s="1332"/>
      <c r="J1189" s="1333"/>
      <c r="K1189" s="1333"/>
      <c r="L1189" s="1333"/>
      <c r="M1189" s="1333"/>
    </row>
    <row r="1190" spans="2:13">
      <c r="B1190" s="1440"/>
      <c r="E1190" s="190"/>
      <c r="G1190" s="190"/>
      <c r="H1190" s="190"/>
      <c r="I1190" s="1332"/>
      <c r="J1190" s="1333"/>
      <c r="K1190" s="1333"/>
      <c r="L1190" s="1333"/>
      <c r="M1190" s="1333"/>
    </row>
    <row r="1191" spans="2:13">
      <c r="B1191" s="1440"/>
      <c r="E1191" s="190"/>
      <c r="G1191" s="190"/>
      <c r="H1191" s="190"/>
      <c r="I1191" s="1332"/>
      <c r="J1191" s="1333"/>
      <c r="K1191" s="1333"/>
      <c r="L1191" s="1333"/>
      <c r="M1191" s="1333"/>
    </row>
    <row r="1192" spans="2:13">
      <c r="B1192" s="1440"/>
      <c r="E1192" s="190"/>
      <c r="G1192" s="190"/>
      <c r="H1192" s="190"/>
      <c r="I1192" s="1332"/>
      <c r="J1192" s="1333"/>
      <c r="K1192" s="1333"/>
      <c r="L1192" s="1333"/>
      <c r="M1192" s="1333"/>
    </row>
    <row r="1193" spans="2:13">
      <c r="B1193" s="1440"/>
      <c r="E1193" s="190"/>
      <c r="G1193" s="190"/>
      <c r="H1193" s="190"/>
      <c r="I1193" s="1332"/>
      <c r="J1193" s="1333"/>
      <c r="K1193" s="1333"/>
      <c r="L1193" s="1333"/>
      <c r="M1193" s="1333"/>
    </row>
    <row r="1194" spans="2:13">
      <c r="B1194" s="1440"/>
      <c r="E1194" s="190"/>
      <c r="G1194" s="190"/>
      <c r="H1194" s="190"/>
      <c r="I1194" s="1332"/>
      <c r="J1194" s="1333"/>
      <c r="K1194" s="1333"/>
      <c r="L1194" s="1333"/>
      <c r="M1194" s="1333"/>
    </row>
    <row r="1195" spans="2:13">
      <c r="B1195" s="1440"/>
      <c r="E1195" s="190"/>
      <c r="G1195" s="190"/>
      <c r="H1195" s="190"/>
      <c r="I1195" s="1332"/>
      <c r="J1195" s="1333"/>
      <c r="K1195" s="1333"/>
      <c r="L1195" s="1333"/>
      <c r="M1195" s="1333"/>
    </row>
    <row r="1196" spans="2:13">
      <c r="B1196" s="1440"/>
      <c r="E1196" s="190"/>
      <c r="G1196" s="190"/>
      <c r="H1196" s="190"/>
      <c r="I1196" s="1332"/>
      <c r="J1196" s="1333"/>
      <c r="K1196" s="1333"/>
      <c r="L1196" s="1333"/>
      <c r="M1196" s="1333"/>
    </row>
    <row r="1197" spans="2:13">
      <c r="B1197" s="1440"/>
      <c r="E1197" s="190"/>
      <c r="G1197" s="190"/>
      <c r="H1197" s="190"/>
      <c r="I1197" s="1332"/>
      <c r="J1197" s="1333"/>
      <c r="K1197" s="1333"/>
      <c r="L1197" s="1333"/>
      <c r="M1197" s="1333"/>
    </row>
    <row r="1198" spans="2:13">
      <c r="B1198" s="1440"/>
      <c r="E1198" s="190"/>
      <c r="G1198" s="190"/>
      <c r="H1198" s="190"/>
      <c r="I1198" s="1332"/>
      <c r="J1198" s="1333"/>
      <c r="K1198" s="1333"/>
      <c r="L1198" s="1333"/>
      <c r="M1198" s="1333"/>
    </row>
    <row r="1199" spans="2:13">
      <c r="B1199" s="1440"/>
      <c r="E1199" s="190"/>
      <c r="G1199" s="190"/>
      <c r="H1199" s="190"/>
      <c r="I1199" s="1332"/>
      <c r="J1199" s="1333"/>
      <c r="K1199" s="1333"/>
      <c r="L1199" s="1333"/>
      <c r="M1199" s="1333"/>
    </row>
    <row r="1200" spans="2:13">
      <c r="B1200" s="1440"/>
      <c r="E1200" s="190"/>
      <c r="G1200" s="190"/>
      <c r="H1200" s="190"/>
      <c r="I1200" s="1332"/>
      <c r="J1200" s="1333"/>
      <c r="K1200" s="1333"/>
      <c r="L1200" s="1333"/>
      <c r="M1200" s="1333"/>
    </row>
    <row r="1201" spans="2:13">
      <c r="B1201" s="1440"/>
      <c r="E1201" s="190"/>
      <c r="G1201" s="190"/>
      <c r="H1201" s="190"/>
      <c r="I1201" s="1332"/>
      <c r="J1201" s="1333"/>
      <c r="K1201" s="1333"/>
      <c r="L1201" s="1333"/>
      <c r="M1201" s="1333"/>
    </row>
    <row r="1202" spans="2:13">
      <c r="B1202" s="1440"/>
      <c r="E1202" s="190"/>
      <c r="G1202" s="190"/>
      <c r="H1202" s="190"/>
      <c r="I1202" s="1332"/>
      <c r="J1202" s="1333"/>
      <c r="K1202" s="1333"/>
      <c r="L1202" s="1333"/>
      <c r="M1202" s="1333"/>
    </row>
    <row r="1203" spans="2:13">
      <c r="B1203" s="1440"/>
      <c r="E1203" s="190"/>
      <c r="G1203" s="190"/>
      <c r="H1203" s="190"/>
      <c r="I1203" s="1332"/>
      <c r="J1203" s="1333"/>
      <c r="K1203" s="1333"/>
      <c r="L1203" s="1333"/>
      <c r="M1203" s="1333"/>
    </row>
    <row r="1204" spans="2:13">
      <c r="B1204" s="1440"/>
      <c r="E1204" s="190"/>
      <c r="G1204" s="190"/>
      <c r="H1204" s="190"/>
      <c r="I1204" s="1332"/>
      <c r="J1204" s="1333"/>
      <c r="K1204" s="1333"/>
      <c r="L1204" s="1333"/>
      <c r="M1204" s="1333"/>
    </row>
    <row r="1205" spans="2:13">
      <c r="B1205" s="1440"/>
      <c r="E1205" s="190"/>
      <c r="G1205" s="190"/>
      <c r="H1205" s="190"/>
      <c r="I1205" s="1332"/>
      <c r="J1205" s="1333"/>
      <c r="K1205" s="1333"/>
      <c r="L1205" s="1333"/>
      <c r="M1205" s="1333"/>
    </row>
    <row r="1206" spans="2:13">
      <c r="B1206" s="1440"/>
      <c r="E1206" s="190"/>
      <c r="G1206" s="190"/>
      <c r="H1206" s="190"/>
      <c r="I1206" s="1332"/>
      <c r="J1206" s="1333"/>
      <c r="K1206" s="1333"/>
      <c r="L1206" s="1333"/>
      <c r="M1206" s="1333"/>
    </row>
    <row r="1207" spans="2:13">
      <c r="B1207" s="1440"/>
      <c r="E1207" s="190"/>
      <c r="G1207" s="190"/>
      <c r="H1207" s="190"/>
      <c r="I1207" s="1332"/>
      <c r="J1207" s="1333"/>
      <c r="K1207" s="1333"/>
      <c r="L1207" s="1333"/>
      <c r="M1207" s="1333"/>
    </row>
    <row r="1208" spans="2:13">
      <c r="B1208" s="1440"/>
      <c r="E1208" s="190"/>
      <c r="G1208" s="190"/>
      <c r="H1208" s="190"/>
      <c r="I1208" s="1332"/>
      <c r="J1208" s="1333"/>
      <c r="K1208" s="1333"/>
      <c r="L1208" s="1333"/>
      <c r="M1208" s="1333"/>
    </row>
    <row r="1209" spans="2:13">
      <c r="B1209" s="1440"/>
      <c r="E1209" s="190"/>
      <c r="G1209" s="190"/>
      <c r="H1209" s="190"/>
      <c r="I1209" s="1332"/>
      <c r="J1209" s="1333"/>
      <c r="K1209" s="1333"/>
      <c r="L1209" s="1333"/>
      <c r="M1209" s="1333"/>
    </row>
    <row r="1210" spans="2:13">
      <c r="B1210" s="1440"/>
      <c r="E1210" s="190"/>
      <c r="G1210" s="190"/>
      <c r="H1210" s="190"/>
      <c r="I1210" s="1332"/>
      <c r="J1210" s="1333"/>
      <c r="K1210" s="1333"/>
      <c r="L1210" s="1333"/>
      <c r="M1210" s="1333"/>
    </row>
    <row r="1211" spans="2:13">
      <c r="B1211" s="1440"/>
      <c r="E1211" s="190"/>
      <c r="G1211" s="190"/>
      <c r="H1211" s="190"/>
      <c r="I1211" s="1332"/>
      <c r="J1211" s="1333"/>
      <c r="K1211" s="1333"/>
      <c r="L1211" s="1333"/>
      <c r="M1211" s="1333"/>
    </row>
    <row r="1212" spans="2:13">
      <c r="B1212" s="1440"/>
      <c r="E1212" s="190"/>
      <c r="G1212" s="190"/>
      <c r="H1212" s="190"/>
      <c r="I1212" s="1332"/>
      <c r="J1212" s="1333"/>
      <c r="K1212" s="1333"/>
      <c r="L1212" s="1333"/>
      <c r="M1212" s="1333"/>
    </row>
    <row r="1213" spans="2:13">
      <c r="B1213" s="1440"/>
      <c r="E1213" s="190"/>
      <c r="G1213" s="190"/>
      <c r="H1213" s="190"/>
      <c r="I1213" s="1332"/>
      <c r="J1213" s="1333"/>
      <c r="K1213" s="1333"/>
      <c r="L1213" s="1333"/>
      <c r="M1213" s="1333"/>
    </row>
    <row r="1214" spans="2:13">
      <c r="B1214" s="1440"/>
      <c r="E1214" s="190"/>
      <c r="G1214" s="190"/>
      <c r="H1214" s="190"/>
      <c r="I1214" s="1332"/>
      <c r="J1214" s="1333"/>
      <c r="K1214" s="1333"/>
      <c r="L1214" s="1333"/>
      <c r="M1214" s="1333"/>
    </row>
    <row r="1215" spans="2:13">
      <c r="B1215" s="1440"/>
      <c r="E1215" s="190"/>
      <c r="G1215" s="190"/>
      <c r="H1215" s="190"/>
      <c r="I1215" s="1332"/>
      <c r="J1215" s="1333"/>
      <c r="K1215" s="1333"/>
      <c r="L1215" s="1333"/>
      <c r="M1215" s="1333"/>
    </row>
    <row r="1216" spans="2:13">
      <c r="B1216" s="1440"/>
      <c r="E1216" s="190"/>
      <c r="G1216" s="190"/>
      <c r="H1216" s="190"/>
      <c r="I1216" s="1332"/>
      <c r="J1216" s="1333"/>
      <c r="K1216" s="1333"/>
      <c r="L1216" s="1333"/>
      <c r="M1216" s="1333"/>
    </row>
    <row r="1217" spans="1:23">
      <c r="B1217" s="1440"/>
      <c r="E1217" s="190"/>
      <c r="G1217" s="190"/>
      <c r="H1217" s="190"/>
      <c r="I1217" s="1332"/>
      <c r="J1217" s="1333"/>
      <c r="K1217" s="1333"/>
      <c r="L1217" s="1333"/>
      <c r="M1217" s="1333"/>
    </row>
    <row r="1218" spans="1:23">
      <c r="B1218" s="1440"/>
      <c r="E1218" s="190"/>
      <c r="G1218" s="190"/>
      <c r="H1218" s="190"/>
      <c r="I1218" s="1332"/>
      <c r="J1218" s="1333"/>
      <c r="K1218" s="1333"/>
      <c r="L1218" s="1333"/>
      <c r="M1218" s="1333"/>
    </row>
    <row r="1219" spans="1:23">
      <c r="B1219" s="1440"/>
      <c r="E1219" s="190"/>
      <c r="G1219" s="190"/>
      <c r="H1219" s="190"/>
      <c r="I1219" s="1332"/>
      <c r="J1219" s="1333"/>
      <c r="K1219" s="1333"/>
      <c r="L1219" s="1333"/>
      <c r="M1219" s="1333"/>
    </row>
    <row r="1220" spans="1:23">
      <c r="B1220" s="1440"/>
      <c r="E1220" s="190"/>
      <c r="G1220" s="190"/>
      <c r="H1220" s="190"/>
      <c r="I1220" s="1332"/>
      <c r="J1220" s="1333"/>
      <c r="K1220" s="1333"/>
      <c r="L1220" s="1333"/>
      <c r="M1220" s="1333"/>
    </row>
    <row r="1221" spans="1:23">
      <c r="B1221" s="1440"/>
      <c r="E1221" s="190"/>
      <c r="G1221" s="190"/>
      <c r="H1221" s="190"/>
      <c r="I1221" s="1332"/>
      <c r="J1221" s="1333"/>
      <c r="K1221" s="1333"/>
      <c r="L1221" s="1333"/>
      <c r="M1221" s="1333"/>
    </row>
    <row r="1225" spans="1:23" ht="14">
      <c r="A1225" s="1350" t="s">
        <v>3204</v>
      </c>
    </row>
    <row r="1227" spans="1:23" s="159" customFormat="1" ht="69">
      <c r="A1227" s="715" t="s">
        <v>189</v>
      </c>
      <c r="B1227" s="715" t="s">
        <v>1862</v>
      </c>
      <c r="C1227" s="715" t="s">
        <v>3093</v>
      </c>
      <c r="D1227" s="1327" t="s">
        <v>3209</v>
      </c>
      <c r="E1227" s="715" t="s">
        <v>3094</v>
      </c>
      <c r="F1227" s="715" t="s">
        <v>3215</v>
      </c>
      <c r="G1227" s="715" t="s">
        <v>27</v>
      </c>
      <c r="H1227" s="715" t="s">
        <v>1004</v>
      </c>
      <c r="I1227" s="715" t="s">
        <v>108</v>
      </c>
      <c r="J1227" s="715" t="s">
        <v>133</v>
      </c>
      <c r="K1227" s="715" t="s">
        <v>3107</v>
      </c>
      <c r="L1227" s="715" t="s">
        <v>2895</v>
      </c>
      <c r="M1227" s="715" t="s">
        <v>317</v>
      </c>
      <c r="N1227" s="715" t="s">
        <v>3109</v>
      </c>
      <c r="O1227" s="715" t="s">
        <v>3110</v>
      </c>
      <c r="P1227" s="715" t="s">
        <v>2998</v>
      </c>
      <c r="Q1227" s="715" t="s">
        <v>3172</v>
      </c>
      <c r="R1227" s="715" t="s">
        <v>3173</v>
      </c>
      <c r="S1227" s="715" t="s">
        <v>143</v>
      </c>
      <c r="T1227" s="715" t="s">
        <v>266</v>
      </c>
      <c r="U1227" s="715" t="s">
        <v>267</v>
      </c>
      <c r="V1227" s="715" t="s">
        <v>268</v>
      </c>
      <c r="W1227" s="715" t="s">
        <v>3174</v>
      </c>
    </row>
    <row r="1228" spans="1:23">
      <c r="B1228" s="1440"/>
      <c r="E1228" s="190"/>
      <c r="J1228" s="1333"/>
    </row>
    <row r="1229" spans="1:23">
      <c r="B1229" s="1440"/>
      <c r="E1229" s="190"/>
      <c r="J1229" s="1333"/>
    </row>
    <row r="1230" spans="1:23">
      <c r="B1230" s="1440"/>
      <c r="E1230" s="190"/>
      <c r="J1230" s="1333"/>
    </row>
    <row r="1231" spans="1:23">
      <c r="B1231" s="1440"/>
      <c r="E1231" s="190"/>
      <c r="J1231" s="1333"/>
    </row>
    <row r="1232" spans="1:23">
      <c r="B1232" s="1440"/>
      <c r="E1232" s="190"/>
      <c r="J1232" s="1333"/>
    </row>
    <row r="1233" spans="2:10">
      <c r="B1233" s="1440"/>
      <c r="E1233" s="190"/>
      <c r="J1233" s="1333"/>
    </row>
    <row r="1234" spans="2:10">
      <c r="B1234" s="1440"/>
      <c r="E1234" s="190"/>
      <c r="J1234" s="1333"/>
    </row>
    <row r="1235" spans="2:10">
      <c r="B1235" s="1440"/>
      <c r="E1235" s="190"/>
      <c r="J1235" s="1333"/>
    </row>
    <row r="1236" spans="2:10">
      <c r="B1236" s="1440"/>
      <c r="E1236" s="190"/>
      <c r="J1236" s="1333"/>
    </row>
    <row r="1237" spans="2:10">
      <c r="B1237" s="1440"/>
      <c r="E1237" s="190"/>
      <c r="J1237" s="1333"/>
    </row>
    <row r="1238" spans="2:10">
      <c r="B1238" s="1440"/>
      <c r="E1238" s="190"/>
      <c r="J1238" s="1333"/>
    </row>
    <row r="1239" spans="2:10">
      <c r="B1239" s="1440"/>
      <c r="E1239" s="190"/>
      <c r="J1239" s="1333"/>
    </row>
    <row r="1240" spans="2:10">
      <c r="B1240" s="1440"/>
      <c r="E1240" s="190"/>
      <c r="J1240" s="1333"/>
    </row>
    <row r="1241" spans="2:10">
      <c r="B1241" s="1440"/>
      <c r="E1241" s="190"/>
      <c r="J1241" s="1333"/>
    </row>
    <row r="1242" spans="2:10">
      <c r="B1242" s="1440"/>
      <c r="E1242" s="190"/>
      <c r="J1242" s="1333"/>
    </row>
    <row r="1243" spans="2:10">
      <c r="B1243" s="1440"/>
      <c r="E1243" s="190"/>
      <c r="J1243" s="1333"/>
    </row>
    <row r="1244" spans="2:10">
      <c r="B1244" s="1440"/>
      <c r="E1244" s="190"/>
      <c r="J1244" s="1333"/>
    </row>
    <row r="1245" spans="2:10">
      <c r="B1245" s="1440"/>
      <c r="E1245" s="190"/>
      <c r="J1245" s="1333"/>
    </row>
    <row r="1246" spans="2:10">
      <c r="B1246" s="1440"/>
      <c r="E1246" s="190"/>
      <c r="J1246" s="1333"/>
    </row>
    <row r="1247" spans="2:10">
      <c r="B1247" s="1440"/>
      <c r="E1247" s="190"/>
      <c r="J1247" s="1333"/>
    </row>
    <row r="1248" spans="2:10">
      <c r="B1248" s="1440"/>
      <c r="E1248" s="190"/>
      <c r="J1248" s="1333"/>
    </row>
    <row r="1249" spans="2:10">
      <c r="B1249" s="1440"/>
      <c r="E1249" s="190"/>
      <c r="J1249" s="1333"/>
    </row>
    <row r="1250" spans="2:10">
      <c r="B1250" s="1440"/>
      <c r="E1250" s="190"/>
      <c r="J1250" s="1333"/>
    </row>
    <row r="1251" spans="2:10">
      <c r="B1251" s="1440"/>
      <c r="E1251" s="190"/>
      <c r="J1251" s="1333"/>
    </row>
    <row r="1252" spans="2:10">
      <c r="B1252" s="1440"/>
      <c r="E1252" s="190"/>
      <c r="J1252" s="1333"/>
    </row>
    <row r="1253" spans="2:10">
      <c r="B1253" s="1440"/>
      <c r="E1253" s="190"/>
      <c r="J1253" s="1333"/>
    </row>
    <row r="1254" spans="2:10">
      <c r="B1254" s="1440"/>
      <c r="E1254" s="190"/>
      <c r="J1254" s="1333"/>
    </row>
    <row r="1255" spans="2:10">
      <c r="B1255" s="1440"/>
      <c r="E1255" s="190"/>
      <c r="J1255" s="1333"/>
    </row>
    <row r="1256" spans="2:10">
      <c r="B1256" s="1440"/>
      <c r="E1256" s="190"/>
      <c r="J1256" s="1333"/>
    </row>
    <row r="1257" spans="2:10">
      <c r="B1257" s="1440"/>
      <c r="E1257" s="190"/>
      <c r="J1257" s="1333"/>
    </row>
    <row r="1258" spans="2:10">
      <c r="B1258" s="1440"/>
      <c r="E1258" s="190"/>
      <c r="J1258" s="1333"/>
    </row>
    <row r="1259" spans="2:10">
      <c r="B1259" s="1440"/>
      <c r="E1259" s="190"/>
      <c r="J1259" s="1333"/>
    </row>
    <row r="1260" spans="2:10">
      <c r="B1260" s="1440"/>
      <c r="E1260" s="190"/>
      <c r="J1260" s="1333"/>
    </row>
    <row r="1261" spans="2:10">
      <c r="B1261" s="1440"/>
      <c r="E1261" s="190"/>
      <c r="J1261" s="1333"/>
    </row>
    <row r="1262" spans="2:10">
      <c r="B1262" s="1440"/>
      <c r="E1262" s="190"/>
      <c r="J1262" s="1333"/>
    </row>
    <row r="1263" spans="2:10">
      <c r="B1263" s="1440"/>
      <c r="E1263" s="190"/>
      <c r="J1263" s="1333"/>
    </row>
    <row r="1264" spans="2:10">
      <c r="B1264" s="1440"/>
      <c r="E1264" s="190"/>
      <c r="J1264" s="1333"/>
    </row>
    <row r="1265" spans="2:10">
      <c r="B1265" s="1440"/>
      <c r="E1265" s="190"/>
      <c r="J1265" s="1333"/>
    </row>
    <row r="1266" spans="2:10">
      <c r="B1266" s="1440"/>
      <c r="E1266" s="190"/>
      <c r="J1266" s="1333"/>
    </row>
    <row r="1267" spans="2:10">
      <c r="B1267" s="1440"/>
      <c r="E1267" s="190"/>
      <c r="J1267" s="1333"/>
    </row>
    <row r="1268" spans="2:10">
      <c r="B1268" s="1440"/>
      <c r="E1268" s="190"/>
      <c r="J1268" s="1333"/>
    </row>
    <row r="1269" spans="2:10">
      <c r="B1269" s="1440"/>
      <c r="E1269" s="190"/>
      <c r="J1269" s="1333"/>
    </row>
    <row r="1270" spans="2:10">
      <c r="B1270" s="1440"/>
      <c r="E1270" s="190"/>
      <c r="J1270" s="1333"/>
    </row>
    <row r="1271" spans="2:10">
      <c r="B1271" s="1440"/>
      <c r="E1271" s="190"/>
      <c r="J1271" s="1333"/>
    </row>
    <row r="1272" spans="2:10">
      <c r="B1272" s="1440"/>
      <c r="E1272" s="190"/>
      <c r="J1272" s="1333"/>
    </row>
    <row r="1273" spans="2:10">
      <c r="B1273" s="1440"/>
      <c r="E1273" s="190"/>
      <c r="J1273" s="1333"/>
    </row>
    <row r="1274" spans="2:10">
      <c r="B1274" s="1440"/>
      <c r="E1274" s="190"/>
      <c r="J1274" s="1333"/>
    </row>
    <row r="1275" spans="2:10">
      <c r="B1275" s="1440"/>
      <c r="E1275" s="190"/>
      <c r="J1275" s="1333"/>
    </row>
    <row r="1276" spans="2:10">
      <c r="B1276" s="1440"/>
      <c r="E1276" s="190"/>
      <c r="J1276" s="1333"/>
    </row>
    <row r="1277" spans="2:10">
      <c r="B1277" s="1440"/>
      <c r="E1277" s="190"/>
      <c r="J1277" s="1333"/>
    </row>
    <row r="1278" spans="2:10">
      <c r="B1278" s="1440"/>
      <c r="E1278" s="190"/>
      <c r="J1278" s="1333"/>
    </row>
    <row r="1279" spans="2:10">
      <c r="B1279" s="1440"/>
      <c r="E1279" s="190"/>
      <c r="J1279" s="1333"/>
    </row>
    <row r="1280" spans="2:10">
      <c r="B1280" s="1440"/>
      <c r="E1280" s="190"/>
      <c r="J1280" s="1333"/>
    </row>
    <row r="1281" spans="2:10">
      <c r="B1281" s="1440"/>
      <c r="E1281" s="190"/>
      <c r="J1281" s="1333"/>
    </row>
    <row r="1282" spans="2:10">
      <c r="B1282" s="1440"/>
      <c r="E1282" s="190"/>
      <c r="J1282" s="1333"/>
    </row>
    <row r="1283" spans="2:10">
      <c r="B1283" s="1440"/>
      <c r="E1283" s="190"/>
      <c r="J1283" s="1333"/>
    </row>
    <row r="1284" spans="2:10">
      <c r="B1284" s="1440"/>
      <c r="E1284" s="190"/>
      <c r="J1284" s="1333"/>
    </row>
    <row r="1285" spans="2:10">
      <c r="B1285" s="1440"/>
      <c r="E1285" s="190"/>
      <c r="J1285" s="1333"/>
    </row>
    <row r="1286" spans="2:10">
      <c r="B1286" s="1440"/>
      <c r="E1286" s="190"/>
      <c r="J1286" s="1333"/>
    </row>
    <row r="1287" spans="2:10">
      <c r="B1287" s="1440"/>
      <c r="E1287" s="190"/>
      <c r="J1287" s="1333"/>
    </row>
    <row r="1288" spans="2:10">
      <c r="B1288" s="1440"/>
      <c r="E1288" s="190"/>
      <c r="J1288" s="1333"/>
    </row>
    <row r="1289" spans="2:10">
      <c r="B1289" s="1440"/>
      <c r="E1289" s="190"/>
      <c r="J1289" s="1333"/>
    </row>
    <row r="1290" spans="2:10">
      <c r="B1290" s="1440"/>
      <c r="E1290" s="190"/>
      <c r="J1290" s="1333"/>
    </row>
    <row r="1291" spans="2:10">
      <c r="B1291" s="1440"/>
      <c r="E1291" s="190"/>
      <c r="J1291" s="1333"/>
    </row>
    <row r="1292" spans="2:10">
      <c r="B1292" s="1440"/>
      <c r="E1292" s="190"/>
      <c r="J1292" s="1333"/>
    </row>
    <row r="1293" spans="2:10">
      <c r="B1293" s="1440"/>
      <c r="E1293" s="190"/>
      <c r="J1293" s="1333"/>
    </row>
    <row r="1294" spans="2:10">
      <c r="B1294" s="1440"/>
      <c r="E1294" s="190"/>
      <c r="J1294" s="1333"/>
    </row>
    <row r="1295" spans="2:10">
      <c r="B1295" s="1440"/>
      <c r="E1295" s="190"/>
      <c r="J1295" s="1333"/>
    </row>
    <row r="1296" spans="2:10">
      <c r="B1296" s="1440"/>
      <c r="E1296" s="190"/>
      <c r="J1296" s="1333"/>
    </row>
    <row r="1297" spans="2:10">
      <c r="B1297" s="1440"/>
      <c r="E1297" s="190"/>
      <c r="J1297" s="1333"/>
    </row>
    <row r="1298" spans="2:10">
      <c r="B1298" s="1440"/>
      <c r="E1298" s="190"/>
      <c r="J1298" s="1333"/>
    </row>
    <row r="1299" spans="2:10">
      <c r="B1299" s="1440"/>
      <c r="E1299" s="190"/>
      <c r="J1299" s="1333"/>
    </row>
    <row r="1300" spans="2:10">
      <c r="B1300" s="1440"/>
      <c r="E1300" s="190"/>
      <c r="J1300" s="1333"/>
    </row>
    <row r="1301" spans="2:10">
      <c r="B1301" s="1440"/>
      <c r="E1301" s="190"/>
      <c r="J1301" s="1333"/>
    </row>
    <row r="1302" spans="2:10">
      <c r="B1302" s="1440"/>
      <c r="E1302" s="190"/>
      <c r="J1302" s="1333"/>
    </row>
    <row r="1303" spans="2:10">
      <c r="B1303" s="1440"/>
      <c r="E1303" s="190"/>
      <c r="J1303" s="1333"/>
    </row>
    <row r="1304" spans="2:10">
      <c r="B1304" s="1440"/>
      <c r="E1304" s="190"/>
      <c r="J1304" s="1333"/>
    </row>
    <row r="1305" spans="2:10">
      <c r="B1305" s="1440"/>
      <c r="E1305" s="190"/>
      <c r="J1305" s="1333"/>
    </row>
    <row r="1306" spans="2:10">
      <c r="B1306" s="1440"/>
      <c r="E1306" s="190"/>
      <c r="J1306" s="1333"/>
    </row>
    <row r="1307" spans="2:10">
      <c r="B1307" s="1440"/>
      <c r="E1307" s="190"/>
      <c r="J1307" s="1333"/>
    </row>
    <row r="1308" spans="2:10">
      <c r="B1308" s="1440"/>
      <c r="E1308" s="190"/>
      <c r="J1308" s="1333"/>
    </row>
    <row r="1309" spans="2:10">
      <c r="B1309" s="1440"/>
      <c r="E1309" s="190"/>
      <c r="J1309" s="1333"/>
    </row>
    <row r="1310" spans="2:10">
      <c r="B1310" s="1440"/>
      <c r="E1310" s="190"/>
      <c r="J1310" s="1333"/>
    </row>
    <row r="1311" spans="2:10">
      <c r="B1311" s="1440"/>
      <c r="E1311" s="190"/>
      <c r="J1311" s="1333"/>
    </row>
    <row r="1312" spans="2:10">
      <c r="B1312" s="1440"/>
      <c r="E1312" s="190"/>
      <c r="J1312" s="1333"/>
    </row>
    <row r="1313" spans="2:10">
      <c r="B1313" s="1440"/>
      <c r="E1313" s="190"/>
      <c r="J1313" s="1333"/>
    </row>
    <row r="1314" spans="2:10">
      <c r="B1314" s="1440"/>
      <c r="E1314" s="190"/>
      <c r="J1314" s="1333"/>
    </row>
    <row r="1315" spans="2:10">
      <c r="B1315" s="1440"/>
      <c r="E1315" s="190"/>
      <c r="J1315" s="1333"/>
    </row>
    <row r="1316" spans="2:10">
      <c r="B1316" s="1440"/>
      <c r="E1316" s="190"/>
      <c r="J1316" s="1333"/>
    </row>
    <row r="1317" spans="2:10">
      <c r="B1317" s="1440"/>
      <c r="E1317" s="190"/>
      <c r="J1317" s="1333"/>
    </row>
    <row r="1318" spans="2:10">
      <c r="B1318" s="1440"/>
      <c r="E1318" s="190"/>
      <c r="J1318" s="1333"/>
    </row>
    <row r="1319" spans="2:10">
      <c r="B1319" s="1440"/>
      <c r="E1319" s="190"/>
      <c r="J1319" s="1333"/>
    </row>
    <row r="1320" spans="2:10">
      <c r="B1320" s="1440"/>
      <c r="E1320" s="190"/>
      <c r="J1320" s="1333"/>
    </row>
    <row r="1321" spans="2:10">
      <c r="B1321" s="1440"/>
      <c r="E1321" s="190"/>
      <c r="J1321" s="1333"/>
    </row>
    <row r="1322" spans="2:10">
      <c r="B1322" s="1440"/>
      <c r="E1322" s="190"/>
      <c r="J1322" s="1333"/>
    </row>
    <row r="1323" spans="2:10">
      <c r="B1323" s="1440"/>
      <c r="E1323" s="190"/>
      <c r="J1323" s="1333"/>
    </row>
    <row r="1324" spans="2:10">
      <c r="B1324" s="1440"/>
      <c r="E1324" s="190"/>
      <c r="J1324" s="1333"/>
    </row>
    <row r="1325" spans="2:10">
      <c r="B1325" s="1440"/>
      <c r="E1325" s="190"/>
      <c r="J1325" s="1333"/>
    </row>
    <row r="1326" spans="2:10">
      <c r="B1326" s="1440"/>
      <c r="E1326" s="190"/>
      <c r="J1326" s="1333"/>
    </row>
    <row r="1327" spans="2:10">
      <c r="B1327" s="1440"/>
      <c r="E1327" s="190"/>
      <c r="J1327" s="1333"/>
    </row>
    <row r="1328" spans="2:10">
      <c r="E1328" s="190"/>
      <c r="J1328" s="1333"/>
    </row>
    <row r="1329" spans="1:28">
      <c r="E1329" s="190"/>
      <c r="J1329" s="1333"/>
    </row>
    <row r="1330" spans="1:28">
      <c r="E1330" s="190"/>
      <c r="J1330" s="1333"/>
    </row>
    <row r="1331" spans="1:28">
      <c r="E1331" s="190"/>
      <c r="J1331" s="1333"/>
    </row>
    <row r="1332" spans="1:28">
      <c r="A1332" s="190" t="s">
        <v>3212</v>
      </c>
      <c r="E1332" s="190"/>
      <c r="J1332" s="1333"/>
    </row>
    <row r="1333" spans="1:28" ht="46">
      <c r="A1333" s="715" t="s">
        <v>189</v>
      </c>
      <c r="B1333" s="715" t="s">
        <v>1862</v>
      </c>
      <c r="C1333" s="715" t="s">
        <v>3093</v>
      </c>
      <c r="D1333" s="1327" t="s">
        <v>3209</v>
      </c>
      <c r="E1333" s="715" t="s">
        <v>3094</v>
      </c>
      <c r="F1333" s="715" t="s">
        <v>3215</v>
      </c>
      <c r="G1333" s="715" t="s">
        <v>3189</v>
      </c>
      <c r="H1333" s="715" t="s">
        <v>3190</v>
      </c>
      <c r="I1333" s="715" t="s">
        <v>3191</v>
      </c>
      <c r="J1333" s="715" t="s">
        <v>3192</v>
      </c>
      <c r="K1333" s="715" t="s">
        <v>3193</v>
      </c>
      <c r="L1333" s="715" t="s">
        <v>135</v>
      </c>
      <c r="M1333" s="715" t="s">
        <v>3194</v>
      </c>
    </row>
    <row r="1334" spans="1:28">
      <c r="B1334" s="1440"/>
      <c r="E1334" s="190"/>
      <c r="L1334" s="234"/>
      <c r="M1334" s="1360"/>
    </row>
    <row r="1335" spans="1:28">
      <c r="E1335" s="190"/>
    </row>
    <row r="1336" spans="1:28">
      <c r="E1336" s="190"/>
    </row>
    <row r="1337" spans="1:28">
      <c r="E1337" s="190"/>
    </row>
    <row r="1339" spans="1:28">
      <c r="A1339" s="190" t="s">
        <v>3211</v>
      </c>
    </row>
    <row r="1341" spans="1:28" ht="69">
      <c r="A1341" s="715" t="s">
        <v>189</v>
      </c>
      <c r="B1341" s="715" t="s">
        <v>1862</v>
      </c>
      <c r="C1341" s="715" t="s">
        <v>3093</v>
      </c>
      <c r="D1341" s="1327" t="s">
        <v>3209</v>
      </c>
      <c r="E1341" s="715" t="s">
        <v>3094</v>
      </c>
      <c r="F1341" s="715" t="s">
        <v>3215</v>
      </c>
      <c r="G1341" s="715" t="s">
        <v>3186</v>
      </c>
      <c r="H1341" s="1319" t="s">
        <v>3125</v>
      </c>
      <c r="I1341" s="715" t="s">
        <v>1009</v>
      </c>
      <c r="J1341" s="715" t="s">
        <v>112</v>
      </c>
      <c r="K1341" s="715" t="s">
        <v>113</v>
      </c>
      <c r="L1341" s="715" t="s">
        <v>133</v>
      </c>
      <c r="M1341" s="715" t="s">
        <v>114</v>
      </c>
      <c r="N1341" s="715" t="s">
        <v>3107</v>
      </c>
      <c r="O1341" s="715" t="s">
        <v>3187</v>
      </c>
      <c r="P1341" s="715" t="s">
        <v>3184</v>
      </c>
      <c r="Q1341" s="715" t="s">
        <v>2895</v>
      </c>
      <c r="R1341" s="715" t="s">
        <v>3108</v>
      </c>
      <c r="S1341" s="715" t="s">
        <v>3109</v>
      </c>
      <c r="T1341" s="715" t="s">
        <v>3110</v>
      </c>
      <c r="U1341" s="715" t="s">
        <v>3183</v>
      </c>
      <c r="V1341" s="715" t="s">
        <v>323</v>
      </c>
      <c r="W1341" s="715" t="s">
        <v>28</v>
      </c>
      <c r="X1341" s="715" t="s">
        <v>324</v>
      </c>
      <c r="Y1341" s="715" t="s">
        <v>115</v>
      </c>
      <c r="Z1341" s="715" t="s">
        <v>2995</v>
      </c>
      <c r="AA1341" s="715" t="s">
        <v>2996</v>
      </c>
      <c r="AB1341" s="715" t="s">
        <v>3182</v>
      </c>
    </row>
    <row r="1342" spans="1:28">
      <c r="A1342" s="9">
        <f>'Identification '!$F$11</f>
        <v>0</v>
      </c>
      <c r="B1342" s="1440" t="str">
        <f>IF(AND('Identification '!$F$11="",'Identification '!$F$15&lt;&gt;""),'Identification '!$F$15,IF('Identification '!$F$11="","",IF('Identification '!$F$13="Inscrire le nom de votre organisme dans la cellule F15",'Identification '!$F$15,'Identification '!$F$13)))</f>
        <v/>
      </c>
      <c r="C1342" s="9" t="str">
        <f>REF!$BM$8</f>
        <v>2026-2027</v>
      </c>
      <c r="D1342" s="9" t="s">
        <v>3210</v>
      </c>
      <c r="E1342" s="190" t="str">
        <f>'Identification '!$F$17</f>
        <v/>
      </c>
      <c r="F1342" s="9" t="str">
        <f>'Identification '!$G$18</f>
        <v/>
      </c>
      <c r="G1342" s="9" t="str">
        <f>IF('Section 16a Plan'!$C$9="","",'Section 16a Plan'!$C$9)</f>
        <v/>
      </c>
      <c r="H1342" s="9" t="str">
        <f>IF('Section 16a Plan'!$H$6="","",'Section 16a Plan'!$H$6)</f>
        <v/>
      </c>
      <c r="I1342" s="9" t="str">
        <f>IF('Section 16a Plan'!A22="","",'Section 16a Plan'!A22)</f>
        <v/>
      </c>
      <c r="J1342" s="9" t="str">
        <f>IF('Section 16a Plan'!B22="","",'Section 16a Plan'!B22)</f>
        <v/>
      </c>
      <c r="K1342" s="9" t="str">
        <f>IF('Section 16a Plan'!C22="","",'Section 16a Plan'!C22)</f>
        <v/>
      </c>
      <c r="L1342" s="9" t="str">
        <f>IF('Section 16a Plan'!D22="","",'Section 16a Plan'!D22)</f>
        <v/>
      </c>
      <c r="M1342" s="9" t="str">
        <f>IF('Section 16a Plan'!E22="","",'Section 16a Plan'!E22)</f>
        <v/>
      </c>
      <c r="N1342" s="9" t="str">
        <f>IF('Section 16a Plan'!F22="","",IF('Section 16a Plan'!F22="«Choisir»","",'Section 16a Plan'!F22))</f>
        <v/>
      </c>
      <c r="O1342" s="9" t="str">
        <f>IF('Section 16a Plan'!G22="","",IF('Section 16a Plan'!G22="«Choisir»","",'Section 16a Plan'!G22))</f>
        <v/>
      </c>
      <c r="P1342" s="9" t="str">
        <f>IF('Section 16a Plan'!H22="","",'Section 16a Plan'!H22)</f>
        <v/>
      </c>
      <c r="Q1342" s="9" t="str">
        <f>IF('Section 16a Plan'!I22="","",'Section 16a Plan'!I22)</f>
        <v/>
      </c>
      <c r="R1342" s="9" t="str">
        <f>IF('Section 16a Plan'!J22="","",'Section 16a Plan'!J22)</f>
        <v/>
      </c>
      <c r="S1342" s="9" t="str">
        <f>IF('Section 16a Plan'!K22="","",'Section 16a Plan'!K22)</f>
        <v/>
      </c>
      <c r="T1342" s="9" t="str">
        <f>IF('Section 16a Plan'!L22="","",'Section 16a Plan'!L22)</f>
        <v/>
      </c>
      <c r="U1342" s="9" t="str">
        <f>IF('Section 16a Plan'!M22="","",'Section 16a Plan'!M22)</f>
        <v/>
      </c>
      <c r="V1342" s="81">
        <f>'Section 16a Plan'!N22</f>
        <v>0</v>
      </c>
      <c r="W1342" s="81">
        <f>'Section 16a Plan'!O22</f>
        <v>0</v>
      </c>
      <c r="X1342" s="81">
        <f>'Section 16a Plan'!P22</f>
        <v>0</v>
      </c>
      <c r="Y1342" s="81">
        <f>'Section 16a Plan'!Q22</f>
        <v>0</v>
      </c>
      <c r="Z1342" s="81">
        <f>'Section 16a Plan'!R22</f>
        <v>0</v>
      </c>
      <c r="AA1342" s="81">
        <f>'Section 16a Plan'!S22</f>
        <v>0</v>
      </c>
      <c r="AB1342" s="81">
        <f>'Section 16a Plan'!T22</f>
        <v>0</v>
      </c>
    </row>
    <row r="1343" spans="1:28">
      <c r="A1343" s="9">
        <f>'Identification '!$F$11</f>
        <v>0</v>
      </c>
      <c r="B1343" s="1440" t="str">
        <f>IF(AND('Identification '!$F$11="",'Identification '!$F$15&lt;&gt;""),'Identification '!$F$15,IF('Identification '!$F$11="","",IF('Identification '!$F$13="Inscrire le nom de votre organisme dans la cellule F15",'Identification '!$F$15,'Identification '!$F$13)))</f>
        <v/>
      </c>
      <c r="C1343" s="9" t="str">
        <f>REF!$BM$8</f>
        <v>2026-2027</v>
      </c>
      <c r="D1343" s="9" t="s">
        <v>3210</v>
      </c>
      <c r="E1343" s="190" t="str">
        <f>'Identification '!$F$17</f>
        <v/>
      </c>
      <c r="F1343" s="9" t="str">
        <f>'Identification '!$G$18</f>
        <v/>
      </c>
      <c r="G1343" s="9" t="str">
        <f>IF('Section 16a Plan'!$C$9="","",'Section 16a Plan'!$C$9)</f>
        <v/>
      </c>
      <c r="H1343" s="9" t="str">
        <f>IF('Section 16a Plan'!$H$6="","",'Section 16a Plan'!$H$6)</f>
        <v/>
      </c>
      <c r="I1343" s="9" t="str">
        <f>IF('Section 16a Plan'!A23="","",'Section 16a Plan'!A23)</f>
        <v/>
      </c>
      <c r="J1343" s="9" t="str">
        <f>IF('Section 16a Plan'!B23="","",'Section 16a Plan'!B23)</f>
        <v/>
      </c>
      <c r="K1343" s="9" t="str">
        <f>IF('Section 16a Plan'!C23="","",'Section 16a Plan'!C23)</f>
        <v/>
      </c>
      <c r="L1343" s="9" t="str">
        <f>IF('Section 16a Plan'!D23="","",'Section 16a Plan'!D23)</f>
        <v/>
      </c>
      <c r="M1343" s="9" t="str">
        <f>IF('Section 16a Plan'!E23="","",'Section 16a Plan'!E23)</f>
        <v/>
      </c>
      <c r="N1343" s="9" t="str">
        <f>IF('Section 16a Plan'!F23="","",IF('Section 16a Plan'!F23="«Choisir»","",'Section 16a Plan'!F23))</f>
        <v/>
      </c>
      <c r="O1343" s="9" t="str">
        <f>IF('Section 16a Plan'!G23="","",IF('Section 16a Plan'!G23="«Choisir»","",'Section 16a Plan'!G23))</f>
        <v/>
      </c>
      <c r="P1343" s="9" t="str">
        <f>IF('Section 16a Plan'!H23="","",'Section 16a Plan'!H23)</f>
        <v/>
      </c>
      <c r="Q1343" s="9" t="str">
        <f>IF('Section 16a Plan'!I23="","",'Section 16a Plan'!I23)</f>
        <v/>
      </c>
      <c r="R1343" s="9" t="str">
        <f>IF('Section 16a Plan'!J23="","",'Section 16a Plan'!J23)</f>
        <v/>
      </c>
      <c r="S1343" s="9" t="str">
        <f>IF('Section 16a Plan'!K23="","",'Section 16a Plan'!K23)</f>
        <v/>
      </c>
      <c r="T1343" s="9" t="str">
        <f>IF('Section 16a Plan'!L23="","",'Section 16a Plan'!L23)</f>
        <v/>
      </c>
      <c r="U1343" s="9" t="str">
        <f>IF('Section 16a Plan'!M23="","",'Section 16a Plan'!M23)</f>
        <v/>
      </c>
      <c r="V1343" s="81">
        <f>'Section 16a Plan'!N23</f>
        <v>0</v>
      </c>
      <c r="W1343" s="81">
        <f>'Section 16a Plan'!O23</f>
        <v>0</v>
      </c>
      <c r="X1343" s="81">
        <f>'Section 16a Plan'!P23</f>
        <v>0</v>
      </c>
      <c r="Y1343" s="81">
        <f>'Section 16a Plan'!Q23</f>
        <v>0</v>
      </c>
      <c r="Z1343" s="81">
        <f>'Section 16a Plan'!R23</f>
        <v>0</v>
      </c>
      <c r="AA1343" s="81">
        <f>'Section 16a Plan'!S23</f>
        <v>0</v>
      </c>
      <c r="AB1343" s="81">
        <f>'Section 16a Plan'!T23</f>
        <v>0</v>
      </c>
    </row>
    <row r="1344" spans="1:28">
      <c r="A1344" s="9">
        <f>'Identification '!$F$11</f>
        <v>0</v>
      </c>
      <c r="B1344" s="1440" t="str">
        <f>IF(AND('Identification '!$F$11="",'Identification '!$F$15&lt;&gt;""),'Identification '!$F$15,IF('Identification '!$F$11="","",IF('Identification '!$F$13="Inscrire le nom de votre organisme dans la cellule F15",'Identification '!$F$15,'Identification '!$F$13)))</f>
        <v/>
      </c>
      <c r="C1344" s="9" t="str">
        <f>REF!$BM$8</f>
        <v>2026-2027</v>
      </c>
      <c r="D1344" s="9" t="s">
        <v>3210</v>
      </c>
      <c r="E1344" s="190" t="str">
        <f>'Identification '!$F$17</f>
        <v/>
      </c>
      <c r="F1344" s="9" t="str">
        <f>'Identification '!$G$18</f>
        <v/>
      </c>
      <c r="G1344" s="9" t="str">
        <f>IF('Section 16a Plan'!$C$9="","",'Section 16a Plan'!$C$9)</f>
        <v/>
      </c>
      <c r="H1344" s="9" t="str">
        <f>IF('Section 16a Plan'!$H$6="","",'Section 16a Plan'!$H$6)</f>
        <v/>
      </c>
      <c r="I1344" s="9" t="str">
        <f>IF('Section 16a Plan'!A24="","",'Section 16a Plan'!A24)</f>
        <v/>
      </c>
      <c r="J1344" s="9" t="str">
        <f>IF('Section 16a Plan'!B24="","",'Section 16a Plan'!B24)</f>
        <v/>
      </c>
      <c r="K1344" s="9" t="str">
        <f>IF('Section 16a Plan'!C24="","",'Section 16a Plan'!C24)</f>
        <v/>
      </c>
      <c r="L1344" s="9" t="str">
        <f>IF('Section 16a Plan'!D24="","",'Section 16a Plan'!D24)</f>
        <v/>
      </c>
      <c r="M1344" s="9" t="str">
        <f>IF('Section 16a Plan'!E24="","",'Section 16a Plan'!E24)</f>
        <v/>
      </c>
      <c r="N1344" s="9" t="str">
        <f>IF('Section 16a Plan'!F24="","",IF('Section 16a Plan'!F24="«Choisir»","",'Section 16a Plan'!F24))</f>
        <v/>
      </c>
      <c r="O1344" s="9" t="str">
        <f>IF('Section 16a Plan'!G24="","",IF('Section 16a Plan'!G24="«Choisir»","",'Section 16a Plan'!G24))</f>
        <v/>
      </c>
      <c r="P1344" s="9" t="str">
        <f>IF('Section 16a Plan'!H24="","",'Section 16a Plan'!H24)</f>
        <v/>
      </c>
      <c r="Q1344" s="9" t="str">
        <f>IF('Section 16a Plan'!I24="","",'Section 16a Plan'!I24)</f>
        <v/>
      </c>
      <c r="R1344" s="9" t="str">
        <f>IF('Section 16a Plan'!J24="","",'Section 16a Plan'!J24)</f>
        <v/>
      </c>
      <c r="S1344" s="9" t="str">
        <f>IF('Section 16a Plan'!K24="","",'Section 16a Plan'!K24)</f>
        <v/>
      </c>
      <c r="T1344" s="9" t="str">
        <f>IF('Section 16a Plan'!L24="","",'Section 16a Plan'!L24)</f>
        <v/>
      </c>
      <c r="U1344" s="9" t="str">
        <f>IF('Section 16a Plan'!M24="","",'Section 16a Plan'!M24)</f>
        <v/>
      </c>
      <c r="V1344" s="81">
        <f>'Section 16a Plan'!N24</f>
        <v>0</v>
      </c>
      <c r="W1344" s="81">
        <f>'Section 16a Plan'!O24</f>
        <v>0</v>
      </c>
      <c r="X1344" s="81">
        <f>'Section 16a Plan'!P24</f>
        <v>0</v>
      </c>
      <c r="Y1344" s="81">
        <f>'Section 16a Plan'!Q24</f>
        <v>0</v>
      </c>
      <c r="Z1344" s="81">
        <f>'Section 16a Plan'!R24</f>
        <v>0</v>
      </c>
      <c r="AA1344" s="81">
        <f>'Section 16a Plan'!S24</f>
        <v>0</v>
      </c>
      <c r="AB1344" s="81">
        <f>'Section 16a Plan'!T24</f>
        <v>0</v>
      </c>
    </row>
    <row r="1345" spans="1:28">
      <c r="A1345" s="9">
        <f>'Identification '!$F$11</f>
        <v>0</v>
      </c>
      <c r="B1345" s="1440" t="str">
        <f>IF(AND('Identification '!$F$11="",'Identification '!$F$15&lt;&gt;""),'Identification '!$F$15,IF('Identification '!$F$11="","",IF('Identification '!$F$13="Inscrire le nom de votre organisme dans la cellule F15",'Identification '!$F$15,'Identification '!$F$13)))</f>
        <v/>
      </c>
      <c r="C1345" s="9" t="str">
        <f>REF!$BM$8</f>
        <v>2026-2027</v>
      </c>
      <c r="D1345" s="9" t="s">
        <v>3210</v>
      </c>
      <c r="E1345" s="190" t="str">
        <f>'Identification '!$F$17</f>
        <v/>
      </c>
      <c r="F1345" s="9" t="str">
        <f>'Identification '!$G$18</f>
        <v/>
      </c>
      <c r="G1345" s="9" t="str">
        <f>IF('Section 16a Plan'!$C$9="","",'Section 16a Plan'!$C$9)</f>
        <v/>
      </c>
      <c r="H1345" s="9" t="str">
        <f>IF('Section 16a Plan'!$H$6="","",'Section 16a Plan'!$H$6)</f>
        <v/>
      </c>
      <c r="I1345" s="9" t="str">
        <f>IF('Section 16a Plan'!A25="","",'Section 16a Plan'!A25)</f>
        <v/>
      </c>
      <c r="J1345" s="9" t="str">
        <f>IF('Section 16a Plan'!B25="","",'Section 16a Plan'!B25)</f>
        <v/>
      </c>
      <c r="K1345" s="9" t="str">
        <f>IF('Section 16a Plan'!C25="","",'Section 16a Plan'!C25)</f>
        <v/>
      </c>
      <c r="L1345" s="9" t="str">
        <f>IF('Section 16a Plan'!D25="","",'Section 16a Plan'!D25)</f>
        <v/>
      </c>
      <c r="M1345" s="9" t="str">
        <f>IF('Section 16a Plan'!E25="","",'Section 16a Plan'!E25)</f>
        <v/>
      </c>
      <c r="N1345" s="9" t="str">
        <f>IF('Section 16a Plan'!F25="","",IF('Section 16a Plan'!F25="«Choisir»","",'Section 16a Plan'!F25))</f>
        <v/>
      </c>
      <c r="O1345" s="9" t="str">
        <f>IF('Section 16a Plan'!G25="","",IF('Section 16a Plan'!G25="«Choisir»","",'Section 16a Plan'!G25))</f>
        <v/>
      </c>
      <c r="P1345" s="9" t="str">
        <f>IF('Section 16a Plan'!H25="","",'Section 16a Plan'!H25)</f>
        <v/>
      </c>
      <c r="Q1345" s="9" t="str">
        <f>IF('Section 16a Plan'!I25="","",'Section 16a Plan'!I25)</f>
        <v/>
      </c>
      <c r="R1345" s="9" t="str">
        <f>IF('Section 16a Plan'!J25="","",'Section 16a Plan'!J25)</f>
        <v/>
      </c>
      <c r="S1345" s="9" t="str">
        <f>IF('Section 16a Plan'!K25="","",'Section 16a Plan'!K25)</f>
        <v/>
      </c>
      <c r="T1345" s="9" t="str">
        <f>IF('Section 16a Plan'!L25="","",'Section 16a Plan'!L25)</f>
        <v/>
      </c>
      <c r="U1345" s="9" t="str">
        <f>IF('Section 16a Plan'!M25="","",'Section 16a Plan'!M25)</f>
        <v/>
      </c>
      <c r="V1345" s="81">
        <f>'Section 16a Plan'!N25</f>
        <v>0</v>
      </c>
      <c r="W1345" s="81">
        <f>'Section 16a Plan'!O25</f>
        <v>0</v>
      </c>
      <c r="X1345" s="81">
        <f>'Section 16a Plan'!P25</f>
        <v>0</v>
      </c>
      <c r="Y1345" s="81">
        <f>'Section 16a Plan'!Q25</f>
        <v>0</v>
      </c>
      <c r="Z1345" s="81">
        <f>'Section 16a Plan'!R25</f>
        <v>0</v>
      </c>
      <c r="AA1345" s="81">
        <f>'Section 16a Plan'!S25</f>
        <v>0</v>
      </c>
      <c r="AB1345" s="81">
        <f>'Section 16a Plan'!T25</f>
        <v>0</v>
      </c>
    </row>
    <row r="1346" spans="1:28">
      <c r="A1346" s="9">
        <f>'Identification '!$F$11</f>
        <v>0</v>
      </c>
      <c r="B1346" s="1440" t="str">
        <f>IF(AND('Identification '!$F$11="",'Identification '!$F$15&lt;&gt;""),'Identification '!$F$15,IF('Identification '!$F$11="","",IF('Identification '!$F$13="Inscrire le nom de votre organisme dans la cellule F15",'Identification '!$F$15,'Identification '!$F$13)))</f>
        <v/>
      </c>
      <c r="C1346" s="9" t="str">
        <f>REF!$BM$8</f>
        <v>2026-2027</v>
      </c>
      <c r="D1346" s="9" t="s">
        <v>3210</v>
      </c>
      <c r="E1346" s="190" t="str">
        <f>'Identification '!$F$17</f>
        <v/>
      </c>
      <c r="F1346" s="9" t="str">
        <f>'Identification '!$G$18</f>
        <v/>
      </c>
      <c r="G1346" s="9" t="str">
        <f>IF('Section 16a Plan'!$C$9="","",'Section 16a Plan'!$C$9)</f>
        <v/>
      </c>
      <c r="H1346" s="9" t="str">
        <f>IF('Section 16a Plan'!$H$6="","",'Section 16a Plan'!$H$6)</f>
        <v/>
      </c>
      <c r="I1346" s="9" t="str">
        <f>IF('Section 16a Plan'!A26="","",'Section 16a Plan'!A26)</f>
        <v/>
      </c>
      <c r="J1346" s="9" t="str">
        <f>IF('Section 16a Plan'!B26="","",'Section 16a Plan'!B26)</f>
        <v/>
      </c>
      <c r="K1346" s="9" t="str">
        <f>IF('Section 16a Plan'!C26="","",'Section 16a Plan'!C26)</f>
        <v/>
      </c>
      <c r="L1346" s="9" t="str">
        <f>IF('Section 16a Plan'!D26="","",'Section 16a Plan'!D26)</f>
        <v/>
      </c>
      <c r="M1346" s="9" t="str">
        <f>IF('Section 16a Plan'!E26="","",'Section 16a Plan'!E26)</f>
        <v/>
      </c>
      <c r="N1346" s="9" t="str">
        <f>IF('Section 16a Plan'!F26="","",IF('Section 16a Plan'!F26="«Choisir»","",'Section 16a Plan'!F26))</f>
        <v/>
      </c>
      <c r="O1346" s="9" t="str">
        <f>IF('Section 16a Plan'!G26="","",IF('Section 16a Plan'!G26="«Choisir»","",'Section 16a Plan'!G26))</f>
        <v/>
      </c>
      <c r="P1346" s="9" t="str">
        <f>IF('Section 16a Plan'!H26="","",'Section 16a Plan'!H26)</f>
        <v/>
      </c>
      <c r="Q1346" s="9" t="str">
        <f>IF('Section 16a Plan'!I26="","",'Section 16a Plan'!I26)</f>
        <v/>
      </c>
      <c r="R1346" s="9" t="str">
        <f>IF('Section 16a Plan'!J26="","",'Section 16a Plan'!J26)</f>
        <v/>
      </c>
      <c r="S1346" s="9" t="str">
        <f>IF('Section 16a Plan'!K26="","",'Section 16a Plan'!K26)</f>
        <v/>
      </c>
      <c r="T1346" s="9" t="str">
        <f>IF('Section 16a Plan'!L26="","",'Section 16a Plan'!L26)</f>
        <v/>
      </c>
      <c r="U1346" s="9" t="str">
        <f>IF('Section 16a Plan'!M26="","",'Section 16a Plan'!M26)</f>
        <v/>
      </c>
      <c r="V1346" s="81">
        <f>'Section 16a Plan'!N26</f>
        <v>0</v>
      </c>
      <c r="W1346" s="81">
        <f>'Section 16a Plan'!O26</f>
        <v>0</v>
      </c>
      <c r="X1346" s="81">
        <f>'Section 16a Plan'!P26</f>
        <v>0</v>
      </c>
      <c r="Y1346" s="81">
        <f>'Section 16a Plan'!Q26</f>
        <v>0</v>
      </c>
      <c r="Z1346" s="81">
        <f>'Section 16a Plan'!R26</f>
        <v>0</v>
      </c>
      <c r="AA1346" s="81">
        <f>'Section 16a Plan'!S26</f>
        <v>0</v>
      </c>
      <c r="AB1346" s="81">
        <f>'Section 16a Plan'!T26</f>
        <v>0</v>
      </c>
    </row>
    <row r="1347" spans="1:28">
      <c r="A1347" s="9">
        <f>'Identification '!$F$11</f>
        <v>0</v>
      </c>
      <c r="B1347" s="1440" t="str">
        <f>IF(AND('Identification '!$F$11="",'Identification '!$F$15&lt;&gt;""),'Identification '!$F$15,IF('Identification '!$F$11="","",IF('Identification '!$F$13="Inscrire le nom de votre organisme dans la cellule F15",'Identification '!$F$15,'Identification '!$F$13)))</f>
        <v/>
      </c>
      <c r="C1347" s="9" t="str">
        <f>REF!$BM$8</f>
        <v>2026-2027</v>
      </c>
      <c r="D1347" s="9" t="s">
        <v>3210</v>
      </c>
      <c r="E1347" s="190" t="str">
        <f>'Identification '!$F$17</f>
        <v/>
      </c>
      <c r="F1347" s="9" t="str">
        <f>'Identification '!$G$18</f>
        <v/>
      </c>
      <c r="G1347" s="9" t="str">
        <f>IF('Section 16a Plan'!$C$9="","",'Section 16a Plan'!$C$9)</f>
        <v/>
      </c>
      <c r="H1347" s="9" t="str">
        <f>IF('Section 16a Plan'!$H$6="","",'Section 16a Plan'!$H$6)</f>
        <v/>
      </c>
      <c r="I1347" s="9" t="str">
        <f>IF('Section 16a Plan'!A27="","",'Section 16a Plan'!A27)</f>
        <v/>
      </c>
      <c r="J1347" s="9" t="str">
        <f>IF('Section 16a Plan'!B27="","",'Section 16a Plan'!B27)</f>
        <v/>
      </c>
      <c r="K1347" s="9" t="str">
        <f>IF('Section 16a Plan'!C27="","",'Section 16a Plan'!C27)</f>
        <v/>
      </c>
      <c r="L1347" s="9" t="str">
        <f>IF('Section 16a Plan'!D27="","",'Section 16a Plan'!D27)</f>
        <v/>
      </c>
      <c r="M1347" s="9" t="str">
        <f>IF('Section 16a Plan'!E27="","",'Section 16a Plan'!E27)</f>
        <v/>
      </c>
      <c r="N1347" s="9" t="str">
        <f>IF('Section 16a Plan'!F27="","",IF('Section 16a Plan'!F27="«Choisir»","",'Section 16a Plan'!F27))</f>
        <v/>
      </c>
      <c r="O1347" s="9" t="str">
        <f>IF('Section 16a Plan'!G27="","",IF('Section 16a Plan'!G27="«Choisir»","",'Section 16a Plan'!G27))</f>
        <v/>
      </c>
      <c r="P1347" s="9" t="str">
        <f>IF('Section 16a Plan'!H27="","",'Section 16a Plan'!H27)</f>
        <v/>
      </c>
      <c r="Q1347" s="9" t="str">
        <f>IF('Section 16a Plan'!I27="","",'Section 16a Plan'!I27)</f>
        <v/>
      </c>
      <c r="R1347" s="9" t="str">
        <f>IF('Section 16a Plan'!J27="","",'Section 16a Plan'!J27)</f>
        <v/>
      </c>
      <c r="S1347" s="9" t="str">
        <f>IF('Section 16a Plan'!K27="","",'Section 16a Plan'!K27)</f>
        <v/>
      </c>
      <c r="T1347" s="9" t="str">
        <f>IF('Section 16a Plan'!L27="","",'Section 16a Plan'!L27)</f>
        <v/>
      </c>
      <c r="U1347" s="9" t="str">
        <f>IF('Section 16a Plan'!M27="","",'Section 16a Plan'!M27)</f>
        <v/>
      </c>
      <c r="V1347" s="81">
        <f>'Section 16a Plan'!N27</f>
        <v>0</v>
      </c>
      <c r="W1347" s="81">
        <f>'Section 16a Plan'!O27</f>
        <v>0</v>
      </c>
      <c r="X1347" s="81">
        <f>'Section 16a Plan'!P27</f>
        <v>0</v>
      </c>
      <c r="Y1347" s="81">
        <f>'Section 16a Plan'!Q27</f>
        <v>0</v>
      </c>
      <c r="Z1347" s="81">
        <f>'Section 16a Plan'!R27</f>
        <v>0</v>
      </c>
      <c r="AA1347" s="81">
        <f>'Section 16a Plan'!S27</f>
        <v>0</v>
      </c>
      <c r="AB1347" s="81">
        <f>'Section 16a Plan'!T27</f>
        <v>0</v>
      </c>
    </row>
    <row r="1348" spans="1:28">
      <c r="A1348" s="9">
        <f>'Identification '!$F$11</f>
        <v>0</v>
      </c>
      <c r="B1348" s="1440" t="str">
        <f>IF(AND('Identification '!$F$11="",'Identification '!$F$15&lt;&gt;""),'Identification '!$F$15,IF('Identification '!$F$11="","",IF('Identification '!$F$13="Inscrire le nom de votre organisme dans la cellule F15",'Identification '!$F$15,'Identification '!$F$13)))</f>
        <v/>
      </c>
      <c r="C1348" s="9" t="str">
        <f>REF!$BM$8</f>
        <v>2026-2027</v>
      </c>
      <c r="D1348" s="9" t="s">
        <v>3210</v>
      </c>
      <c r="E1348" s="190" t="str">
        <f>'Identification '!$F$17</f>
        <v/>
      </c>
      <c r="F1348" s="9" t="str">
        <f>'Identification '!$G$18</f>
        <v/>
      </c>
      <c r="G1348" s="9" t="str">
        <f>IF('Section 16a Plan'!$C$9="","",'Section 16a Plan'!$C$9)</f>
        <v/>
      </c>
      <c r="H1348" s="9" t="str">
        <f>IF('Section 16a Plan'!$H$6="","",'Section 16a Plan'!$H$6)</f>
        <v/>
      </c>
      <c r="I1348" s="9" t="str">
        <f>IF('Section 16a Plan'!A28="","",'Section 16a Plan'!A28)</f>
        <v/>
      </c>
      <c r="J1348" s="9" t="str">
        <f>IF('Section 16a Plan'!B28="","",'Section 16a Plan'!B28)</f>
        <v/>
      </c>
      <c r="K1348" s="9" t="str">
        <f>IF('Section 16a Plan'!C28="","",'Section 16a Plan'!C28)</f>
        <v/>
      </c>
      <c r="L1348" s="9" t="str">
        <f>IF('Section 16a Plan'!D28="","",'Section 16a Plan'!D28)</f>
        <v/>
      </c>
      <c r="M1348" s="9" t="str">
        <f>IF('Section 16a Plan'!E28="","",'Section 16a Plan'!E28)</f>
        <v/>
      </c>
      <c r="N1348" s="9" t="str">
        <f>IF('Section 16a Plan'!F28="","",IF('Section 16a Plan'!F28="«Choisir»","",'Section 16a Plan'!F28))</f>
        <v/>
      </c>
      <c r="O1348" s="9" t="str">
        <f>IF('Section 16a Plan'!G28="","",IF('Section 16a Plan'!G28="«Choisir»","",'Section 16a Plan'!G28))</f>
        <v/>
      </c>
      <c r="P1348" s="9" t="str">
        <f>IF('Section 16a Plan'!H28="","",'Section 16a Plan'!H28)</f>
        <v/>
      </c>
      <c r="Q1348" s="9" t="str">
        <f>IF('Section 16a Plan'!I28="","",'Section 16a Plan'!I28)</f>
        <v/>
      </c>
      <c r="R1348" s="9" t="str">
        <f>IF('Section 16a Plan'!J28="","",'Section 16a Plan'!J28)</f>
        <v/>
      </c>
      <c r="S1348" s="9" t="str">
        <f>IF('Section 16a Plan'!K28="","",'Section 16a Plan'!K28)</f>
        <v/>
      </c>
      <c r="T1348" s="9" t="str">
        <f>IF('Section 16a Plan'!L28="","",'Section 16a Plan'!L28)</f>
        <v/>
      </c>
      <c r="U1348" s="9" t="str">
        <f>IF('Section 16a Plan'!M28="","",'Section 16a Plan'!M28)</f>
        <v/>
      </c>
      <c r="V1348" s="81">
        <f>'Section 16a Plan'!N28</f>
        <v>0</v>
      </c>
      <c r="W1348" s="81">
        <f>'Section 16a Plan'!O28</f>
        <v>0</v>
      </c>
      <c r="X1348" s="81">
        <f>'Section 16a Plan'!P28</f>
        <v>0</v>
      </c>
      <c r="Y1348" s="81">
        <f>'Section 16a Plan'!Q28</f>
        <v>0</v>
      </c>
      <c r="Z1348" s="81">
        <f>'Section 16a Plan'!R28</f>
        <v>0</v>
      </c>
      <c r="AA1348" s="81">
        <f>'Section 16a Plan'!S28</f>
        <v>0</v>
      </c>
      <c r="AB1348" s="81">
        <f>'Section 16a Plan'!T28</f>
        <v>0</v>
      </c>
    </row>
    <row r="1349" spans="1:28">
      <c r="A1349" s="9">
        <f>'Identification '!$F$11</f>
        <v>0</v>
      </c>
      <c r="B1349" s="1440" t="str">
        <f>IF(AND('Identification '!$F$11="",'Identification '!$F$15&lt;&gt;""),'Identification '!$F$15,IF('Identification '!$F$11="","",IF('Identification '!$F$13="Inscrire le nom de votre organisme dans la cellule F15",'Identification '!$F$15,'Identification '!$F$13)))</f>
        <v/>
      </c>
      <c r="C1349" s="9" t="str">
        <f>REF!$BM$8</f>
        <v>2026-2027</v>
      </c>
      <c r="D1349" s="9" t="s">
        <v>3210</v>
      </c>
      <c r="E1349" s="190" t="str">
        <f>'Identification '!$F$17</f>
        <v/>
      </c>
      <c r="F1349" s="9" t="str">
        <f>'Identification '!$G$18</f>
        <v/>
      </c>
      <c r="G1349" s="9" t="str">
        <f>IF('Section 16a Plan'!$C$9="","",'Section 16a Plan'!$C$9)</f>
        <v/>
      </c>
      <c r="H1349" s="9" t="str">
        <f>IF('Section 16a Plan'!$H$6="","",'Section 16a Plan'!$H$6)</f>
        <v/>
      </c>
      <c r="I1349" s="9" t="str">
        <f>IF('Section 16a Plan'!A29="","",'Section 16a Plan'!A29)</f>
        <v/>
      </c>
      <c r="J1349" s="9" t="str">
        <f>IF('Section 16a Plan'!B29="","",'Section 16a Plan'!B29)</f>
        <v/>
      </c>
      <c r="K1349" s="9" t="str">
        <f>IF('Section 16a Plan'!C29="","",'Section 16a Plan'!C29)</f>
        <v/>
      </c>
      <c r="L1349" s="9" t="str">
        <f>IF('Section 16a Plan'!D29="","",'Section 16a Plan'!D29)</f>
        <v/>
      </c>
      <c r="M1349" s="9" t="str">
        <f>IF('Section 16a Plan'!E29="","",'Section 16a Plan'!E29)</f>
        <v/>
      </c>
      <c r="N1349" s="9" t="str">
        <f>IF('Section 16a Plan'!F29="","",IF('Section 16a Plan'!F29="«Choisir»","",'Section 16a Plan'!F29))</f>
        <v/>
      </c>
      <c r="O1349" s="9" t="str">
        <f>IF('Section 16a Plan'!G29="","",IF('Section 16a Plan'!G29="«Choisir»","",'Section 16a Plan'!G29))</f>
        <v/>
      </c>
      <c r="P1349" s="9" t="str">
        <f>IF('Section 16a Plan'!H29="","",'Section 16a Plan'!H29)</f>
        <v/>
      </c>
      <c r="Q1349" s="9" t="str">
        <f>IF('Section 16a Plan'!I29="","",'Section 16a Plan'!I29)</f>
        <v/>
      </c>
      <c r="R1349" s="9" t="str">
        <f>IF('Section 16a Plan'!J29="","",'Section 16a Plan'!J29)</f>
        <v/>
      </c>
      <c r="S1349" s="9" t="str">
        <f>IF('Section 16a Plan'!K29="","",'Section 16a Plan'!K29)</f>
        <v/>
      </c>
      <c r="T1349" s="9" t="str">
        <f>IF('Section 16a Plan'!L29="","",'Section 16a Plan'!L29)</f>
        <v/>
      </c>
      <c r="U1349" s="9" t="str">
        <f>IF('Section 16a Plan'!M29="","",'Section 16a Plan'!M29)</f>
        <v/>
      </c>
      <c r="V1349" s="81">
        <f>'Section 16a Plan'!N29</f>
        <v>0</v>
      </c>
      <c r="W1349" s="81">
        <f>'Section 16a Plan'!O29</f>
        <v>0</v>
      </c>
      <c r="X1349" s="81">
        <f>'Section 16a Plan'!P29</f>
        <v>0</v>
      </c>
      <c r="Y1349" s="81">
        <f>'Section 16a Plan'!Q29</f>
        <v>0</v>
      </c>
      <c r="Z1349" s="81">
        <f>'Section 16a Plan'!R29</f>
        <v>0</v>
      </c>
      <c r="AA1349" s="81">
        <f>'Section 16a Plan'!S29</f>
        <v>0</v>
      </c>
      <c r="AB1349" s="81">
        <f>'Section 16a Plan'!T29</f>
        <v>0</v>
      </c>
    </row>
    <row r="1350" spans="1:28">
      <c r="A1350" s="9">
        <f>'Identification '!$F$11</f>
        <v>0</v>
      </c>
      <c r="B1350" s="1440" t="str">
        <f>IF(AND('Identification '!$F$11="",'Identification '!$F$15&lt;&gt;""),'Identification '!$F$15,IF('Identification '!$F$11="","",IF('Identification '!$F$13="Inscrire le nom de votre organisme dans la cellule F15",'Identification '!$F$15,'Identification '!$F$13)))</f>
        <v/>
      </c>
      <c r="C1350" s="9" t="str">
        <f>REF!$BM$8</f>
        <v>2026-2027</v>
      </c>
      <c r="D1350" s="9" t="s">
        <v>3210</v>
      </c>
      <c r="E1350" s="190" t="str">
        <f>'Identification '!$F$17</f>
        <v/>
      </c>
      <c r="F1350" s="9" t="str">
        <f>'Identification '!$G$18</f>
        <v/>
      </c>
      <c r="G1350" s="9" t="str">
        <f>IF('Section 16a Plan'!$C$9="","",'Section 16a Plan'!$C$9)</f>
        <v/>
      </c>
      <c r="H1350" s="9" t="str">
        <f>IF('Section 16a Plan'!$H$6="","",'Section 16a Plan'!$H$6)</f>
        <v/>
      </c>
      <c r="I1350" s="9" t="str">
        <f>IF('Section 16a Plan'!A30="","",'Section 16a Plan'!A30)</f>
        <v/>
      </c>
      <c r="J1350" s="9" t="str">
        <f>IF('Section 16a Plan'!B30="","",'Section 16a Plan'!B30)</f>
        <v/>
      </c>
      <c r="K1350" s="9" t="str">
        <f>IF('Section 16a Plan'!C30="","",'Section 16a Plan'!C30)</f>
        <v/>
      </c>
      <c r="L1350" s="9" t="str">
        <f>IF('Section 16a Plan'!D30="","",'Section 16a Plan'!D30)</f>
        <v/>
      </c>
      <c r="M1350" s="9" t="str">
        <f>IF('Section 16a Plan'!E30="","",'Section 16a Plan'!E30)</f>
        <v/>
      </c>
      <c r="N1350" s="9" t="str">
        <f>IF('Section 16a Plan'!F30="","",IF('Section 16a Plan'!F30="«Choisir»","",'Section 16a Plan'!F30))</f>
        <v/>
      </c>
      <c r="O1350" s="9" t="str">
        <f>IF('Section 16a Plan'!G30="","",IF('Section 16a Plan'!G30="«Choisir»","",'Section 16a Plan'!G30))</f>
        <v/>
      </c>
      <c r="P1350" s="9" t="str">
        <f>IF('Section 16a Plan'!H30="","",'Section 16a Plan'!H30)</f>
        <v/>
      </c>
      <c r="Q1350" s="9" t="str">
        <f>IF('Section 16a Plan'!I30="","",'Section 16a Plan'!I30)</f>
        <v/>
      </c>
      <c r="R1350" s="9" t="str">
        <f>IF('Section 16a Plan'!J30="","",'Section 16a Plan'!J30)</f>
        <v/>
      </c>
      <c r="S1350" s="9" t="str">
        <f>IF('Section 16a Plan'!K30="","",'Section 16a Plan'!K30)</f>
        <v/>
      </c>
      <c r="T1350" s="9" t="str">
        <f>IF('Section 16a Plan'!L30="","",'Section 16a Plan'!L30)</f>
        <v/>
      </c>
      <c r="U1350" s="9" t="str">
        <f>IF('Section 16a Plan'!M30="","",'Section 16a Plan'!M30)</f>
        <v/>
      </c>
      <c r="V1350" s="81">
        <f>'Section 16a Plan'!N30</f>
        <v>0</v>
      </c>
      <c r="W1350" s="81">
        <f>'Section 16a Plan'!O30</f>
        <v>0</v>
      </c>
      <c r="X1350" s="81">
        <f>'Section 16a Plan'!P30</f>
        <v>0</v>
      </c>
      <c r="Y1350" s="81">
        <f>'Section 16a Plan'!Q30</f>
        <v>0</v>
      </c>
      <c r="Z1350" s="81">
        <f>'Section 16a Plan'!R30</f>
        <v>0</v>
      </c>
      <c r="AA1350" s="81">
        <f>'Section 16a Plan'!S30</f>
        <v>0</v>
      </c>
      <c r="AB1350" s="81">
        <f>'Section 16a Plan'!T30</f>
        <v>0</v>
      </c>
    </row>
    <row r="1351" spans="1:28">
      <c r="A1351" s="9">
        <f>'Identification '!$F$11</f>
        <v>0</v>
      </c>
      <c r="B1351" s="1440" t="str">
        <f>IF(AND('Identification '!$F$11="",'Identification '!$F$15&lt;&gt;""),'Identification '!$F$15,IF('Identification '!$F$11="","",IF('Identification '!$F$13="Inscrire le nom de votre organisme dans la cellule F15",'Identification '!$F$15,'Identification '!$F$13)))</f>
        <v/>
      </c>
      <c r="C1351" s="9" t="str">
        <f>REF!$BM$8</f>
        <v>2026-2027</v>
      </c>
      <c r="D1351" s="9" t="s">
        <v>3210</v>
      </c>
      <c r="E1351" s="190" t="str">
        <f>'Identification '!$F$17</f>
        <v/>
      </c>
      <c r="F1351" s="9" t="str">
        <f>'Identification '!$G$18</f>
        <v/>
      </c>
      <c r="G1351" s="9" t="str">
        <f>IF('Section 16a Plan'!$C$9="","",'Section 16a Plan'!$C$9)</f>
        <v/>
      </c>
      <c r="H1351" s="9" t="str">
        <f>IF('Section 16a Plan'!$H$6="","",'Section 16a Plan'!$H$6)</f>
        <v/>
      </c>
      <c r="I1351" s="9" t="str">
        <f>IF('Section 16a Plan'!A31="","",'Section 16a Plan'!A31)</f>
        <v/>
      </c>
      <c r="J1351" s="9" t="str">
        <f>IF('Section 16a Plan'!B31="","",'Section 16a Plan'!B31)</f>
        <v/>
      </c>
      <c r="K1351" s="9" t="str">
        <f>IF('Section 16a Plan'!C31="","",'Section 16a Plan'!C31)</f>
        <v/>
      </c>
      <c r="L1351" s="9" t="str">
        <f>IF('Section 16a Plan'!D31="","",'Section 16a Plan'!D31)</f>
        <v/>
      </c>
      <c r="M1351" s="9" t="str">
        <f>IF('Section 16a Plan'!E31="","",'Section 16a Plan'!E31)</f>
        <v/>
      </c>
      <c r="N1351" s="9" t="str">
        <f>IF('Section 16a Plan'!F31="","",IF('Section 16a Plan'!F31="«Choisir»","",'Section 16a Plan'!F31))</f>
        <v/>
      </c>
      <c r="O1351" s="9" t="str">
        <f>IF('Section 16a Plan'!G31="","",IF('Section 16a Plan'!G31="«Choisir»","",'Section 16a Plan'!G31))</f>
        <v/>
      </c>
      <c r="P1351" s="9" t="str">
        <f>IF('Section 16a Plan'!H31="","",'Section 16a Plan'!H31)</f>
        <v/>
      </c>
      <c r="Q1351" s="9" t="str">
        <f>IF('Section 16a Plan'!I31="","",'Section 16a Plan'!I31)</f>
        <v/>
      </c>
      <c r="R1351" s="9" t="str">
        <f>IF('Section 16a Plan'!J31="","",'Section 16a Plan'!J31)</f>
        <v/>
      </c>
      <c r="S1351" s="9" t="str">
        <f>IF('Section 16a Plan'!K31="","",'Section 16a Plan'!K31)</f>
        <v/>
      </c>
      <c r="T1351" s="9" t="str">
        <f>IF('Section 16a Plan'!L31="","",'Section 16a Plan'!L31)</f>
        <v/>
      </c>
      <c r="U1351" s="9" t="str">
        <f>IF('Section 16a Plan'!M31="","",'Section 16a Plan'!M31)</f>
        <v/>
      </c>
      <c r="V1351" s="81">
        <f>'Section 16a Plan'!N31</f>
        <v>0</v>
      </c>
      <c r="W1351" s="81">
        <f>'Section 16a Plan'!O31</f>
        <v>0</v>
      </c>
      <c r="X1351" s="81">
        <f>'Section 16a Plan'!P31</f>
        <v>0</v>
      </c>
      <c r="Y1351" s="81">
        <f>'Section 16a Plan'!Q31</f>
        <v>0</v>
      </c>
      <c r="Z1351" s="81">
        <f>'Section 16a Plan'!R31</f>
        <v>0</v>
      </c>
      <c r="AA1351" s="81">
        <f>'Section 16a Plan'!S31</f>
        <v>0</v>
      </c>
      <c r="AB1351" s="81">
        <f>'Section 16a Plan'!T31</f>
        <v>0</v>
      </c>
    </row>
    <row r="1352" spans="1:28">
      <c r="A1352" s="9">
        <f>'Identification '!$F$11</f>
        <v>0</v>
      </c>
      <c r="B1352" s="1440" t="str">
        <f>IF(AND('Identification '!$F$11="",'Identification '!$F$15&lt;&gt;""),'Identification '!$F$15,IF('Identification '!$F$11="","",IF('Identification '!$F$13="Inscrire le nom de votre organisme dans la cellule F15",'Identification '!$F$15,'Identification '!$F$13)))</f>
        <v/>
      </c>
      <c r="C1352" s="9" t="str">
        <f>REF!$BM$8</f>
        <v>2026-2027</v>
      </c>
      <c r="D1352" s="9" t="s">
        <v>3210</v>
      </c>
      <c r="E1352" s="190" t="str">
        <f>'Identification '!$F$17</f>
        <v/>
      </c>
      <c r="F1352" s="9" t="str">
        <f>'Identification '!$G$18</f>
        <v/>
      </c>
      <c r="G1352" s="9" t="str">
        <f>IF('Section 16a Plan'!$C$9="","",'Section 16a Plan'!$C$9)</f>
        <v/>
      </c>
      <c r="H1352" s="9" t="str">
        <f>IF('Section 16a Plan'!$H$6="","",'Section 16a Plan'!$H$6)</f>
        <v/>
      </c>
      <c r="I1352" s="9" t="str">
        <f>IF('Section 16a Plan'!A32="","",'Section 16a Plan'!A32)</f>
        <v/>
      </c>
      <c r="J1352" s="9" t="str">
        <f>IF('Section 16a Plan'!B32="","",'Section 16a Plan'!B32)</f>
        <v/>
      </c>
      <c r="K1352" s="9" t="str">
        <f>IF('Section 16a Plan'!C32="","",'Section 16a Plan'!C32)</f>
        <v/>
      </c>
      <c r="L1352" s="9" t="str">
        <f>IF('Section 16a Plan'!D32="","",'Section 16a Plan'!D32)</f>
        <v/>
      </c>
      <c r="M1352" s="9" t="str">
        <f>IF('Section 16a Plan'!E32="","",'Section 16a Plan'!E32)</f>
        <v/>
      </c>
      <c r="N1352" s="9" t="str">
        <f>IF('Section 16a Plan'!F32="","",IF('Section 16a Plan'!F32="«Choisir»","",'Section 16a Plan'!F32))</f>
        <v/>
      </c>
      <c r="O1352" s="9" t="str">
        <f>IF('Section 16a Plan'!G32="","",IF('Section 16a Plan'!G32="«Choisir»","",'Section 16a Plan'!G32))</f>
        <v/>
      </c>
      <c r="P1352" s="9" t="str">
        <f>IF('Section 16a Plan'!H32="","",'Section 16a Plan'!H32)</f>
        <v/>
      </c>
      <c r="Q1352" s="9" t="str">
        <f>IF('Section 16a Plan'!I32="","",'Section 16a Plan'!I32)</f>
        <v/>
      </c>
      <c r="R1352" s="9" t="str">
        <f>IF('Section 16a Plan'!J32="","",'Section 16a Plan'!J32)</f>
        <v/>
      </c>
      <c r="S1352" s="9" t="str">
        <f>IF('Section 16a Plan'!K32="","",'Section 16a Plan'!K32)</f>
        <v/>
      </c>
      <c r="T1352" s="9" t="str">
        <f>IF('Section 16a Plan'!L32="","",'Section 16a Plan'!L32)</f>
        <v/>
      </c>
      <c r="U1352" s="9" t="str">
        <f>IF('Section 16a Plan'!M32="","",'Section 16a Plan'!M32)</f>
        <v/>
      </c>
      <c r="V1352" s="81">
        <f>'Section 16a Plan'!N32</f>
        <v>0</v>
      </c>
      <c r="W1352" s="81">
        <f>'Section 16a Plan'!O32</f>
        <v>0</v>
      </c>
      <c r="X1352" s="81">
        <f>'Section 16a Plan'!P32</f>
        <v>0</v>
      </c>
      <c r="Y1352" s="81">
        <f>'Section 16a Plan'!Q32</f>
        <v>0</v>
      </c>
      <c r="Z1352" s="81">
        <f>'Section 16a Plan'!R32</f>
        <v>0</v>
      </c>
      <c r="AA1352" s="81">
        <f>'Section 16a Plan'!S32</f>
        <v>0</v>
      </c>
      <c r="AB1352" s="81">
        <f>'Section 16a Plan'!T32</f>
        <v>0</v>
      </c>
    </row>
    <row r="1353" spans="1:28">
      <c r="A1353" s="9">
        <f>'Identification '!$F$11</f>
        <v>0</v>
      </c>
      <c r="B1353" s="1440" t="str">
        <f>IF(AND('Identification '!$F$11="",'Identification '!$F$15&lt;&gt;""),'Identification '!$F$15,IF('Identification '!$F$11="","",IF('Identification '!$F$13="Inscrire le nom de votre organisme dans la cellule F15",'Identification '!$F$15,'Identification '!$F$13)))</f>
        <v/>
      </c>
      <c r="C1353" s="9" t="str">
        <f>REF!$BM$8</f>
        <v>2026-2027</v>
      </c>
      <c r="D1353" s="9" t="s">
        <v>3210</v>
      </c>
      <c r="E1353" s="190" t="str">
        <f>'Identification '!$F$17</f>
        <v/>
      </c>
      <c r="F1353" s="9" t="str">
        <f>'Identification '!$G$18</f>
        <v/>
      </c>
      <c r="G1353" s="9" t="str">
        <f>IF('Section 16a Plan'!$C$9="","",'Section 16a Plan'!$C$9)</f>
        <v/>
      </c>
      <c r="H1353" s="9" t="str">
        <f>IF('Section 16a Plan'!$H$6="","",'Section 16a Plan'!$H$6)</f>
        <v/>
      </c>
      <c r="I1353" s="9" t="str">
        <f>IF('Section 16a Plan'!A33="","",'Section 16a Plan'!A33)</f>
        <v/>
      </c>
      <c r="J1353" s="9" t="str">
        <f>IF('Section 16a Plan'!B33="","",'Section 16a Plan'!B33)</f>
        <v/>
      </c>
      <c r="K1353" s="9" t="str">
        <f>IF('Section 16a Plan'!C33="","",'Section 16a Plan'!C33)</f>
        <v/>
      </c>
      <c r="L1353" s="9" t="str">
        <f>IF('Section 16a Plan'!D33="","",'Section 16a Plan'!D33)</f>
        <v/>
      </c>
      <c r="M1353" s="9" t="str">
        <f>IF('Section 16a Plan'!E33="","",'Section 16a Plan'!E33)</f>
        <v/>
      </c>
      <c r="N1353" s="9" t="str">
        <f>IF('Section 16a Plan'!F33="","",IF('Section 16a Plan'!F33="«Choisir»","",'Section 16a Plan'!F33))</f>
        <v/>
      </c>
      <c r="O1353" s="9" t="str">
        <f>IF('Section 16a Plan'!G33="","",IF('Section 16a Plan'!G33="«Choisir»","",'Section 16a Plan'!G33))</f>
        <v/>
      </c>
      <c r="P1353" s="9" t="str">
        <f>IF('Section 16a Plan'!H33="","",'Section 16a Plan'!H33)</f>
        <v/>
      </c>
      <c r="Q1353" s="9" t="str">
        <f>IF('Section 16a Plan'!I33="","",'Section 16a Plan'!I33)</f>
        <v/>
      </c>
      <c r="R1353" s="9" t="str">
        <f>IF('Section 16a Plan'!J33="","",'Section 16a Plan'!J33)</f>
        <v/>
      </c>
      <c r="S1353" s="9" t="str">
        <f>IF('Section 16a Plan'!K33="","",'Section 16a Plan'!K33)</f>
        <v/>
      </c>
      <c r="T1353" s="9" t="str">
        <f>IF('Section 16a Plan'!L33="","",'Section 16a Plan'!L33)</f>
        <v/>
      </c>
      <c r="U1353" s="9" t="str">
        <f>IF('Section 16a Plan'!M33="","",'Section 16a Plan'!M33)</f>
        <v/>
      </c>
      <c r="V1353" s="81">
        <f>'Section 16a Plan'!N33</f>
        <v>0</v>
      </c>
      <c r="W1353" s="81">
        <f>'Section 16a Plan'!O33</f>
        <v>0</v>
      </c>
      <c r="X1353" s="81">
        <f>'Section 16a Plan'!P33</f>
        <v>0</v>
      </c>
      <c r="Y1353" s="81">
        <f>'Section 16a Plan'!Q33</f>
        <v>0</v>
      </c>
      <c r="Z1353" s="81">
        <f>'Section 16a Plan'!R33</f>
        <v>0</v>
      </c>
      <c r="AA1353" s="81">
        <f>'Section 16a Plan'!S33</f>
        <v>0</v>
      </c>
      <c r="AB1353" s="81">
        <f>'Section 16a Plan'!T33</f>
        <v>0</v>
      </c>
    </row>
    <row r="1354" spans="1:28">
      <c r="A1354" s="9">
        <f>'Identification '!$F$11</f>
        <v>0</v>
      </c>
      <c r="B1354" s="1440" t="str">
        <f>IF(AND('Identification '!$F$11="",'Identification '!$F$15&lt;&gt;""),'Identification '!$F$15,IF('Identification '!$F$11="","",IF('Identification '!$F$13="Inscrire le nom de votre organisme dans la cellule F15",'Identification '!$F$15,'Identification '!$F$13)))</f>
        <v/>
      </c>
      <c r="C1354" s="9" t="str">
        <f>REF!$BM$8</f>
        <v>2026-2027</v>
      </c>
      <c r="D1354" s="9" t="s">
        <v>3210</v>
      </c>
      <c r="E1354" s="190" t="str">
        <f>'Identification '!$F$17</f>
        <v/>
      </c>
      <c r="F1354" s="9" t="str">
        <f>'Identification '!$G$18</f>
        <v/>
      </c>
      <c r="G1354" s="9" t="str">
        <f>IF('Section 16a Plan'!$C$9="","",'Section 16a Plan'!$C$9)</f>
        <v/>
      </c>
      <c r="H1354" s="9" t="str">
        <f>IF('Section 16a Plan'!$H$6="","",'Section 16a Plan'!$H$6)</f>
        <v/>
      </c>
      <c r="I1354" s="9" t="str">
        <f>IF('Section 16a Plan'!A34="","",'Section 16a Plan'!A34)</f>
        <v/>
      </c>
      <c r="J1354" s="9" t="str">
        <f>IF('Section 16a Plan'!B34="","",'Section 16a Plan'!B34)</f>
        <v/>
      </c>
      <c r="K1354" s="9" t="str">
        <f>IF('Section 16a Plan'!C34="","",'Section 16a Plan'!C34)</f>
        <v/>
      </c>
      <c r="L1354" s="9" t="str">
        <f>IF('Section 16a Plan'!D34="","",'Section 16a Plan'!D34)</f>
        <v/>
      </c>
      <c r="M1354" s="9" t="str">
        <f>IF('Section 16a Plan'!E34="","",'Section 16a Plan'!E34)</f>
        <v/>
      </c>
      <c r="N1354" s="9" t="str">
        <f>IF('Section 16a Plan'!F34="","",IF('Section 16a Plan'!F34="«Choisir»","",'Section 16a Plan'!F34))</f>
        <v/>
      </c>
      <c r="O1354" s="9" t="str">
        <f>IF('Section 16a Plan'!G34="","",IF('Section 16a Plan'!G34="«Choisir»","",'Section 16a Plan'!G34))</f>
        <v/>
      </c>
      <c r="P1354" s="9" t="str">
        <f>IF('Section 16a Plan'!H34="","",'Section 16a Plan'!H34)</f>
        <v/>
      </c>
      <c r="Q1354" s="9" t="str">
        <f>IF('Section 16a Plan'!I34="","",'Section 16a Plan'!I34)</f>
        <v/>
      </c>
      <c r="R1354" s="9" t="str">
        <f>IF('Section 16a Plan'!J34="","",'Section 16a Plan'!J34)</f>
        <v/>
      </c>
      <c r="S1354" s="9" t="str">
        <f>IF('Section 16a Plan'!K34="","",'Section 16a Plan'!K34)</f>
        <v/>
      </c>
      <c r="T1354" s="9" t="str">
        <f>IF('Section 16a Plan'!L34="","",'Section 16a Plan'!L34)</f>
        <v/>
      </c>
      <c r="U1354" s="9" t="str">
        <f>IF('Section 16a Plan'!M34="","",'Section 16a Plan'!M34)</f>
        <v/>
      </c>
      <c r="V1354" s="81">
        <f>'Section 16a Plan'!N34</f>
        <v>0</v>
      </c>
      <c r="W1354" s="81">
        <f>'Section 16a Plan'!O34</f>
        <v>0</v>
      </c>
      <c r="X1354" s="81">
        <f>'Section 16a Plan'!P34</f>
        <v>0</v>
      </c>
      <c r="Y1354" s="81">
        <f>'Section 16a Plan'!Q34</f>
        <v>0</v>
      </c>
      <c r="Z1354" s="81">
        <f>'Section 16a Plan'!R34</f>
        <v>0</v>
      </c>
      <c r="AA1354" s="81">
        <f>'Section 16a Plan'!S34</f>
        <v>0</v>
      </c>
      <c r="AB1354" s="81">
        <f>'Section 16a Plan'!T34</f>
        <v>0</v>
      </c>
    </row>
    <row r="1355" spans="1:28">
      <c r="A1355" s="9">
        <f>'Identification '!$F$11</f>
        <v>0</v>
      </c>
      <c r="B1355" s="1440" t="str">
        <f>IF(AND('Identification '!$F$11="",'Identification '!$F$15&lt;&gt;""),'Identification '!$F$15,IF('Identification '!$F$11="","",IF('Identification '!$F$13="Inscrire le nom de votre organisme dans la cellule F15",'Identification '!$F$15,'Identification '!$F$13)))</f>
        <v/>
      </c>
      <c r="C1355" s="9" t="str">
        <f>REF!$BM$8</f>
        <v>2026-2027</v>
      </c>
      <c r="D1355" s="9" t="s">
        <v>3210</v>
      </c>
      <c r="E1355" s="190" t="str">
        <f>'Identification '!$F$17</f>
        <v/>
      </c>
      <c r="F1355" s="9" t="str">
        <f>'Identification '!$G$18</f>
        <v/>
      </c>
      <c r="G1355" s="9" t="str">
        <f>IF('Section 16a Plan'!$C$9="","",'Section 16a Plan'!$C$9)</f>
        <v/>
      </c>
      <c r="H1355" s="9" t="str">
        <f>IF('Section 16a Plan'!$H$6="","",'Section 16a Plan'!$H$6)</f>
        <v/>
      </c>
      <c r="I1355" s="9" t="str">
        <f>IF('Section 16a Plan'!A35="","",'Section 16a Plan'!A35)</f>
        <v/>
      </c>
      <c r="J1355" s="9" t="str">
        <f>IF('Section 16a Plan'!B35="","",'Section 16a Plan'!B35)</f>
        <v/>
      </c>
      <c r="K1355" s="9" t="str">
        <f>IF('Section 16a Plan'!C35="","",'Section 16a Plan'!C35)</f>
        <v/>
      </c>
      <c r="L1355" s="9" t="str">
        <f>IF('Section 16a Plan'!D35="","",'Section 16a Plan'!D35)</f>
        <v/>
      </c>
      <c r="M1355" s="9" t="str">
        <f>IF('Section 16a Plan'!E35="","",'Section 16a Plan'!E35)</f>
        <v/>
      </c>
      <c r="N1355" s="9" t="str">
        <f>IF('Section 16a Plan'!F35="","",IF('Section 16a Plan'!F35="«Choisir»","",'Section 16a Plan'!F35))</f>
        <v/>
      </c>
      <c r="O1355" s="9" t="str">
        <f>IF('Section 16a Plan'!G35="","",IF('Section 16a Plan'!G35="«Choisir»","",'Section 16a Plan'!G35))</f>
        <v/>
      </c>
      <c r="P1355" s="9" t="str">
        <f>IF('Section 16a Plan'!H35="","",'Section 16a Plan'!H35)</f>
        <v/>
      </c>
      <c r="Q1355" s="9" t="str">
        <f>IF('Section 16a Plan'!I35="","",'Section 16a Plan'!I35)</f>
        <v/>
      </c>
      <c r="R1355" s="9" t="str">
        <f>IF('Section 16a Plan'!J35="","",'Section 16a Plan'!J35)</f>
        <v/>
      </c>
      <c r="S1355" s="9" t="str">
        <f>IF('Section 16a Plan'!K35="","",'Section 16a Plan'!K35)</f>
        <v/>
      </c>
      <c r="T1355" s="9" t="str">
        <f>IF('Section 16a Plan'!L35="","",'Section 16a Plan'!L35)</f>
        <v/>
      </c>
      <c r="U1355" s="9" t="str">
        <f>IF('Section 16a Plan'!M35="","",'Section 16a Plan'!M35)</f>
        <v/>
      </c>
      <c r="V1355" s="81">
        <f>'Section 16a Plan'!N35</f>
        <v>0</v>
      </c>
      <c r="W1355" s="81">
        <f>'Section 16a Plan'!O35</f>
        <v>0</v>
      </c>
      <c r="X1355" s="81">
        <f>'Section 16a Plan'!P35</f>
        <v>0</v>
      </c>
      <c r="Y1355" s="81">
        <f>'Section 16a Plan'!Q35</f>
        <v>0</v>
      </c>
      <c r="Z1355" s="81">
        <f>'Section 16a Plan'!R35</f>
        <v>0</v>
      </c>
      <c r="AA1355" s="81">
        <f>'Section 16a Plan'!S35</f>
        <v>0</v>
      </c>
      <c r="AB1355" s="81">
        <f>'Section 16a Plan'!T35</f>
        <v>0</v>
      </c>
    </row>
    <row r="1356" spans="1:28">
      <c r="A1356" s="9">
        <f>'Identification '!$F$11</f>
        <v>0</v>
      </c>
      <c r="B1356" s="1440" t="str">
        <f>IF(AND('Identification '!$F$11="",'Identification '!$F$15&lt;&gt;""),'Identification '!$F$15,IF('Identification '!$F$11="","",IF('Identification '!$F$13="Inscrire le nom de votre organisme dans la cellule F15",'Identification '!$F$15,'Identification '!$F$13)))</f>
        <v/>
      </c>
      <c r="C1356" s="9" t="str">
        <f>REF!$BM$8</f>
        <v>2026-2027</v>
      </c>
      <c r="D1356" s="9" t="s">
        <v>3210</v>
      </c>
      <c r="E1356" s="190" t="str">
        <f>'Identification '!$F$17</f>
        <v/>
      </c>
      <c r="F1356" s="9" t="str">
        <f>'Identification '!$G$18</f>
        <v/>
      </c>
      <c r="G1356" s="9" t="str">
        <f>IF('Section 16a Plan'!$C$9="","",'Section 16a Plan'!$C$9)</f>
        <v/>
      </c>
      <c r="H1356" s="9" t="str">
        <f>IF('Section 16a Plan'!$H$6="","",'Section 16a Plan'!$H$6)</f>
        <v/>
      </c>
      <c r="I1356" s="9" t="str">
        <f>IF('Section 16a Plan'!A36="","",'Section 16a Plan'!A36)</f>
        <v/>
      </c>
      <c r="J1356" s="9" t="str">
        <f>IF('Section 16a Plan'!B36="","",'Section 16a Plan'!B36)</f>
        <v/>
      </c>
      <c r="K1356" s="9" t="str">
        <f>IF('Section 16a Plan'!C36="","",'Section 16a Plan'!C36)</f>
        <v/>
      </c>
      <c r="L1356" s="9" t="str">
        <f>IF('Section 16a Plan'!D36="","",'Section 16a Plan'!D36)</f>
        <v/>
      </c>
      <c r="M1356" s="9" t="str">
        <f>IF('Section 16a Plan'!E36="","",'Section 16a Plan'!E36)</f>
        <v/>
      </c>
      <c r="N1356" s="9" t="str">
        <f>IF('Section 16a Plan'!F36="","",IF('Section 16a Plan'!F36="«Choisir»","",'Section 16a Plan'!F36))</f>
        <v/>
      </c>
      <c r="O1356" s="9" t="str">
        <f>IF('Section 16a Plan'!G36="","",IF('Section 16a Plan'!G36="«Choisir»","",'Section 16a Plan'!G36))</f>
        <v/>
      </c>
      <c r="P1356" s="9" t="str">
        <f>IF('Section 16a Plan'!H36="","",'Section 16a Plan'!H36)</f>
        <v/>
      </c>
      <c r="Q1356" s="9" t="str">
        <f>IF('Section 16a Plan'!I36="","",'Section 16a Plan'!I36)</f>
        <v/>
      </c>
      <c r="R1356" s="9" t="str">
        <f>IF('Section 16a Plan'!J36="","",'Section 16a Plan'!J36)</f>
        <v/>
      </c>
      <c r="S1356" s="9" t="str">
        <f>IF('Section 16a Plan'!K36="","",'Section 16a Plan'!K36)</f>
        <v/>
      </c>
      <c r="T1356" s="9" t="str">
        <f>IF('Section 16a Plan'!L36="","",'Section 16a Plan'!L36)</f>
        <v/>
      </c>
      <c r="U1356" s="9" t="str">
        <f>IF('Section 16a Plan'!M36="","",'Section 16a Plan'!M36)</f>
        <v/>
      </c>
      <c r="V1356" s="81">
        <f>'Section 16a Plan'!N36</f>
        <v>0</v>
      </c>
      <c r="W1356" s="81">
        <f>'Section 16a Plan'!O36</f>
        <v>0</v>
      </c>
      <c r="X1356" s="81">
        <f>'Section 16a Plan'!P36</f>
        <v>0</v>
      </c>
      <c r="Y1356" s="81">
        <f>'Section 16a Plan'!Q36</f>
        <v>0</v>
      </c>
      <c r="Z1356" s="81">
        <f>'Section 16a Plan'!R36</f>
        <v>0</v>
      </c>
      <c r="AA1356" s="81">
        <f>'Section 16a Plan'!S36</f>
        <v>0</v>
      </c>
      <c r="AB1356" s="81">
        <f>'Section 16a Plan'!T36</f>
        <v>0</v>
      </c>
    </row>
    <row r="1357" spans="1:28">
      <c r="A1357" s="9">
        <f>'Identification '!$F$11</f>
        <v>0</v>
      </c>
      <c r="B1357" s="1440" t="str">
        <f>IF(AND('Identification '!$F$11="",'Identification '!$F$15&lt;&gt;""),'Identification '!$F$15,IF('Identification '!$F$11="","",IF('Identification '!$F$13="Inscrire le nom de votre organisme dans la cellule F15",'Identification '!$F$15,'Identification '!$F$13)))</f>
        <v/>
      </c>
      <c r="C1357" s="9" t="str">
        <f>REF!$BM$8</f>
        <v>2026-2027</v>
      </c>
      <c r="D1357" s="9" t="s">
        <v>3210</v>
      </c>
      <c r="E1357" s="190" t="str">
        <f>'Identification '!$F$17</f>
        <v/>
      </c>
      <c r="F1357" s="9" t="str">
        <f>'Identification '!$G$18</f>
        <v/>
      </c>
      <c r="G1357" s="9" t="str">
        <f>IF('Section 16a Plan'!$C$9="","",'Section 16a Plan'!$C$9)</f>
        <v/>
      </c>
      <c r="H1357" s="9" t="str">
        <f>IF('Section 16a Plan'!$H$6="","",'Section 16a Plan'!$H$6)</f>
        <v/>
      </c>
      <c r="I1357" s="9" t="str">
        <f>IF('Section 16a Plan'!A37="","",'Section 16a Plan'!A37)</f>
        <v/>
      </c>
      <c r="J1357" s="9" t="str">
        <f>IF('Section 16a Plan'!B37="","",'Section 16a Plan'!B37)</f>
        <v/>
      </c>
      <c r="K1357" s="9" t="str">
        <f>IF('Section 16a Plan'!C37="","",'Section 16a Plan'!C37)</f>
        <v/>
      </c>
      <c r="L1357" s="9" t="str">
        <f>IF('Section 16a Plan'!D37="","",'Section 16a Plan'!D37)</f>
        <v/>
      </c>
      <c r="M1357" s="9" t="str">
        <f>IF('Section 16a Plan'!E37="","",'Section 16a Plan'!E37)</f>
        <v/>
      </c>
      <c r="N1357" s="9" t="str">
        <f>IF('Section 16a Plan'!F37="","",IF('Section 16a Plan'!F37="«Choisir»","",'Section 16a Plan'!F37))</f>
        <v/>
      </c>
      <c r="O1357" s="9" t="str">
        <f>IF('Section 16a Plan'!G37="","",IF('Section 16a Plan'!G37="«Choisir»","",'Section 16a Plan'!G37))</f>
        <v/>
      </c>
      <c r="P1357" s="9" t="str">
        <f>IF('Section 16a Plan'!H37="","",'Section 16a Plan'!H37)</f>
        <v/>
      </c>
      <c r="Q1357" s="9" t="str">
        <f>IF('Section 16a Plan'!I37="","",'Section 16a Plan'!I37)</f>
        <v/>
      </c>
      <c r="R1357" s="9" t="str">
        <f>IF('Section 16a Plan'!J37="","",'Section 16a Plan'!J37)</f>
        <v/>
      </c>
      <c r="S1357" s="9" t="str">
        <f>IF('Section 16a Plan'!K37="","",'Section 16a Plan'!K37)</f>
        <v/>
      </c>
      <c r="T1357" s="9" t="str">
        <f>IF('Section 16a Plan'!L37="","",'Section 16a Plan'!L37)</f>
        <v/>
      </c>
      <c r="U1357" s="9" t="str">
        <f>IF('Section 16a Plan'!M37="","",'Section 16a Plan'!M37)</f>
        <v/>
      </c>
      <c r="V1357" s="81">
        <f>'Section 16a Plan'!N37</f>
        <v>0</v>
      </c>
      <c r="W1357" s="81">
        <f>'Section 16a Plan'!O37</f>
        <v>0</v>
      </c>
      <c r="X1357" s="81">
        <f>'Section 16a Plan'!P37</f>
        <v>0</v>
      </c>
      <c r="Y1357" s="81">
        <f>'Section 16a Plan'!Q37</f>
        <v>0</v>
      </c>
      <c r="Z1357" s="81">
        <f>'Section 16a Plan'!R37</f>
        <v>0</v>
      </c>
      <c r="AA1357" s="81">
        <f>'Section 16a Plan'!S37</f>
        <v>0</v>
      </c>
      <c r="AB1357" s="81">
        <f>'Section 16a Plan'!T37</f>
        <v>0</v>
      </c>
    </row>
    <row r="1358" spans="1:28">
      <c r="A1358" s="9">
        <f>'Identification '!$F$11</f>
        <v>0</v>
      </c>
      <c r="B1358" s="1440" t="str">
        <f>IF(AND('Identification '!$F$11="",'Identification '!$F$15&lt;&gt;""),'Identification '!$F$15,IF('Identification '!$F$11="","",IF('Identification '!$F$13="Inscrire le nom de votre organisme dans la cellule F15",'Identification '!$F$15,'Identification '!$F$13)))</f>
        <v/>
      </c>
      <c r="C1358" s="9" t="str">
        <f>REF!$BM$8</f>
        <v>2026-2027</v>
      </c>
      <c r="D1358" s="9" t="s">
        <v>3210</v>
      </c>
      <c r="E1358" s="190" t="str">
        <f>'Identification '!$F$17</f>
        <v/>
      </c>
      <c r="F1358" s="9" t="str">
        <f>'Identification '!$G$18</f>
        <v/>
      </c>
      <c r="G1358" s="9" t="str">
        <f>IF('Section 16a Plan'!$C$9="","",'Section 16a Plan'!$C$9)</f>
        <v/>
      </c>
      <c r="H1358" s="9" t="str">
        <f>IF('Section 16a Plan'!$H$6="","",'Section 16a Plan'!$H$6)</f>
        <v/>
      </c>
      <c r="I1358" s="9" t="str">
        <f>IF('Section 16a Plan'!A38="","",'Section 16a Plan'!A38)</f>
        <v/>
      </c>
      <c r="J1358" s="9" t="str">
        <f>IF('Section 16a Plan'!B38="","",'Section 16a Plan'!B38)</f>
        <v/>
      </c>
      <c r="K1358" s="9" t="str">
        <f>IF('Section 16a Plan'!C38="","",'Section 16a Plan'!C38)</f>
        <v/>
      </c>
      <c r="L1358" s="9" t="str">
        <f>IF('Section 16a Plan'!D38="","",'Section 16a Plan'!D38)</f>
        <v/>
      </c>
      <c r="M1358" s="9" t="str">
        <f>IF('Section 16a Plan'!E38="","",'Section 16a Plan'!E38)</f>
        <v/>
      </c>
      <c r="N1358" s="9" t="str">
        <f>IF('Section 16a Plan'!F38="","",IF('Section 16a Plan'!F38="«Choisir»","",'Section 16a Plan'!F38))</f>
        <v/>
      </c>
      <c r="O1358" s="9" t="str">
        <f>IF('Section 16a Plan'!G38="","",IF('Section 16a Plan'!G38="«Choisir»","",'Section 16a Plan'!G38))</f>
        <v/>
      </c>
      <c r="P1358" s="9" t="str">
        <f>IF('Section 16a Plan'!H38="","",'Section 16a Plan'!H38)</f>
        <v/>
      </c>
      <c r="Q1358" s="9" t="str">
        <f>IF('Section 16a Plan'!I38="","",'Section 16a Plan'!I38)</f>
        <v/>
      </c>
      <c r="R1358" s="9" t="str">
        <f>IF('Section 16a Plan'!J38="","",'Section 16a Plan'!J38)</f>
        <v/>
      </c>
      <c r="S1358" s="9" t="str">
        <f>IF('Section 16a Plan'!K38="","",'Section 16a Plan'!K38)</f>
        <v/>
      </c>
      <c r="T1358" s="9" t="str">
        <f>IF('Section 16a Plan'!L38="","",'Section 16a Plan'!L38)</f>
        <v/>
      </c>
      <c r="U1358" s="9" t="str">
        <f>IF('Section 16a Plan'!M38="","",'Section 16a Plan'!M38)</f>
        <v/>
      </c>
      <c r="V1358" s="81">
        <f>'Section 16a Plan'!N38</f>
        <v>0</v>
      </c>
      <c r="W1358" s="81">
        <f>'Section 16a Plan'!O38</f>
        <v>0</v>
      </c>
      <c r="X1358" s="81">
        <f>'Section 16a Plan'!P38</f>
        <v>0</v>
      </c>
      <c r="Y1358" s="81">
        <f>'Section 16a Plan'!Q38</f>
        <v>0</v>
      </c>
      <c r="Z1358" s="81">
        <f>'Section 16a Plan'!R38</f>
        <v>0</v>
      </c>
      <c r="AA1358" s="81">
        <f>'Section 16a Plan'!S38</f>
        <v>0</v>
      </c>
      <c r="AB1358" s="81">
        <f>'Section 16a Plan'!T38</f>
        <v>0</v>
      </c>
    </row>
    <row r="1359" spans="1:28">
      <c r="A1359" s="9">
        <f>'Identification '!$F$11</f>
        <v>0</v>
      </c>
      <c r="B1359" s="1440" t="str">
        <f>IF(AND('Identification '!$F$11="",'Identification '!$F$15&lt;&gt;""),'Identification '!$F$15,IF('Identification '!$F$11="","",IF('Identification '!$F$13="Inscrire le nom de votre organisme dans la cellule F15",'Identification '!$F$15,'Identification '!$F$13)))</f>
        <v/>
      </c>
      <c r="C1359" s="9" t="str">
        <f>REF!$BM$8</f>
        <v>2026-2027</v>
      </c>
      <c r="D1359" s="9" t="s">
        <v>3210</v>
      </c>
      <c r="E1359" s="190" t="str">
        <f>'Identification '!$F$17</f>
        <v/>
      </c>
      <c r="F1359" s="9" t="str">
        <f>'Identification '!$G$18</f>
        <v/>
      </c>
      <c r="G1359" s="9" t="str">
        <f>IF('Section 16a Plan'!$C$9="","",'Section 16a Plan'!$C$9)</f>
        <v/>
      </c>
      <c r="H1359" s="9" t="str">
        <f>IF('Section 16a Plan'!$H$6="","",'Section 16a Plan'!$H$6)</f>
        <v/>
      </c>
      <c r="I1359" s="9" t="str">
        <f>IF('Section 16a Plan'!A39="","",'Section 16a Plan'!A39)</f>
        <v/>
      </c>
      <c r="J1359" s="9" t="str">
        <f>IF('Section 16a Plan'!B39="","",'Section 16a Plan'!B39)</f>
        <v/>
      </c>
      <c r="K1359" s="9" t="str">
        <f>IF('Section 16a Plan'!C39="","",'Section 16a Plan'!C39)</f>
        <v/>
      </c>
      <c r="L1359" s="9" t="str">
        <f>IF('Section 16a Plan'!D39="","",'Section 16a Plan'!D39)</f>
        <v/>
      </c>
      <c r="M1359" s="9" t="str">
        <f>IF('Section 16a Plan'!E39="","",'Section 16a Plan'!E39)</f>
        <v/>
      </c>
      <c r="N1359" s="9" t="str">
        <f>IF('Section 16a Plan'!F39="","",IF('Section 16a Plan'!F39="«Choisir»","",'Section 16a Plan'!F39))</f>
        <v/>
      </c>
      <c r="O1359" s="9" t="str">
        <f>IF('Section 16a Plan'!G39="","",IF('Section 16a Plan'!G39="«Choisir»","",'Section 16a Plan'!G39))</f>
        <v/>
      </c>
      <c r="P1359" s="9" t="str">
        <f>IF('Section 16a Plan'!H39="","",'Section 16a Plan'!H39)</f>
        <v/>
      </c>
      <c r="Q1359" s="9" t="str">
        <f>IF('Section 16a Plan'!I39="","",'Section 16a Plan'!I39)</f>
        <v/>
      </c>
      <c r="R1359" s="9" t="str">
        <f>IF('Section 16a Plan'!J39="","",'Section 16a Plan'!J39)</f>
        <v/>
      </c>
      <c r="S1359" s="9" t="str">
        <f>IF('Section 16a Plan'!K39="","",'Section 16a Plan'!K39)</f>
        <v/>
      </c>
      <c r="T1359" s="9" t="str">
        <f>IF('Section 16a Plan'!L39="","",'Section 16a Plan'!L39)</f>
        <v/>
      </c>
      <c r="U1359" s="9" t="str">
        <f>IF('Section 16a Plan'!M39="","",'Section 16a Plan'!M39)</f>
        <v/>
      </c>
      <c r="V1359" s="81">
        <f>'Section 16a Plan'!N39</f>
        <v>0</v>
      </c>
      <c r="W1359" s="81">
        <f>'Section 16a Plan'!O39</f>
        <v>0</v>
      </c>
      <c r="X1359" s="81">
        <f>'Section 16a Plan'!P39</f>
        <v>0</v>
      </c>
      <c r="Y1359" s="81">
        <f>'Section 16a Plan'!Q39</f>
        <v>0</v>
      </c>
      <c r="Z1359" s="81">
        <f>'Section 16a Plan'!R39</f>
        <v>0</v>
      </c>
      <c r="AA1359" s="81">
        <f>'Section 16a Plan'!S39</f>
        <v>0</v>
      </c>
      <c r="AB1359" s="81">
        <f>'Section 16a Plan'!T39</f>
        <v>0</v>
      </c>
    </row>
    <row r="1360" spans="1:28">
      <c r="A1360" s="9">
        <f>'Identification '!$F$11</f>
        <v>0</v>
      </c>
      <c r="B1360" s="1440" t="str">
        <f>IF(AND('Identification '!$F$11="",'Identification '!$F$15&lt;&gt;""),'Identification '!$F$15,IF('Identification '!$F$11="","",IF('Identification '!$F$13="Inscrire le nom de votre organisme dans la cellule F15",'Identification '!$F$15,'Identification '!$F$13)))</f>
        <v/>
      </c>
      <c r="C1360" s="9" t="str">
        <f>REF!$BM$8</f>
        <v>2026-2027</v>
      </c>
      <c r="D1360" s="9" t="s">
        <v>3210</v>
      </c>
      <c r="E1360" s="190" t="str">
        <f>'Identification '!$F$17</f>
        <v/>
      </c>
      <c r="F1360" s="9" t="str">
        <f>'Identification '!$G$18</f>
        <v/>
      </c>
      <c r="G1360" s="9" t="str">
        <f>IF('Section 16a Plan'!$C$9="","",'Section 16a Plan'!$C$9)</f>
        <v/>
      </c>
      <c r="H1360" s="9" t="str">
        <f>IF('Section 16a Plan'!$H$6="","",'Section 16a Plan'!$H$6)</f>
        <v/>
      </c>
      <c r="I1360" s="9" t="str">
        <f>IF('Section 16a Plan'!A40="","",'Section 16a Plan'!A40)</f>
        <v/>
      </c>
      <c r="J1360" s="9" t="str">
        <f>IF('Section 16a Plan'!B40="","",'Section 16a Plan'!B40)</f>
        <v/>
      </c>
      <c r="K1360" s="9" t="str">
        <f>IF('Section 16a Plan'!C40="","",'Section 16a Plan'!C40)</f>
        <v/>
      </c>
      <c r="L1360" s="9" t="str">
        <f>IF('Section 16a Plan'!D40="","",'Section 16a Plan'!D40)</f>
        <v/>
      </c>
      <c r="M1360" s="9" t="str">
        <f>IF('Section 16a Plan'!E40="","",'Section 16a Plan'!E40)</f>
        <v/>
      </c>
      <c r="N1360" s="9" t="str">
        <f>IF('Section 16a Plan'!F40="","",IF('Section 16a Plan'!F40="«Choisir»","",'Section 16a Plan'!F40))</f>
        <v/>
      </c>
      <c r="O1360" s="9" t="str">
        <f>IF('Section 16a Plan'!G40="","",IF('Section 16a Plan'!G40="«Choisir»","",'Section 16a Plan'!G40))</f>
        <v/>
      </c>
      <c r="P1360" s="9" t="str">
        <f>IF('Section 16a Plan'!H40="","",'Section 16a Plan'!H40)</f>
        <v/>
      </c>
      <c r="Q1360" s="9" t="str">
        <f>IF('Section 16a Plan'!I40="","",'Section 16a Plan'!I40)</f>
        <v/>
      </c>
      <c r="R1360" s="9" t="str">
        <f>IF('Section 16a Plan'!J40="","",'Section 16a Plan'!J40)</f>
        <v/>
      </c>
      <c r="S1360" s="9" t="str">
        <f>IF('Section 16a Plan'!K40="","",'Section 16a Plan'!K40)</f>
        <v/>
      </c>
      <c r="T1360" s="9" t="str">
        <f>IF('Section 16a Plan'!L40="","",'Section 16a Plan'!L40)</f>
        <v/>
      </c>
      <c r="U1360" s="9" t="str">
        <f>IF('Section 16a Plan'!M40="","",'Section 16a Plan'!M40)</f>
        <v/>
      </c>
      <c r="V1360" s="81">
        <f>'Section 16a Plan'!N40</f>
        <v>0</v>
      </c>
      <c r="W1360" s="81">
        <f>'Section 16a Plan'!O40</f>
        <v>0</v>
      </c>
      <c r="X1360" s="81">
        <f>'Section 16a Plan'!P40</f>
        <v>0</v>
      </c>
      <c r="Y1360" s="81">
        <f>'Section 16a Plan'!Q40</f>
        <v>0</v>
      </c>
      <c r="Z1360" s="81">
        <f>'Section 16a Plan'!R40</f>
        <v>0</v>
      </c>
      <c r="AA1360" s="81">
        <f>'Section 16a Plan'!S40</f>
        <v>0</v>
      </c>
      <c r="AB1360" s="81">
        <f>'Section 16a Plan'!T40</f>
        <v>0</v>
      </c>
    </row>
    <row r="1361" spans="1:28">
      <c r="A1361" s="9">
        <f>'Identification '!$F$11</f>
        <v>0</v>
      </c>
      <c r="B1361" s="1440" t="str">
        <f>IF(AND('Identification '!$F$11="",'Identification '!$F$15&lt;&gt;""),'Identification '!$F$15,IF('Identification '!$F$11="","",IF('Identification '!$F$13="Inscrire le nom de votre organisme dans la cellule F15",'Identification '!$F$15,'Identification '!$F$13)))</f>
        <v/>
      </c>
      <c r="C1361" s="9" t="str">
        <f>REF!$BM$8</f>
        <v>2026-2027</v>
      </c>
      <c r="D1361" s="9" t="s">
        <v>3210</v>
      </c>
      <c r="E1361" s="190" t="str">
        <f>'Identification '!$F$17</f>
        <v/>
      </c>
      <c r="F1361" s="9" t="str">
        <f>'Identification '!$G$18</f>
        <v/>
      </c>
      <c r="G1361" s="9" t="str">
        <f>IF('Section 16a Plan'!$C$9="","",'Section 16a Plan'!$C$9)</f>
        <v/>
      </c>
      <c r="H1361" s="9" t="str">
        <f>IF('Section 16a Plan'!$H$6="","",'Section 16a Plan'!$H$6)</f>
        <v/>
      </c>
      <c r="I1361" s="9" t="str">
        <f>IF('Section 16a Plan'!A41="","",'Section 16a Plan'!A41)</f>
        <v/>
      </c>
      <c r="J1361" s="9" t="str">
        <f>IF('Section 16a Plan'!B41="","",'Section 16a Plan'!B41)</f>
        <v/>
      </c>
      <c r="K1361" s="9" t="str">
        <f>IF('Section 16a Plan'!C41="","",'Section 16a Plan'!C41)</f>
        <v/>
      </c>
      <c r="L1361" s="9" t="str">
        <f>IF('Section 16a Plan'!D41="","",'Section 16a Plan'!D41)</f>
        <v/>
      </c>
      <c r="M1361" s="9" t="str">
        <f>IF('Section 16a Plan'!E41="","",'Section 16a Plan'!E41)</f>
        <v/>
      </c>
      <c r="N1361" s="9" t="str">
        <f>IF('Section 16a Plan'!F41="","",IF('Section 16a Plan'!F41="«Choisir»","",'Section 16a Plan'!F41))</f>
        <v/>
      </c>
      <c r="O1361" s="9" t="str">
        <f>IF('Section 16a Plan'!G41="","",IF('Section 16a Plan'!G41="«Choisir»","",'Section 16a Plan'!G41))</f>
        <v/>
      </c>
      <c r="P1361" s="9" t="str">
        <f>IF('Section 16a Plan'!H41="","",'Section 16a Plan'!H41)</f>
        <v/>
      </c>
      <c r="Q1361" s="9" t="str">
        <f>IF('Section 16a Plan'!I41="","",'Section 16a Plan'!I41)</f>
        <v/>
      </c>
      <c r="R1361" s="9" t="str">
        <f>IF('Section 16a Plan'!J41="","",'Section 16a Plan'!J41)</f>
        <v/>
      </c>
      <c r="S1361" s="9" t="str">
        <f>IF('Section 16a Plan'!K41="","",'Section 16a Plan'!K41)</f>
        <v/>
      </c>
      <c r="T1361" s="9" t="str">
        <f>IF('Section 16a Plan'!L41="","",'Section 16a Plan'!L41)</f>
        <v/>
      </c>
      <c r="U1361" s="9" t="str">
        <f>IF('Section 16a Plan'!M41="","",'Section 16a Plan'!M41)</f>
        <v/>
      </c>
      <c r="V1361" s="81">
        <f>'Section 16a Plan'!N41</f>
        <v>0</v>
      </c>
      <c r="W1361" s="81">
        <f>'Section 16a Plan'!O41</f>
        <v>0</v>
      </c>
      <c r="X1361" s="81">
        <f>'Section 16a Plan'!P41</f>
        <v>0</v>
      </c>
      <c r="Y1361" s="81">
        <f>'Section 16a Plan'!Q41</f>
        <v>0</v>
      </c>
      <c r="Z1361" s="81">
        <f>'Section 16a Plan'!R41</f>
        <v>0</v>
      </c>
      <c r="AA1361" s="81">
        <f>'Section 16a Plan'!S41</f>
        <v>0</v>
      </c>
      <c r="AB1361" s="81">
        <f>'Section 16a Plan'!T41</f>
        <v>0</v>
      </c>
    </row>
    <row r="1362" spans="1:28">
      <c r="A1362" s="9">
        <f>'Identification '!$F$11</f>
        <v>0</v>
      </c>
      <c r="B1362" s="1440" t="str">
        <f>IF(AND('Identification '!$F$11="",'Identification '!$F$15&lt;&gt;""),'Identification '!$F$15,IF('Identification '!$F$11="","",IF('Identification '!$F$13="Inscrire le nom de votre organisme dans la cellule F15",'Identification '!$F$15,'Identification '!$F$13)))</f>
        <v/>
      </c>
      <c r="C1362" s="9" t="str">
        <f>REF!$BM$8</f>
        <v>2026-2027</v>
      </c>
      <c r="D1362" s="9" t="s">
        <v>3210</v>
      </c>
      <c r="E1362" s="190" t="str">
        <f>'Identification '!$F$17</f>
        <v/>
      </c>
      <c r="F1362" s="9" t="str">
        <f>'Identification '!$G$18</f>
        <v/>
      </c>
      <c r="G1362" s="9" t="str">
        <f>IF('Section 16a Plan'!$C$9="","",'Section 16a Plan'!$C$9)</f>
        <v/>
      </c>
      <c r="H1362" s="9" t="str">
        <f>IF('Section 16a Plan'!$H$6="","",'Section 16a Plan'!$H$6)</f>
        <v/>
      </c>
      <c r="I1362" s="9" t="str">
        <f>IF('Section 16a Plan'!A42="","",'Section 16a Plan'!A42)</f>
        <v/>
      </c>
      <c r="J1362" s="9" t="str">
        <f>IF('Section 16a Plan'!B42="","",'Section 16a Plan'!B42)</f>
        <v/>
      </c>
      <c r="K1362" s="9" t="str">
        <f>IF('Section 16a Plan'!C42="","",'Section 16a Plan'!C42)</f>
        <v/>
      </c>
      <c r="L1362" s="9" t="str">
        <f>IF('Section 16a Plan'!D42="","",'Section 16a Plan'!D42)</f>
        <v/>
      </c>
      <c r="M1362" s="9" t="str">
        <f>IF('Section 16a Plan'!E42="","",'Section 16a Plan'!E42)</f>
        <v/>
      </c>
      <c r="N1362" s="9" t="str">
        <f>IF('Section 16a Plan'!F42="","",IF('Section 16a Plan'!F42="«Choisir»","",'Section 16a Plan'!F42))</f>
        <v/>
      </c>
      <c r="O1362" s="9" t="str">
        <f>IF('Section 16a Plan'!G42="","",IF('Section 16a Plan'!G42="«Choisir»","",'Section 16a Plan'!G42))</f>
        <v/>
      </c>
      <c r="P1362" s="9" t="str">
        <f>IF('Section 16a Plan'!H42="","",'Section 16a Plan'!H42)</f>
        <v/>
      </c>
      <c r="Q1362" s="9" t="str">
        <f>IF('Section 16a Plan'!I42="","",'Section 16a Plan'!I42)</f>
        <v/>
      </c>
      <c r="R1362" s="9" t="str">
        <f>IF('Section 16a Plan'!J42="","",'Section 16a Plan'!J42)</f>
        <v/>
      </c>
      <c r="S1362" s="9" t="str">
        <f>IF('Section 16a Plan'!K42="","",'Section 16a Plan'!K42)</f>
        <v/>
      </c>
      <c r="T1362" s="9" t="str">
        <f>IF('Section 16a Plan'!L42="","",'Section 16a Plan'!L42)</f>
        <v/>
      </c>
      <c r="U1362" s="9" t="str">
        <f>IF('Section 16a Plan'!M42="","",'Section 16a Plan'!M42)</f>
        <v/>
      </c>
      <c r="V1362" s="81">
        <f>'Section 16a Plan'!N42</f>
        <v>0</v>
      </c>
      <c r="W1362" s="81">
        <f>'Section 16a Plan'!O42</f>
        <v>0</v>
      </c>
      <c r="X1362" s="81">
        <f>'Section 16a Plan'!P42</f>
        <v>0</v>
      </c>
      <c r="Y1362" s="81">
        <f>'Section 16a Plan'!Q42</f>
        <v>0</v>
      </c>
      <c r="Z1362" s="81">
        <f>'Section 16a Plan'!R42</f>
        <v>0</v>
      </c>
      <c r="AA1362" s="81">
        <f>'Section 16a Plan'!S42</f>
        <v>0</v>
      </c>
      <c r="AB1362" s="81">
        <f>'Section 16a Plan'!T42</f>
        <v>0</v>
      </c>
    </row>
    <row r="1363" spans="1:28">
      <c r="A1363" s="9">
        <f>'Identification '!$F$11</f>
        <v>0</v>
      </c>
      <c r="B1363" s="1440" t="str">
        <f>IF(AND('Identification '!$F$11="",'Identification '!$F$15&lt;&gt;""),'Identification '!$F$15,IF('Identification '!$F$11="","",IF('Identification '!$F$13="Inscrire le nom de votre organisme dans la cellule F15",'Identification '!$F$15,'Identification '!$F$13)))</f>
        <v/>
      </c>
      <c r="C1363" s="9" t="str">
        <f>REF!$BM$8</f>
        <v>2026-2027</v>
      </c>
      <c r="D1363" s="9" t="s">
        <v>3210</v>
      </c>
      <c r="E1363" s="190" t="str">
        <f>'Identification '!$F$17</f>
        <v/>
      </c>
      <c r="F1363" s="9" t="str">
        <f>'Identification '!$G$18</f>
        <v/>
      </c>
      <c r="G1363" s="9" t="str">
        <f>IF('Section 16a Plan'!$C$9="","",'Section 16a Plan'!$C$9)</f>
        <v/>
      </c>
      <c r="H1363" s="9" t="str">
        <f>IF('Section 16a Plan'!$H$6="","",'Section 16a Plan'!$H$6)</f>
        <v/>
      </c>
      <c r="I1363" s="9" t="str">
        <f>IF('Section 16a Plan'!A43="","",'Section 16a Plan'!A43)</f>
        <v/>
      </c>
      <c r="J1363" s="9" t="str">
        <f>IF('Section 16a Plan'!B43="","",'Section 16a Plan'!B43)</f>
        <v/>
      </c>
      <c r="K1363" s="9" t="str">
        <f>IF('Section 16a Plan'!C43="","",'Section 16a Plan'!C43)</f>
        <v/>
      </c>
      <c r="L1363" s="9" t="str">
        <f>IF('Section 16a Plan'!D43="","",'Section 16a Plan'!D43)</f>
        <v/>
      </c>
      <c r="M1363" s="9" t="str">
        <f>IF('Section 16a Plan'!E43="","",'Section 16a Plan'!E43)</f>
        <v/>
      </c>
      <c r="N1363" s="9" t="str">
        <f>IF('Section 16a Plan'!F43="","",IF('Section 16a Plan'!F43="«Choisir»","",'Section 16a Plan'!F43))</f>
        <v/>
      </c>
      <c r="O1363" s="9" t="str">
        <f>IF('Section 16a Plan'!G43="","",IF('Section 16a Plan'!G43="«Choisir»","",'Section 16a Plan'!G43))</f>
        <v/>
      </c>
      <c r="P1363" s="9" t="str">
        <f>IF('Section 16a Plan'!H43="","",'Section 16a Plan'!H43)</f>
        <v/>
      </c>
      <c r="Q1363" s="9" t="str">
        <f>IF('Section 16a Plan'!I43="","",'Section 16a Plan'!I43)</f>
        <v/>
      </c>
      <c r="R1363" s="9" t="str">
        <f>IF('Section 16a Plan'!J43="","",'Section 16a Plan'!J43)</f>
        <v/>
      </c>
      <c r="S1363" s="9" t="str">
        <f>IF('Section 16a Plan'!K43="","",'Section 16a Plan'!K43)</f>
        <v/>
      </c>
      <c r="T1363" s="9" t="str">
        <f>IF('Section 16a Plan'!L43="","",'Section 16a Plan'!L43)</f>
        <v/>
      </c>
      <c r="U1363" s="9" t="str">
        <f>IF('Section 16a Plan'!M43="","",'Section 16a Plan'!M43)</f>
        <v/>
      </c>
      <c r="V1363" s="81">
        <f>'Section 16a Plan'!N43</f>
        <v>0</v>
      </c>
      <c r="W1363" s="81">
        <f>'Section 16a Plan'!O43</f>
        <v>0</v>
      </c>
      <c r="X1363" s="81">
        <f>'Section 16a Plan'!P43</f>
        <v>0</v>
      </c>
      <c r="Y1363" s="81">
        <f>'Section 16a Plan'!Q43</f>
        <v>0</v>
      </c>
      <c r="Z1363" s="81">
        <f>'Section 16a Plan'!R43</f>
        <v>0</v>
      </c>
      <c r="AA1363" s="81">
        <f>'Section 16a Plan'!S43</f>
        <v>0</v>
      </c>
      <c r="AB1363" s="81">
        <f>'Section 16a Plan'!T43</f>
        <v>0</v>
      </c>
    </row>
    <row r="1364" spans="1:28">
      <c r="A1364" s="9">
        <f>'Identification '!$F$11</f>
        <v>0</v>
      </c>
      <c r="B1364" s="1440" t="str">
        <f>IF(AND('Identification '!$F$11="",'Identification '!$F$15&lt;&gt;""),'Identification '!$F$15,IF('Identification '!$F$11="","",IF('Identification '!$F$13="Inscrire le nom de votre organisme dans la cellule F15",'Identification '!$F$15,'Identification '!$F$13)))</f>
        <v/>
      </c>
      <c r="C1364" s="9" t="str">
        <f>REF!$BM$8</f>
        <v>2026-2027</v>
      </c>
      <c r="D1364" s="9" t="s">
        <v>3210</v>
      </c>
      <c r="E1364" s="190" t="str">
        <f>'Identification '!$F$17</f>
        <v/>
      </c>
      <c r="F1364" s="9" t="str">
        <f>'Identification '!$G$18</f>
        <v/>
      </c>
      <c r="G1364" s="9" t="str">
        <f>IF('Section 16a Plan'!$C$9="","",'Section 16a Plan'!$C$9)</f>
        <v/>
      </c>
      <c r="H1364" s="9" t="str">
        <f>IF('Section 16a Plan'!$H$6="","",'Section 16a Plan'!$H$6)</f>
        <v/>
      </c>
      <c r="I1364" s="9" t="str">
        <f>IF('Section 16a Plan'!A44="","",'Section 16a Plan'!A44)</f>
        <v/>
      </c>
      <c r="J1364" s="9" t="str">
        <f>IF('Section 16a Plan'!B44="","",'Section 16a Plan'!B44)</f>
        <v/>
      </c>
      <c r="K1364" s="9" t="str">
        <f>IF('Section 16a Plan'!C44="","",'Section 16a Plan'!C44)</f>
        <v/>
      </c>
      <c r="L1364" s="9" t="str">
        <f>IF('Section 16a Plan'!D44="","",'Section 16a Plan'!D44)</f>
        <v/>
      </c>
      <c r="M1364" s="9" t="str">
        <f>IF('Section 16a Plan'!E44="","",'Section 16a Plan'!E44)</f>
        <v/>
      </c>
      <c r="N1364" s="9" t="str">
        <f>IF('Section 16a Plan'!F44="","",IF('Section 16a Plan'!F44="«Choisir»","",'Section 16a Plan'!F44))</f>
        <v/>
      </c>
      <c r="O1364" s="9" t="str">
        <f>IF('Section 16a Plan'!G44="","",IF('Section 16a Plan'!G44="«Choisir»","",'Section 16a Plan'!G44))</f>
        <v/>
      </c>
      <c r="P1364" s="9" t="str">
        <f>IF('Section 16a Plan'!H44="","",'Section 16a Plan'!H44)</f>
        <v/>
      </c>
      <c r="Q1364" s="9" t="str">
        <f>IF('Section 16a Plan'!I44="","",'Section 16a Plan'!I44)</f>
        <v/>
      </c>
      <c r="R1364" s="9" t="str">
        <f>IF('Section 16a Plan'!J44="","",'Section 16a Plan'!J44)</f>
        <v/>
      </c>
      <c r="S1364" s="9" t="str">
        <f>IF('Section 16a Plan'!K44="","",'Section 16a Plan'!K44)</f>
        <v/>
      </c>
      <c r="T1364" s="9" t="str">
        <f>IF('Section 16a Plan'!L44="","",'Section 16a Plan'!L44)</f>
        <v/>
      </c>
      <c r="U1364" s="9" t="str">
        <f>IF('Section 16a Plan'!M44="","",'Section 16a Plan'!M44)</f>
        <v/>
      </c>
      <c r="V1364" s="81">
        <f>'Section 16a Plan'!N44</f>
        <v>0</v>
      </c>
      <c r="W1364" s="81">
        <f>'Section 16a Plan'!O44</f>
        <v>0</v>
      </c>
      <c r="X1364" s="81">
        <f>'Section 16a Plan'!P44</f>
        <v>0</v>
      </c>
      <c r="Y1364" s="81">
        <f>'Section 16a Plan'!Q44</f>
        <v>0</v>
      </c>
      <c r="Z1364" s="81">
        <f>'Section 16a Plan'!R44</f>
        <v>0</v>
      </c>
      <c r="AA1364" s="81">
        <f>'Section 16a Plan'!S44</f>
        <v>0</v>
      </c>
      <c r="AB1364" s="81">
        <f>'Section 16a Plan'!T44</f>
        <v>0</v>
      </c>
    </row>
    <row r="1365" spans="1:28">
      <c r="A1365" s="9">
        <f>'Identification '!$F$11</f>
        <v>0</v>
      </c>
      <c r="B1365" s="1440" t="str">
        <f>IF(AND('Identification '!$F$11="",'Identification '!$F$15&lt;&gt;""),'Identification '!$F$15,IF('Identification '!$F$11="","",IF('Identification '!$F$13="Inscrire le nom de votre organisme dans la cellule F15",'Identification '!$F$15,'Identification '!$F$13)))</f>
        <v/>
      </c>
      <c r="C1365" s="9" t="str">
        <f>REF!$BM$8</f>
        <v>2026-2027</v>
      </c>
      <c r="D1365" s="9" t="s">
        <v>3210</v>
      </c>
      <c r="E1365" s="190" t="str">
        <f>'Identification '!$F$17</f>
        <v/>
      </c>
      <c r="F1365" s="9" t="str">
        <f>'Identification '!$G$18</f>
        <v/>
      </c>
      <c r="G1365" s="9" t="str">
        <f>IF('Section 16a Plan'!$C$9="","",'Section 16a Plan'!$C$9)</f>
        <v/>
      </c>
      <c r="H1365" s="9" t="str">
        <f>IF('Section 16a Plan'!$H$6="","",'Section 16a Plan'!$H$6)</f>
        <v/>
      </c>
      <c r="I1365" s="9" t="str">
        <f>IF('Section 16a Plan'!A45="","",'Section 16a Plan'!A45)</f>
        <v/>
      </c>
      <c r="J1365" s="9" t="str">
        <f>IF('Section 16a Plan'!B45="","",'Section 16a Plan'!B45)</f>
        <v/>
      </c>
      <c r="K1365" s="9" t="str">
        <f>IF('Section 16a Plan'!C45="","",'Section 16a Plan'!C45)</f>
        <v/>
      </c>
      <c r="L1365" s="9" t="str">
        <f>IF('Section 16a Plan'!D45="","",'Section 16a Plan'!D45)</f>
        <v/>
      </c>
      <c r="M1365" s="9" t="str">
        <f>IF('Section 16a Plan'!E45="","",'Section 16a Plan'!E45)</f>
        <v/>
      </c>
      <c r="N1365" s="9" t="str">
        <f>IF('Section 16a Plan'!F45="","",IF('Section 16a Plan'!F45="«Choisir»","",'Section 16a Plan'!F45))</f>
        <v/>
      </c>
      <c r="O1365" s="9" t="str">
        <f>IF('Section 16a Plan'!G45="","",IF('Section 16a Plan'!G45="«Choisir»","",'Section 16a Plan'!G45))</f>
        <v/>
      </c>
      <c r="P1365" s="9" t="str">
        <f>IF('Section 16a Plan'!H45="","",'Section 16a Plan'!H45)</f>
        <v/>
      </c>
      <c r="Q1365" s="9" t="str">
        <f>IF('Section 16a Plan'!I45="","",'Section 16a Plan'!I45)</f>
        <v/>
      </c>
      <c r="R1365" s="9" t="str">
        <f>IF('Section 16a Plan'!J45="","",'Section 16a Plan'!J45)</f>
        <v/>
      </c>
      <c r="S1365" s="9" t="str">
        <f>IF('Section 16a Plan'!K45="","",'Section 16a Plan'!K45)</f>
        <v/>
      </c>
      <c r="T1365" s="9" t="str">
        <f>IF('Section 16a Plan'!L45="","",'Section 16a Plan'!L45)</f>
        <v/>
      </c>
      <c r="U1365" s="9" t="str">
        <f>IF('Section 16a Plan'!M45="","",'Section 16a Plan'!M45)</f>
        <v/>
      </c>
      <c r="V1365" s="81">
        <f>'Section 16a Plan'!N45</f>
        <v>0</v>
      </c>
      <c r="W1365" s="81">
        <f>'Section 16a Plan'!O45</f>
        <v>0</v>
      </c>
      <c r="X1365" s="81">
        <f>'Section 16a Plan'!P45</f>
        <v>0</v>
      </c>
      <c r="Y1365" s="81">
        <f>'Section 16a Plan'!Q45</f>
        <v>0</v>
      </c>
      <c r="Z1365" s="81">
        <f>'Section 16a Plan'!R45</f>
        <v>0</v>
      </c>
      <c r="AA1365" s="81">
        <f>'Section 16a Plan'!S45</f>
        <v>0</v>
      </c>
      <c r="AB1365" s="81">
        <f>'Section 16a Plan'!T45</f>
        <v>0</v>
      </c>
    </row>
    <row r="1366" spans="1:28">
      <c r="A1366" s="9">
        <f>'Identification '!$F$11</f>
        <v>0</v>
      </c>
      <c r="B1366" s="1440" t="str">
        <f>IF(AND('Identification '!$F$11="",'Identification '!$F$15&lt;&gt;""),'Identification '!$F$15,IF('Identification '!$F$11="","",IF('Identification '!$F$13="Inscrire le nom de votre organisme dans la cellule F15",'Identification '!$F$15,'Identification '!$F$13)))</f>
        <v/>
      </c>
      <c r="C1366" s="9" t="str">
        <f>REF!$BM$8</f>
        <v>2026-2027</v>
      </c>
      <c r="D1366" s="9" t="s">
        <v>3210</v>
      </c>
      <c r="E1366" s="190" t="str">
        <f>'Identification '!$F$17</f>
        <v/>
      </c>
      <c r="F1366" s="9" t="str">
        <f>'Identification '!$G$18</f>
        <v/>
      </c>
      <c r="G1366" s="9" t="str">
        <f>IF('Section 16a Plan'!$C$9="","",'Section 16a Plan'!$C$9)</f>
        <v/>
      </c>
      <c r="H1366" s="9" t="str">
        <f>IF('Section 16a Plan'!$H$6="","",'Section 16a Plan'!$H$6)</f>
        <v/>
      </c>
      <c r="I1366" s="9" t="str">
        <f>IF('Section 16a Plan'!A46="","",'Section 16a Plan'!A46)</f>
        <v/>
      </c>
      <c r="J1366" s="9" t="str">
        <f>IF('Section 16a Plan'!B46="","",'Section 16a Plan'!B46)</f>
        <v/>
      </c>
      <c r="K1366" s="9" t="str">
        <f>IF('Section 16a Plan'!C46="","",'Section 16a Plan'!C46)</f>
        <v/>
      </c>
      <c r="L1366" s="9" t="str">
        <f>IF('Section 16a Plan'!D46="","",'Section 16a Plan'!D46)</f>
        <v/>
      </c>
      <c r="M1366" s="9" t="str">
        <f>IF('Section 16a Plan'!E46="","",'Section 16a Plan'!E46)</f>
        <v/>
      </c>
      <c r="N1366" s="9" t="str">
        <f>IF('Section 16a Plan'!F46="","",IF('Section 16a Plan'!F46="«Choisir»","",'Section 16a Plan'!F46))</f>
        <v/>
      </c>
      <c r="O1366" s="9" t="str">
        <f>IF('Section 16a Plan'!G46="","",IF('Section 16a Plan'!G46="«Choisir»","",'Section 16a Plan'!G46))</f>
        <v/>
      </c>
      <c r="P1366" s="9" t="str">
        <f>IF('Section 16a Plan'!H46="","",'Section 16a Plan'!H46)</f>
        <v/>
      </c>
      <c r="Q1366" s="9" t="str">
        <f>IF('Section 16a Plan'!I46="","",'Section 16a Plan'!I46)</f>
        <v/>
      </c>
      <c r="R1366" s="9" t="str">
        <f>IF('Section 16a Plan'!J46="","",'Section 16a Plan'!J46)</f>
        <v/>
      </c>
      <c r="S1366" s="9" t="str">
        <f>IF('Section 16a Plan'!K46="","",'Section 16a Plan'!K46)</f>
        <v/>
      </c>
      <c r="T1366" s="9" t="str">
        <f>IF('Section 16a Plan'!L46="","",'Section 16a Plan'!L46)</f>
        <v/>
      </c>
      <c r="U1366" s="9" t="str">
        <f>IF('Section 16a Plan'!M46="","",'Section 16a Plan'!M46)</f>
        <v/>
      </c>
      <c r="V1366" s="81">
        <f>'Section 16a Plan'!N46</f>
        <v>0</v>
      </c>
      <c r="W1366" s="81">
        <f>'Section 16a Plan'!O46</f>
        <v>0</v>
      </c>
      <c r="X1366" s="81">
        <f>'Section 16a Plan'!P46</f>
        <v>0</v>
      </c>
      <c r="Y1366" s="81">
        <f>'Section 16a Plan'!Q46</f>
        <v>0</v>
      </c>
      <c r="Z1366" s="81">
        <f>'Section 16a Plan'!R46</f>
        <v>0</v>
      </c>
      <c r="AA1366" s="81">
        <f>'Section 16a Plan'!S46</f>
        <v>0</v>
      </c>
      <c r="AB1366" s="81">
        <f>'Section 16a Plan'!T46</f>
        <v>0</v>
      </c>
    </row>
    <row r="1367" spans="1:28">
      <c r="A1367" s="9">
        <f>'Identification '!$F$11</f>
        <v>0</v>
      </c>
      <c r="B1367" s="1440" t="str">
        <f>IF(AND('Identification '!$F$11="",'Identification '!$F$15&lt;&gt;""),'Identification '!$F$15,IF('Identification '!$F$11="","",IF('Identification '!$F$13="Inscrire le nom de votre organisme dans la cellule F15",'Identification '!$F$15,'Identification '!$F$13)))</f>
        <v/>
      </c>
      <c r="C1367" s="9" t="str">
        <f>REF!$BM$8</f>
        <v>2026-2027</v>
      </c>
      <c r="D1367" s="9" t="s">
        <v>3210</v>
      </c>
      <c r="E1367" s="190" t="str">
        <f>'Identification '!$F$17</f>
        <v/>
      </c>
      <c r="F1367" s="9" t="str">
        <f>'Identification '!$G$18</f>
        <v/>
      </c>
      <c r="G1367" s="9" t="str">
        <f>IF('Section 16a Plan'!$C$9="","",'Section 16a Plan'!$C$9)</f>
        <v/>
      </c>
      <c r="H1367" s="9" t="str">
        <f>IF('Section 16a Plan'!$H$6="","",'Section 16a Plan'!$H$6)</f>
        <v/>
      </c>
      <c r="I1367" s="9" t="str">
        <f>IF('Section 16a Plan'!A47="","",'Section 16a Plan'!A47)</f>
        <v/>
      </c>
      <c r="J1367" s="9" t="str">
        <f>IF('Section 16a Plan'!B47="","",'Section 16a Plan'!B47)</f>
        <v/>
      </c>
      <c r="K1367" s="9" t="str">
        <f>IF('Section 16a Plan'!C47="","",'Section 16a Plan'!C47)</f>
        <v/>
      </c>
      <c r="L1367" s="9" t="str">
        <f>IF('Section 16a Plan'!D47="","",'Section 16a Plan'!D47)</f>
        <v/>
      </c>
      <c r="M1367" s="9" t="str">
        <f>IF('Section 16a Plan'!E47="","",'Section 16a Plan'!E47)</f>
        <v/>
      </c>
      <c r="N1367" s="9" t="str">
        <f>IF('Section 16a Plan'!F47="","",IF('Section 16a Plan'!F47="«Choisir»","",'Section 16a Plan'!F47))</f>
        <v/>
      </c>
      <c r="O1367" s="9" t="str">
        <f>IF('Section 16a Plan'!G47="","",IF('Section 16a Plan'!G47="«Choisir»","",'Section 16a Plan'!G47))</f>
        <v/>
      </c>
      <c r="P1367" s="9" t="str">
        <f>IF('Section 16a Plan'!H47="","",'Section 16a Plan'!H47)</f>
        <v/>
      </c>
      <c r="Q1367" s="9" t="str">
        <f>IF('Section 16a Plan'!I47="","",'Section 16a Plan'!I47)</f>
        <v/>
      </c>
      <c r="R1367" s="9" t="str">
        <f>IF('Section 16a Plan'!J47="","",'Section 16a Plan'!J47)</f>
        <v/>
      </c>
      <c r="S1367" s="9" t="str">
        <f>IF('Section 16a Plan'!K47="","",'Section 16a Plan'!K47)</f>
        <v/>
      </c>
      <c r="T1367" s="9" t="str">
        <f>IF('Section 16a Plan'!L47="","",'Section 16a Plan'!L47)</f>
        <v/>
      </c>
      <c r="U1367" s="9" t="str">
        <f>IF('Section 16a Plan'!M47="","",'Section 16a Plan'!M47)</f>
        <v/>
      </c>
      <c r="V1367" s="81">
        <f>'Section 16a Plan'!N47</f>
        <v>0</v>
      </c>
      <c r="W1367" s="81">
        <f>'Section 16a Plan'!O47</f>
        <v>0</v>
      </c>
      <c r="X1367" s="81">
        <f>'Section 16a Plan'!P47</f>
        <v>0</v>
      </c>
      <c r="Y1367" s="81">
        <f>'Section 16a Plan'!Q47</f>
        <v>0</v>
      </c>
      <c r="Z1367" s="81">
        <f>'Section 16a Plan'!R47</f>
        <v>0</v>
      </c>
      <c r="AA1367" s="81">
        <f>'Section 16a Plan'!S47</f>
        <v>0</v>
      </c>
      <c r="AB1367" s="81">
        <f>'Section 16a Plan'!T47</f>
        <v>0</v>
      </c>
    </row>
    <row r="1368" spans="1:28">
      <c r="A1368" s="9">
        <f>'Identification '!$F$11</f>
        <v>0</v>
      </c>
      <c r="B1368" s="1440" t="str">
        <f>IF(AND('Identification '!$F$11="",'Identification '!$F$15&lt;&gt;""),'Identification '!$F$15,IF('Identification '!$F$11="","",IF('Identification '!$F$13="Inscrire le nom de votre organisme dans la cellule F15",'Identification '!$F$15,'Identification '!$F$13)))</f>
        <v/>
      </c>
      <c r="C1368" s="9" t="str">
        <f>REF!$BM$8</f>
        <v>2026-2027</v>
      </c>
      <c r="D1368" s="9" t="s">
        <v>3210</v>
      </c>
      <c r="E1368" s="190" t="str">
        <f>'Identification '!$F$17</f>
        <v/>
      </c>
      <c r="F1368" s="9" t="str">
        <f>'Identification '!$G$18</f>
        <v/>
      </c>
      <c r="G1368" s="9" t="str">
        <f>IF('Section 16a Plan'!$C$9="","",'Section 16a Plan'!$C$9)</f>
        <v/>
      </c>
      <c r="H1368" s="9" t="str">
        <f>IF('Section 16a Plan'!$H$6="","",'Section 16a Plan'!$H$6)</f>
        <v/>
      </c>
      <c r="I1368" s="9" t="str">
        <f>IF('Section 16a Plan'!A48="","",'Section 16a Plan'!A48)</f>
        <v/>
      </c>
      <c r="J1368" s="9" t="str">
        <f>IF('Section 16a Plan'!B48="","",'Section 16a Plan'!B48)</f>
        <v/>
      </c>
      <c r="K1368" s="9" t="str">
        <f>IF('Section 16a Plan'!C48="","",'Section 16a Plan'!C48)</f>
        <v/>
      </c>
      <c r="L1368" s="9" t="str">
        <f>IF('Section 16a Plan'!D48="","",'Section 16a Plan'!D48)</f>
        <v/>
      </c>
      <c r="M1368" s="9" t="str">
        <f>IF('Section 16a Plan'!E48="","",'Section 16a Plan'!E48)</f>
        <v/>
      </c>
      <c r="N1368" s="9" t="str">
        <f>IF('Section 16a Plan'!F48="","",IF('Section 16a Plan'!F48="«Choisir»","",'Section 16a Plan'!F48))</f>
        <v/>
      </c>
      <c r="O1368" s="9" t="str">
        <f>IF('Section 16a Plan'!G48="","",IF('Section 16a Plan'!G48="«Choisir»","",'Section 16a Plan'!G48))</f>
        <v/>
      </c>
      <c r="P1368" s="9" t="str">
        <f>IF('Section 16a Plan'!H48="","",'Section 16a Plan'!H48)</f>
        <v/>
      </c>
      <c r="Q1368" s="9" t="str">
        <f>IF('Section 16a Plan'!I48="","",'Section 16a Plan'!I48)</f>
        <v/>
      </c>
      <c r="R1368" s="9" t="str">
        <f>IF('Section 16a Plan'!J48="","",'Section 16a Plan'!J48)</f>
        <v/>
      </c>
      <c r="S1368" s="9" t="str">
        <f>IF('Section 16a Plan'!K48="","",'Section 16a Plan'!K48)</f>
        <v/>
      </c>
      <c r="T1368" s="9" t="str">
        <f>IF('Section 16a Plan'!L48="","",'Section 16a Plan'!L48)</f>
        <v/>
      </c>
      <c r="U1368" s="9" t="str">
        <f>IF('Section 16a Plan'!M48="","",'Section 16a Plan'!M48)</f>
        <v/>
      </c>
      <c r="V1368" s="81">
        <f>'Section 16a Plan'!N48</f>
        <v>0</v>
      </c>
      <c r="W1368" s="81">
        <f>'Section 16a Plan'!O48</f>
        <v>0</v>
      </c>
      <c r="X1368" s="81">
        <f>'Section 16a Plan'!P48</f>
        <v>0</v>
      </c>
      <c r="Y1368" s="81">
        <f>'Section 16a Plan'!Q48</f>
        <v>0</v>
      </c>
      <c r="Z1368" s="81">
        <f>'Section 16a Plan'!R48</f>
        <v>0</v>
      </c>
      <c r="AA1368" s="81">
        <f>'Section 16a Plan'!S48</f>
        <v>0</v>
      </c>
      <c r="AB1368" s="81">
        <f>'Section 16a Plan'!T48</f>
        <v>0</v>
      </c>
    </row>
    <row r="1369" spans="1:28">
      <c r="A1369" s="9">
        <f>'Identification '!$F$11</f>
        <v>0</v>
      </c>
      <c r="B1369" s="1440" t="str">
        <f>IF(AND('Identification '!$F$11="",'Identification '!$F$15&lt;&gt;""),'Identification '!$F$15,IF('Identification '!$F$11="","",IF('Identification '!$F$13="Inscrire le nom de votre organisme dans la cellule F15",'Identification '!$F$15,'Identification '!$F$13)))</f>
        <v/>
      </c>
      <c r="C1369" s="9" t="str">
        <f>REF!$BM$8</f>
        <v>2026-2027</v>
      </c>
      <c r="D1369" s="9" t="s">
        <v>3210</v>
      </c>
      <c r="E1369" s="190" t="str">
        <f>'Identification '!$F$17</f>
        <v/>
      </c>
      <c r="F1369" s="9" t="str">
        <f>'Identification '!$G$18</f>
        <v/>
      </c>
      <c r="G1369" s="9" t="str">
        <f>IF('Section 16a Plan'!$C$9="","",'Section 16a Plan'!$C$9)</f>
        <v/>
      </c>
      <c r="H1369" s="9" t="str">
        <f>IF('Section 16a Plan'!$H$6="","",'Section 16a Plan'!$H$6)</f>
        <v/>
      </c>
      <c r="I1369" s="9" t="str">
        <f>IF('Section 16a Plan'!A49="","",'Section 16a Plan'!A49)</f>
        <v/>
      </c>
      <c r="J1369" s="9" t="str">
        <f>IF('Section 16a Plan'!B49="","",'Section 16a Plan'!B49)</f>
        <v/>
      </c>
      <c r="K1369" s="9" t="str">
        <f>IF('Section 16a Plan'!C49="","",'Section 16a Plan'!C49)</f>
        <v/>
      </c>
      <c r="L1369" s="9" t="str">
        <f>IF('Section 16a Plan'!D49="","",'Section 16a Plan'!D49)</f>
        <v/>
      </c>
      <c r="M1369" s="9" t="str">
        <f>IF('Section 16a Plan'!E49="","",'Section 16a Plan'!E49)</f>
        <v/>
      </c>
      <c r="N1369" s="9" t="str">
        <f>IF('Section 16a Plan'!F49="","",IF('Section 16a Plan'!F49="«Choisir»","",'Section 16a Plan'!F49))</f>
        <v/>
      </c>
      <c r="O1369" s="9" t="str">
        <f>IF('Section 16a Plan'!G49="","",IF('Section 16a Plan'!G49="«Choisir»","",'Section 16a Plan'!G49))</f>
        <v/>
      </c>
      <c r="P1369" s="9" t="str">
        <f>IF('Section 16a Plan'!H49="","",'Section 16a Plan'!H49)</f>
        <v/>
      </c>
      <c r="Q1369" s="9" t="str">
        <f>IF('Section 16a Plan'!I49="","",'Section 16a Plan'!I49)</f>
        <v/>
      </c>
      <c r="R1369" s="9" t="str">
        <f>IF('Section 16a Plan'!J49="","",'Section 16a Plan'!J49)</f>
        <v/>
      </c>
      <c r="S1369" s="9" t="str">
        <f>IF('Section 16a Plan'!K49="","",'Section 16a Plan'!K49)</f>
        <v/>
      </c>
      <c r="T1369" s="9" t="str">
        <f>IF('Section 16a Plan'!L49="","",'Section 16a Plan'!L49)</f>
        <v/>
      </c>
      <c r="U1369" s="9" t="str">
        <f>IF('Section 16a Plan'!M49="","",'Section 16a Plan'!M49)</f>
        <v/>
      </c>
      <c r="V1369" s="81">
        <f>'Section 16a Plan'!N49</f>
        <v>0</v>
      </c>
      <c r="W1369" s="81">
        <f>'Section 16a Plan'!O49</f>
        <v>0</v>
      </c>
      <c r="X1369" s="81">
        <f>'Section 16a Plan'!P49</f>
        <v>0</v>
      </c>
      <c r="Y1369" s="81">
        <f>'Section 16a Plan'!Q49</f>
        <v>0</v>
      </c>
      <c r="Z1369" s="81">
        <f>'Section 16a Plan'!R49</f>
        <v>0</v>
      </c>
      <c r="AA1369" s="81">
        <f>'Section 16a Plan'!S49</f>
        <v>0</v>
      </c>
      <c r="AB1369" s="81">
        <f>'Section 16a Plan'!T49</f>
        <v>0</v>
      </c>
    </row>
    <row r="1370" spans="1:28">
      <c r="A1370" s="9">
        <f>'Identification '!$F$11</f>
        <v>0</v>
      </c>
      <c r="B1370" s="1440" t="str">
        <f>IF(AND('Identification '!$F$11="",'Identification '!$F$15&lt;&gt;""),'Identification '!$F$15,IF('Identification '!$F$11="","",IF('Identification '!$F$13="Inscrire le nom de votre organisme dans la cellule F15",'Identification '!$F$15,'Identification '!$F$13)))</f>
        <v/>
      </c>
      <c r="C1370" s="9" t="str">
        <f>REF!$BM$8</f>
        <v>2026-2027</v>
      </c>
      <c r="D1370" s="9" t="s">
        <v>3210</v>
      </c>
      <c r="E1370" s="190" t="str">
        <f>'Identification '!$F$17</f>
        <v/>
      </c>
      <c r="F1370" s="9" t="str">
        <f>'Identification '!$G$18</f>
        <v/>
      </c>
      <c r="G1370" s="9" t="str">
        <f>IF('Section 16a Plan'!$C$9="","",'Section 16a Plan'!$C$9)</f>
        <v/>
      </c>
      <c r="H1370" s="9" t="str">
        <f>IF('Section 16a Plan'!$H$6="","",'Section 16a Plan'!$H$6)</f>
        <v/>
      </c>
      <c r="I1370" s="9" t="str">
        <f>IF('Section 16a Plan'!A50="","",'Section 16a Plan'!A50)</f>
        <v/>
      </c>
      <c r="J1370" s="9" t="str">
        <f>IF('Section 16a Plan'!B50="","",'Section 16a Plan'!B50)</f>
        <v/>
      </c>
      <c r="K1370" s="9" t="str">
        <f>IF('Section 16a Plan'!C50="","",'Section 16a Plan'!C50)</f>
        <v/>
      </c>
      <c r="L1370" s="9" t="str">
        <f>IF('Section 16a Plan'!D50="","",'Section 16a Plan'!D50)</f>
        <v/>
      </c>
      <c r="M1370" s="9" t="str">
        <f>IF('Section 16a Plan'!E50="","",'Section 16a Plan'!E50)</f>
        <v/>
      </c>
      <c r="N1370" s="9" t="str">
        <f>IF('Section 16a Plan'!F50="","",IF('Section 16a Plan'!F50="«Choisir»","",'Section 16a Plan'!F50))</f>
        <v/>
      </c>
      <c r="O1370" s="9" t="str">
        <f>IF('Section 16a Plan'!G50="","",IF('Section 16a Plan'!G50="«Choisir»","",'Section 16a Plan'!G50))</f>
        <v/>
      </c>
      <c r="P1370" s="9" t="str">
        <f>IF('Section 16a Plan'!H50="","",'Section 16a Plan'!H50)</f>
        <v/>
      </c>
      <c r="Q1370" s="9" t="str">
        <f>IF('Section 16a Plan'!I50="","",'Section 16a Plan'!I50)</f>
        <v/>
      </c>
      <c r="R1370" s="9" t="str">
        <f>IF('Section 16a Plan'!J50="","",'Section 16a Plan'!J50)</f>
        <v/>
      </c>
      <c r="S1370" s="9" t="str">
        <f>IF('Section 16a Plan'!K50="","",'Section 16a Plan'!K50)</f>
        <v/>
      </c>
      <c r="T1370" s="9" t="str">
        <f>IF('Section 16a Plan'!L50="","",'Section 16a Plan'!L50)</f>
        <v/>
      </c>
      <c r="U1370" s="9" t="str">
        <f>IF('Section 16a Plan'!M50="","",'Section 16a Plan'!M50)</f>
        <v/>
      </c>
      <c r="V1370" s="81">
        <f>'Section 16a Plan'!N50</f>
        <v>0</v>
      </c>
      <c r="W1370" s="81">
        <f>'Section 16a Plan'!O50</f>
        <v>0</v>
      </c>
      <c r="X1370" s="81">
        <f>'Section 16a Plan'!P50</f>
        <v>0</v>
      </c>
      <c r="Y1370" s="81">
        <f>'Section 16a Plan'!Q50</f>
        <v>0</v>
      </c>
      <c r="Z1370" s="81">
        <f>'Section 16a Plan'!R50</f>
        <v>0</v>
      </c>
      <c r="AA1370" s="81">
        <f>'Section 16a Plan'!S50</f>
        <v>0</v>
      </c>
      <c r="AB1370" s="81">
        <f>'Section 16a Plan'!T50</f>
        <v>0</v>
      </c>
    </row>
    <row r="1371" spans="1:28">
      <c r="A1371" s="9">
        <f>'Identification '!$F$11</f>
        <v>0</v>
      </c>
      <c r="B1371" s="1440" t="str">
        <f>IF(AND('Identification '!$F$11="",'Identification '!$F$15&lt;&gt;""),'Identification '!$F$15,IF('Identification '!$F$11="","",IF('Identification '!$F$13="Inscrire le nom de votre organisme dans la cellule F15",'Identification '!$F$15,'Identification '!$F$13)))</f>
        <v/>
      </c>
      <c r="C1371" s="9" t="str">
        <f>REF!$BM$8</f>
        <v>2026-2027</v>
      </c>
      <c r="D1371" s="9" t="s">
        <v>3210</v>
      </c>
      <c r="E1371" s="190" t="str">
        <f>'Identification '!$F$17</f>
        <v/>
      </c>
      <c r="F1371" s="9" t="str">
        <f>'Identification '!$G$18</f>
        <v/>
      </c>
      <c r="G1371" s="9" t="str">
        <f>IF('Section 16a Plan'!$C$9="","",'Section 16a Plan'!$C$9)</f>
        <v/>
      </c>
      <c r="H1371" s="9" t="str">
        <f>IF('Section 16a Plan'!$H$6="","",'Section 16a Plan'!$H$6)</f>
        <v/>
      </c>
      <c r="I1371" s="9" t="str">
        <f>IF('Section 16a Plan'!A51="","",'Section 16a Plan'!A51)</f>
        <v/>
      </c>
      <c r="J1371" s="9" t="str">
        <f>IF('Section 16a Plan'!B51="","",'Section 16a Plan'!B51)</f>
        <v/>
      </c>
      <c r="K1371" s="9" t="str">
        <f>IF('Section 16a Plan'!C51="","",'Section 16a Plan'!C51)</f>
        <v/>
      </c>
      <c r="L1371" s="9" t="str">
        <f>IF('Section 16a Plan'!D51="","",'Section 16a Plan'!D51)</f>
        <v/>
      </c>
      <c r="M1371" s="9" t="str">
        <f>IF('Section 16a Plan'!E51="","",'Section 16a Plan'!E51)</f>
        <v/>
      </c>
      <c r="N1371" s="9" t="str">
        <f>IF('Section 16a Plan'!F51="","",IF('Section 16a Plan'!F51="«Choisir»","",'Section 16a Plan'!F51))</f>
        <v/>
      </c>
      <c r="O1371" s="9" t="str">
        <f>IF('Section 16a Plan'!G51="","",IF('Section 16a Plan'!G51="«Choisir»","",'Section 16a Plan'!G51))</f>
        <v/>
      </c>
      <c r="P1371" s="9" t="str">
        <f>IF('Section 16a Plan'!H51="","",'Section 16a Plan'!H51)</f>
        <v/>
      </c>
      <c r="Q1371" s="9" t="str">
        <f>IF('Section 16a Plan'!I51="","",'Section 16a Plan'!I51)</f>
        <v/>
      </c>
      <c r="R1371" s="9" t="str">
        <f>IF('Section 16a Plan'!J51="","",'Section 16a Plan'!J51)</f>
        <v/>
      </c>
      <c r="S1371" s="9" t="str">
        <f>IF('Section 16a Plan'!K51="","",'Section 16a Plan'!K51)</f>
        <v/>
      </c>
      <c r="T1371" s="9" t="str">
        <f>IF('Section 16a Plan'!L51="","",'Section 16a Plan'!L51)</f>
        <v/>
      </c>
      <c r="U1371" s="9" t="str">
        <f>IF('Section 16a Plan'!M51="","",'Section 16a Plan'!M51)</f>
        <v/>
      </c>
      <c r="V1371" s="81">
        <f>'Section 16a Plan'!N51</f>
        <v>0</v>
      </c>
      <c r="W1371" s="81">
        <f>'Section 16a Plan'!O51</f>
        <v>0</v>
      </c>
      <c r="X1371" s="81">
        <f>'Section 16a Plan'!P51</f>
        <v>0</v>
      </c>
      <c r="Y1371" s="81">
        <f>'Section 16a Plan'!Q51</f>
        <v>0</v>
      </c>
      <c r="Z1371" s="81">
        <f>'Section 16a Plan'!R51</f>
        <v>0</v>
      </c>
      <c r="AA1371" s="81">
        <f>'Section 16a Plan'!S51</f>
        <v>0</v>
      </c>
      <c r="AB1371" s="81">
        <f>'Section 16a Plan'!T51</f>
        <v>0</v>
      </c>
    </row>
    <row r="1372" spans="1:28">
      <c r="A1372" s="9">
        <f>'Identification '!$F$11</f>
        <v>0</v>
      </c>
      <c r="B1372" s="1440" t="str">
        <f>IF(AND('Identification '!$F$11="",'Identification '!$F$15&lt;&gt;""),'Identification '!$F$15,IF('Identification '!$F$11="","",IF('Identification '!$F$13="Inscrire le nom de votre organisme dans la cellule F15",'Identification '!$F$15,'Identification '!$F$13)))</f>
        <v/>
      </c>
      <c r="C1372" s="9" t="str">
        <f>REF!$BM$8</f>
        <v>2026-2027</v>
      </c>
      <c r="D1372" s="9" t="s">
        <v>3210</v>
      </c>
      <c r="E1372" s="190" t="str">
        <f>'Identification '!$F$17</f>
        <v/>
      </c>
      <c r="F1372" s="9" t="str">
        <f>'Identification '!$G$18</f>
        <v/>
      </c>
      <c r="G1372" s="9" t="str">
        <f>IF('Section 16a Plan'!$C$9="","",'Section 16a Plan'!$C$9)</f>
        <v/>
      </c>
      <c r="H1372" s="9" t="str">
        <f>IF('Section 16a Plan'!$H$6="","",'Section 16a Plan'!$H$6)</f>
        <v/>
      </c>
      <c r="I1372" s="9" t="str">
        <f>IF('Section 16a Plan'!A52="","",'Section 16a Plan'!A52)</f>
        <v/>
      </c>
      <c r="J1372" s="9" t="str">
        <f>IF('Section 16a Plan'!B52="","",'Section 16a Plan'!B52)</f>
        <v/>
      </c>
      <c r="K1372" s="9" t="str">
        <f>IF('Section 16a Plan'!C52="","",'Section 16a Plan'!C52)</f>
        <v/>
      </c>
      <c r="L1372" s="9" t="str">
        <f>IF('Section 16a Plan'!D52="","",'Section 16a Plan'!D52)</f>
        <v/>
      </c>
      <c r="M1372" s="9" t="str">
        <f>IF('Section 16a Plan'!E52="","",'Section 16a Plan'!E52)</f>
        <v/>
      </c>
      <c r="N1372" s="9" t="str">
        <f>IF('Section 16a Plan'!F52="","",IF('Section 16a Plan'!F52="«Choisir»","",'Section 16a Plan'!F52))</f>
        <v/>
      </c>
      <c r="O1372" s="9" t="str">
        <f>IF('Section 16a Plan'!G52="","",IF('Section 16a Plan'!G52="«Choisir»","",'Section 16a Plan'!G52))</f>
        <v/>
      </c>
      <c r="P1372" s="9" t="str">
        <f>IF('Section 16a Plan'!H52="","",'Section 16a Plan'!H52)</f>
        <v/>
      </c>
      <c r="Q1372" s="9" t="str">
        <f>IF('Section 16a Plan'!I52="","",'Section 16a Plan'!I52)</f>
        <v/>
      </c>
      <c r="R1372" s="9" t="str">
        <f>IF('Section 16a Plan'!J52="","",'Section 16a Plan'!J52)</f>
        <v/>
      </c>
      <c r="S1372" s="9" t="str">
        <f>IF('Section 16a Plan'!K52="","",'Section 16a Plan'!K52)</f>
        <v/>
      </c>
      <c r="T1372" s="9" t="str">
        <f>IF('Section 16a Plan'!L52="","",'Section 16a Plan'!L52)</f>
        <v/>
      </c>
      <c r="U1372" s="9" t="str">
        <f>IF('Section 16a Plan'!M52="","",'Section 16a Plan'!M52)</f>
        <v/>
      </c>
      <c r="V1372" s="81">
        <f>'Section 16a Plan'!N52</f>
        <v>0</v>
      </c>
      <c r="W1372" s="81">
        <f>'Section 16a Plan'!O52</f>
        <v>0</v>
      </c>
      <c r="X1372" s="81">
        <f>'Section 16a Plan'!P52</f>
        <v>0</v>
      </c>
      <c r="Y1372" s="81">
        <f>'Section 16a Plan'!Q52</f>
        <v>0</v>
      </c>
      <c r="Z1372" s="81">
        <f>'Section 16a Plan'!R52</f>
        <v>0</v>
      </c>
      <c r="AA1372" s="81">
        <f>'Section 16a Plan'!S52</f>
        <v>0</v>
      </c>
      <c r="AB1372" s="81">
        <f>'Section 16a Plan'!T52</f>
        <v>0</v>
      </c>
    </row>
    <row r="1373" spans="1:28">
      <c r="A1373" s="9">
        <f>'Identification '!$F$11</f>
        <v>0</v>
      </c>
      <c r="B1373" s="1440" t="str">
        <f>IF(AND('Identification '!$F$11="",'Identification '!$F$15&lt;&gt;""),'Identification '!$F$15,IF('Identification '!$F$11="","",IF('Identification '!$F$13="Inscrire le nom de votre organisme dans la cellule F15",'Identification '!$F$15,'Identification '!$F$13)))</f>
        <v/>
      </c>
      <c r="C1373" s="9" t="str">
        <f>REF!$BM$8</f>
        <v>2026-2027</v>
      </c>
      <c r="D1373" s="9" t="s">
        <v>3210</v>
      </c>
      <c r="E1373" s="190" t="str">
        <f>'Identification '!$F$17</f>
        <v/>
      </c>
      <c r="F1373" s="9" t="str">
        <f>'Identification '!$G$18</f>
        <v/>
      </c>
      <c r="G1373" s="9" t="str">
        <f>IF('Section 16a Plan'!$C$9="","",'Section 16a Plan'!$C$9)</f>
        <v/>
      </c>
      <c r="H1373" s="9" t="str">
        <f>IF('Section 16a Plan'!$H$6="","",'Section 16a Plan'!$H$6)</f>
        <v/>
      </c>
      <c r="I1373" s="9" t="str">
        <f>IF('Section 16a Plan'!A53="","",'Section 16a Plan'!A53)</f>
        <v/>
      </c>
      <c r="J1373" s="9" t="str">
        <f>IF('Section 16a Plan'!B53="","",'Section 16a Plan'!B53)</f>
        <v/>
      </c>
      <c r="K1373" s="9" t="str">
        <f>IF('Section 16a Plan'!C53="","",'Section 16a Plan'!C53)</f>
        <v/>
      </c>
      <c r="L1373" s="9" t="str">
        <f>IF('Section 16a Plan'!D53="","",'Section 16a Plan'!D53)</f>
        <v/>
      </c>
      <c r="M1373" s="9" t="str">
        <f>IF('Section 16a Plan'!E53="","",'Section 16a Plan'!E53)</f>
        <v/>
      </c>
      <c r="N1373" s="9" t="str">
        <f>IF('Section 16a Plan'!F53="","",IF('Section 16a Plan'!F53="«Choisir»","",'Section 16a Plan'!F53))</f>
        <v/>
      </c>
      <c r="O1373" s="9" t="str">
        <f>IF('Section 16a Plan'!G53="","",IF('Section 16a Plan'!G53="«Choisir»","",'Section 16a Plan'!G53))</f>
        <v/>
      </c>
      <c r="P1373" s="9" t="str">
        <f>IF('Section 16a Plan'!H53="","",'Section 16a Plan'!H53)</f>
        <v/>
      </c>
      <c r="Q1373" s="9" t="str">
        <f>IF('Section 16a Plan'!I53="","",'Section 16a Plan'!I53)</f>
        <v/>
      </c>
      <c r="R1373" s="9" t="str">
        <f>IF('Section 16a Plan'!J53="","",'Section 16a Plan'!J53)</f>
        <v/>
      </c>
      <c r="S1373" s="9" t="str">
        <f>IF('Section 16a Plan'!K53="","",'Section 16a Plan'!K53)</f>
        <v/>
      </c>
      <c r="T1373" s="9" t="str">
        <f>IF('Section 16a Plan'!L53="","",'Section 16a Plan'!L53)</f>
        <v/>
      </c>
      <c r="U1373" s="9" t="str">
        <f>IF('Section 16a Plan'!M53="","",'Section 16a Plan'!M53)</f>
        <v/>
      </c>
      <c r="V1373" s="81">
        <f>'Section 16a Plan'!N53</f>
        <v>0</v>
      </c>
      <c r="W1373" s="81">
        <f>'Section 16a Plan'!O53</f>
        <v>0</v>
      </c>
      <c r="X1373" s="81">
        <f>'Section 16a Plan'!P53</f>
        <v>0</v>
      </c>
      <c r="Y1373" s="81">
        <f>'Section 16a Plan'!Q53</f>
        <v>0</v>
      </c>
      <c r="Z1373" s="81">
        <f>'Section 16a Plan'!R53</f>
        <v>0</v>
      </c>
      <c r="AA1373" s="81">
        <f>'Section 16a Plan'!S53</f>
        <v>0</v>
      </c>
      <c r="AB1373" s="81">
        <f>'Section 16a Plan'!T53</f>
        <v>0</v>
      </c>
    </row>
    <row r="1374" spans="1:28">
      <c r="A1374" s="9">
        <f>'Identification '!$F$11</f>
        <v>0</v>
      </c>
      <c r="B1374" s="1440" t="str">
        <f>IF(AND('Identification '!$F$11="",'Identification '!$F$15&lt;&gt;""),'Identification '!$F$15,IF('Identification '!$F$11="","",IF('Identification '!$F$13="Inscrire le nom de votre organisme dans la cellule F15",'Identification '!$F$15,'Identification '!$F$13)))</f>
        <v/>
      </c>
      <c r="C1374" s="9" t="str">
        <f>REF!$BM$8</f>
        <v>2026-2027</v>
      </c>
      <c r="D1374" s="9" t="s">
        <v>3210</v>
      </c>
      <c r="E1374" s="190" t="str">
        <f>'Identification '!$F$17</f>
        <v/>
      </c>
      <c r="F1374" s="9" t="str">
        <f>'Identification '!$G$18</f>
        <v/>
      </c>
      <c r="G1374" s="9" t="str">
        <f>IF('Section 16a Plan'!$C$9="","",'Section 16a Plan'!$C$9)</f>
        <v/>
      </c>
      <c r="H1374" s="9" t="str">
        <f>IF('Section 16a Plan'!$H$6="","",'Section 16a Plan'!$H$6)</f>
        <v/>
      </c>
      <c r="I1374" s="9" t="str">
        <f>IF('Section 16a Plan'!A54="","",'Section 16a Plan'!A54)</f>
        <v/>
      </c>
      <c r="J1374" s="9" t="str">
        <f>IF('Section 16a Plan'!B54="","",'Section 16a Plan'!B54)</f>
        <v/>
      </c>
      <c r="K1374" s="9" t="str">
        <f>IF('Section 16a Plan'!C54="","",'Section 16a Plan'!C54)</f>
        <v/>
      </c>
      <c r="L1374" s="9" t="str">
        <f>IF('Section 16a Plan'!D54="","",'Section 16a Plan'!D54)</f>
        <v/>
      </c>
      <c r="M1374" s="9" t="str">
        <f>IF('Section 16a Plan'!E54="","",'Section 16a Plan'!E54)</f>
        <v/>
      </c>
      <c r="N1374" s="9" t="str">
        <f>IF('Section 16a Plan'!F54="","",IF('Section 16a Plan'!F54="«Choisir»","",'Section 16a Plan'!F54))</f>
        <v/>
      </c>
      <c r="O1374" s="9" t="str">
        <f>IF('Section 16a Plan'!G54="","",IF('Section 16a Plan'!G54="«Choisir»","",'Section 16a Plan'!G54))</f>
        <v/>
      </c>
      <c r="P1374" s="9" t="str">
        <f>IF('Section 16a Plan'!H54="","",'Section 16a Plan'!H54)</f>
        <v/>
      </c>
      <c r="Q1374" s="9" t="str">
        <f>IF('Section 16a Plan'!I54="","",'Section 16a Plan'!I54)</f>
        <v/>
      </c>
      <c r="R1374" s="9" t="str">
        <f>IF('Section 16a Plan'!J54="","",'Section 16a Plan'!J54)</f>
        <v/>
      </c>
      <c r="S1374" s="9" t="str">
        <f>IF('Section 16a Plan'!K54="","",'Section 16a Plan'!K54)</f>
        <v/>
      </c>
      <c r="T1374" s="9" t="str">
        <f>IF('Section 16a Plan'!L54="","",'Section 16a Plan'!L54)</f>
        <v/>
      </c>
      <c r="U1374" s="9" t="str">
        <f>IF('Section 16a Plan'!M54="","",'Section 16a Plan'!M54)</f>
        <v/>
      </c>
      <c r="V1374" s="81">
        <f>'Section 16a Plan'!N54</f>
        <v>0</v>
      </c>
      <c r="W1374" s="81">
        <f>'Section 16a Plan'!O54</f>
        <v>0</v>
      </c>
      <c r="X1374" s="81">
        <f>'Section 16a Plan'!P54</f>
        <v>0</v>
      </c>
      <c r="Y1374" s="81">
        <f>'Section 16a Plan'!Q54</f>
        <v>0</v>
      </c>
      <c r="Z1374" s="81">
        <f>'Section 16a Plan'!R54</f>
        <v>0</v>
      </c>
      <c r="AA1374" s="81">
        <f>'Section 16a Plan'!S54</f>
        <v>0</v>
      </c>
      <c r="AB1374" s="81">
        <f>'Section 16a Plan'!T54</f>
        <v>0</v>
      </c>
    </row>
    <row r="1375" spans="1:28">
      <c r="A1375" s="9">
        <f>'Identification '!$F$11</f>
        <v>0</v>
      </c>
      <c r="B1375" s="1440" t="str">
        <f>IF(AND('Identification '!$F$11="",'Identification '!$F$15&lt;&gt;""),'Identification '!$F$15,IF('Identification '!$F$11="","",IF('Identification '!$F$13="Inscrire le nom de votre organisme dans la cellule F15",'Identification '!$F$15,'Identification '!$F$13)))</f>
        <v/>
      </c>
      <c r="C1375" s="9" t="str">
        <f>REF!$BM$8</f>
        <v>2026-2027</v>
      </c>
      <c r="D1375" s="9" t="s">
        <v>3210</v>
      </c>
      <c r="E1375" s="190" t="str">
        <f>'Identification '!$F$17</f>
        <v/>
      </c>
      <c r="F1375" s="9" t="str">
        <f>'Identification '!$G$18</f>
        <v/>
      </c>
      <c r="G1375" s="9" t="str">
        <f>IF('Section 16a Plan'!$C$9="","",'Section 16a Plan'!$C$9)</f>
        <v/>
      </c>
      <c r="H1375" s="9" t="str">
        <f>IF('Section 16a Plan'!$H$6="","",'Section 16a Plan'!$H$6)</f>
        <v/>
      </c>
      <c r="I1375" s="9" t="str">
        <f>IF('Section 16a Plan'!A55="","",'Section 16a Plan'!A55)</f>
        <v/>
      </c>
      <c r="J1375" s="9" t="str">
        <f>IF('Section 16a Plan'!B55="","",'Section 16a Plan'!B55)</f>
        <v/>
      </c>
      <c r="K1375" s="9" t="str">
        <f>IF('Section 16a Plan'!C55="","",'Section 16a Plan'!C55)</f>
        <v/>
      </c>
      <c r="L1375" s="9" t="str">
        <f>IF('Section 16a Plan'!D55="","",'Section 16a Plan'!D55)</f>
        <v/>
      </c>
      <c r="M1375" s="9" t="str">
        <f>IF('Section 16a Plan'!E55="","",'Section 16a Plan'!E55)</f>
        <v/>
      </c>
      <c r="N1375" s="9" t="str">
        <f>IF('Section 16a Plan'!F55="","",IF('Section 16a Plan'!F55="«Choisir»","",'Section 16a Plan'!F55))</f>
        <v/>
      </c>
      <c r="O1375" s="9" t="str">
        <f>IF('Section 16a Plan'!G55="","",IF('Section 16a Plan'!G55="«Choisir»","",'Section 16a Plan'!G55))</f>
        <v/>
      </c>
      <c r="P1375" s="9" t="str">
        <f>IF('Section 16a Plan'!H55="","",'Section 16a Plan'!H55)</f>
        <v/>
      </c>
      <c r="Q1375" s="9" t="str">
        <f>IF('Section 16a Plan'!I55="","",'Section 16a Plan'!I55)</f>
        <v/>
      </c>
      <c r="R1375" s="9" t="str">
        <f>IF('Section 16a Plan'!J55="","",'Section 16a Plan'!J55)</f>
        <v/>
      </c>
      <c r="S1375" s="9" t="str">
        <f>IF('Section 16a Plan'!K55="","",'Section 16a Plan'!K55)</f>
        <v/>
      </c>
      <c r="T1375" s="9" t="str">
        <f>IF('Section 16a Plan'!L55="","",'Section 16a Plan'!L55)</f>
        <v/>
      </c>
      <c r="U1375" s="9" t="str">
        <f>IF('Section 16a Plan'!M55="","",'Section 16a Plan'!M55)</f>
        <v/>
      </c>
      <c r="V1375" s="81">
        <f>'Section 16a Plan'!N55</f>
        <v>0</v>
      </c>
      <c r="W1375" s="81">
        <f>'Section 16a Plan'!O55</f>
        <v>0</v>
      </c>
      <c r="X1375" s="81">
        <f>'Section 16a Plan'!P55</f>
        <v>0</v>
      </c>
      <c r="Y1375" s="81">
        <f>'Section 16a Plan'!Q55</f>
        <v>0</v>
      </c>
      <c r="Z1375" s="81">
        <f>'Section 16a Plan'!R55</f>
        <v>0</v>
      </c>
      <c r="AA1375" s="81">
        <f>'Section 16a Plan'!S55</f>
        <v>0</v>
      </c>
      <c r="AB1375" s="81">
        <f>'Section 16a Plan'!T55</f>
        <v>0</v>
      </c>
    </row>
    <row r="1376" spans="1:28">
      <c r="A1376" s="9">
        <f>'Identification '!$F$11</f>
        <v>0</v>
      </c>
      <c r="B1376" s="1440" t="str">
        <f>IF(AND('Identification '!$F$11="",'Identification '!$F$15&lt;&gt;""),'Identification '!$F$15,IF('Identification '!$F$11="","",IF('Identification '!$F$13="Inscrire le nom de votre organisme dans la cellule F15",'Identification '!$F$15,'Identification '!$F$13)))</f>
        <v/>
      </c>
      <c r="C1376" s="9" t="str">
        <f>REF!$BM$8</f>
        <v>2026-2027</v>
      </c>
      <c r="D1376" s="9" t="s">
        <v>3210</v>
      </c>
      <c r="E1376" s="190" t="str">
        <f>'Identification '!$F$17</f>
        <v/>
      </c>
      <c r="F1376" s="9" t="str">
        <f>'Identification '!$G$18</f>
        <v/>
      </c>
      <c r="G1376" s="9" t="str">
        <f>IF('Section 16a Plan'!$C$9="","",'Section 16a Plan'!$C$9)</f>
        <v/>
      </c>
      <c r="H1376" s="9" t="str">
        <f>IF('Section 16a Plan'!$H$6="","",'Section 16a Plan'!$H$6)</f>
        <v/>
      </c>
      <c r="I1376" s="9" t="str">
        <f>IF('Section 16a Plan'!A56="","",'Section 16a Plan'!A56)</f>
        <v/>
      </c>
      <c r="J1376" s="9" t="str">
        <f>IF('Section 16a Plan'!B56="","",'Section 16a Plan'!B56)</f>
        <v/>
      </c>
      <c r="K1376" s="9" t="str">
        <f>IF('Section 16a Plan'!C56="","",'Section 16a Plan'!C56)</f>
        <v/>
      </c>
      <c r="L1376" s="9" t="str">
        <f>IF('Section 16a Plan'!D56="","",'Section 16a Plan'!D56)</f>
        <v/>
      </c>
      <c r="M1376" s="9" t="str">
        <f>IF('Section 16a Plan'!E56="","",'Section 16a Plan'!E56)</f>
        <v/>
      </c>
      <c r="N1376" s="9" t="str">
        <f>IF('Section 16a Plan'!F56="","",IF('Section 16a Plan'!F56="«Choisir»","",'Section 16a Plan'!F56))</f>
        <v/>
      </c>
      <c r="O1376" s="9" t="str">
        <f>IF('Section 16a Plan'!G56="","",IF('Section 16a Plan'!G56="«Choisir»","",'Section 16a Plan'!G56))</f>
        <v/>
      </c>
      <c r="P1376" s="9" t="str">
        <f>IF('Section 16a Plan'!H56="","",'Section 16a Plan'!H56)</f>
        <v/>
      </c>
      <c r="Q1376" s="9" t="str">
        <f>IF('Section 16a Plan'!I56="","",'Section 16a Plan'!I56)</f>
        <v/>
      </c>
      <c r="R1376" s="9" t="str">
        <f>IF('Section 16a Plan'!J56="","",'Section 16a Plan'!J56)</f>
        <v/>
      </c>
      <c r="S1376" s="9" t="str">
        <f>IF('Section 16a Plan'!K56="","",'Section 16a Plan'!K56)</f>
        <v/>
      </c>
      <c r="T1376" s="9" t="str">
        <f>IF('Section 16a Plan'!L56="","",'Section 16a Plan'!L56)</f>
        <v/>
      </c>
      <c r="U1376" s="9" t="str">
        <f>IF('Section 16a Plan'!M56="","",'Section 16a Plan'!M56)</f>
        <v/>
      </c>
      <c r="V1376" s="81">
        <f>'Section 16a Plan'!N56</f>
        <v>0</v>
      </c>
      <c r="W1376" s="81">
        <f>'Section 16a Plan'!O56</f>
        <v>0</v>
      </c>
      <c r="X1376" s="81">
        <f>'Section 16a Plan'!P56</f>
        <v>0</v>
      </c>
      <c r="Y1376" s="81">
        <f>'Section 16a Plan'!Q56</f>
        <v>0</v>
      </c>
      <c r="Z1376" s="81">
        <f>'Section 16a Plan'!R56</f>
        <v>0</v>
      </c>
      <c r="AA1376" s="81">
        <f>'Section 16a Plan'!S56</f>
        <v>0</v>
      </c>
      <c r="AB1376" s="81">
        <f>'Section 16a Plan'!T56</f>
        <v>0</v>
      </c>
    </row>
    <row r="1377" spans="1:28">
      <c r="A1377" s="9">
        <f>'Identification '!$F$11</f>
        <v>0</v>
      </c>
      <c r="B1377" s="1440" t="str">
        <f>IF(AND('Identification '!$F$11="",'Identification '!$F$15&lt;&gt;""),'Identification '!$F$15,IF('Identification '!$F$11="","",IF('Identification '!$F$13="Inscrire le nom de votre organisme dans la cellule F15",'Identification '!$F$15,'Identification '!$F$13)))</f>
        <v/>
      </c>
      <c r="C1377" s="9" t="str">
        <f>REF!$BM$8</f>
        <v>2026-2027</v>
      </c>
      <c r="D1377" s="9" t="s">
        <v>3210</v>
      </c>
      <c r="E1377" s="190" t="str">
        <f>'Identification '!$F$17</f>
        <v/>
      </c>
      <c r="F1377" s="9" t="str">
        <f>'Identification '!$G$18</f>
        <v/>
      </c>
      <c r="G1377" s="9" t="str">
        <f>IF('Section 16a Plan'!$C$9="","",'Section 16a Plan'!$C$9)</f>
        <v/>
      </c>
      <c r="H1377" s="9" t="str">
        <f>IF('Section 16a Plan'!$H$6="","",'Section 16a Plan'!$H$6)</f>
        <v/>
      </c>
      <c r="I1377" s="9" t="str">
        <f>IF('Section 16a Plan'!A57="","",'Section 16a Plan'!A57)</f>
        <v/>
      </c>
      <c r="J1377" s="9" t="str">
        <f>IF('Section 16a Plan'!B57="","",'Section 16a Plan'!B57)</f>
        <v/>
      </c>
      <c r="K1377" s="9" t="str">
        <f>IF('Section 16a Plan'!C57="","",'Section 16a Plan'!C57)</f>
        <v/>
      </c>
      <c r="L1377" s="9" t="str">
        <f>IF('Section 16a Plan'!D57="","",'Section 16a Plan'!D57)</f>
        <v/>
      </c>
      <c r="M1377" s="9" t="str">
        <f>IF('Section 16a Plan'!E57="","",'Section 16a Plan'!E57)</f>
        <v/>
      </c>
      <c r="N1377" s="9" t="str">
        <f>IF('Section 16a Plan'!F57="","",IF('Section 16a Plan'!F57="«Choisir»","",'Section 16a Plan'!F57))</f>
        <v/>
      </c>
      <c r="O1377" s="9" t="str">
        <f>IF('Section 16a Plan'!G57="","",IF('Section 16a Plan'!G57="«Choisir»","",'Section 16a Plan'!G57))</f>
        <v/>
      </c>
      <c r="P1377" s="9" t="str">
        <f>IF('Section 16a Plan'!H57="","",'Section 16a Plan'!H57)</f>
        <v/>
      </c>
      <c r="Q1377" s="9" t="str">
        <f>IF('Section 16a Plan'!I57="","",'Section 16a Plan'!I57)</f>
        <v/>
      </c>
      <c r="R1377" s="9" t="str">
        <f>IF('Section 16a Plan'!J57="","",'Section 16a Plan'!J57)</f>
        <v/>
      </c>
      <c r="S1377" s="9" t="str">
        <f>IF('Section 16a Plan'!K57="","",'Section 16a Plan'!K57)</f>
        <v/>
      </c>
      <c r="T1377" s="9" t="str">
        <f>IF('Section 16a Plan'!L57="","",'Section 16a Plan'!L57)</f>
        <v/>
      </c>
      <c r="U1377" s="9" t="str">
        <f>IF('Section 16a Plan'!M57="","",'Section 16a Plan'!M57)</f>
        <v/>
      </c>
      <c r="V1377" s="81">
        <f>'Section 16a Plan'!N57</f>
        <v>0</v>
      </c>
      <c r="W1377" s="81">
        <f>'Section 16a Plan'!O57</f>
        <v>0</v>
      </c>
      <c r="X1377" s="81">
        <f>'Section 16a Plan'!P57</f>
        <v>0</v>
      </c>
      <c r="Y1377" s="81">
        <f>'Section 16a Plan'!Q57</f>
        <v>0</v>
      </c>
      <c r="Z1377" s="81">
        <f>'Section 16a Plan'!R57</f>
        <v>0</v>
      </c>
      <c r="AA1377" s="81">
        <f>'Section 16a Plan'!S57</f>
        <v>0</v>
      </c>
      <c r="AB1377" s="81">
        <f>'Section 16a Plan'!T57</f>
        <v>0</v>
      </c>
    </row>
    <row r="1378" spans="1:28">
      <c r="A1378" s="9">
        <f>'Identification '!$F$11</f>
        <v>0</v>
      </c>
      <c r="B1378" s="1440" t="str">
        <f>IF(AND('Identification '!$F$11="",'Identification '!$F$15&lt;&gt;""),'Identification '!$F$15,IF('Identification '!$F$11="","",IF('Identification '!$F$13="Inscrire le nom de votre organisme dans la cellule F15",'Identification '!$F$15,'Identification '!$F$13)))</f>
        <v/>
      </c>
      <c r="C1378" s="9" t="str">
        <f>REF!$BM$8</f>
        <v>2026-2027</v>
      </c>
      <c r="D1378" s="9" t="s">
        <v>3210</v>
      </c>
      <c r="E1378" s="190" t="str">
        <f>'Identification '!$F$17</f>
        <v/>
      </c>
      <c r="F1378" s="9" t="str">
        <f>'Identification '!$G$18</f>
        <v/>
      </c>
      <c r="G1378" s="9" t="str">
        <f>IF('Section 16a Plan'!$C$9="","",'Section 16a Plan'!$C$9)</f>
        <v/>
      </c>
      <c r="H1378" s="9" t="str">
        <f>IF('Section 16a Plan'!$H$6="","",'Section 16a Plan'!$H$6)</f>
        <v/>
      </c>
      <c r="I1378" s="9" t="str">
        <f>IF('Section 16a Plan'!A58="","",'Section 16a Plan'!A58)</f>
        <v/>
      </c>
      <c r="J1378" s="9" t="str">
        <f>IF('Section 16a Plan'!B58="","",'Section 16a Plan'!B58)</f>
        <v/>
      </c>
      <c r="K1378" s="9" t="str">
        <f>IF('Section 16a Plan'!C58="","",'Section 16a Plan'!C58)</f>
        <v/>
      </c>
      <c r="L1378" s="9" t="str">
        <f>IF('Section 16a Plan'!D58="","",'Section 16a Plan'!D58)</f>
        <v/>
      </c>
      <c r="M1378" s="9" t="str">
        <f>IF('Section 16a Plan'!E58="","",'Section 16a Plan'!E58)</f>
        <v/>
      </c>
      <c r="N1378" s="9" t="str">
        <f>IF('Section 16a Plan'!F58="","",IF('Section 16a Plan'!F58="«Choisir»","",'Section 16a Plan'!F58))</f>
        <v/>
      </c>
      <c r="O1378" s="9" t="str">
        <f>IF('Section 16a Plan'!G58="","",IF('Section 16a Plan'!G58="«Choisir»","",'Section 16a Plan'!G58))</f>
        <v/>
      </c>
      <c r="P1378" s="9" t="str">
        <f>IF('Section 16a Plan'!H58="","",'Section 16a Plan'!H58)</f>
        <v/>
      </c>
      <c r="Q1378" s="9" t="str">
        <f>IF('Section 16a Plan'!I58="","",'Section 16a Plan'!I58)</f>
        <v/>
      </c>
      <c r="R1378" s="9" t="str">
        <f>IF('Section 16a Plan'!J58="","",'Section 16a Plan'!J58)</f>
        <v/>
      </c>
      <c r="S1378" s="9" t="str">
        <f>IF('Section 16a Plan'!K58="","",'Section 16a Plan'!K58)</f>
        <v/>
      </c>
      <c r="T1378" s="9" t="str">
        <f>IF('Section 16a Plan'!L58="","",'Section 16a Plan'!L58)</f>
        <v/>
      </c>
      <c r="U1378" s="9" t="str">
        <f>IF('Section 16a Plan'!M58="","",'Section 16a Plan'!M58)</f>
        <v/>
      </c>
      <c r="V1378" s="81">
        <f>'Section 16a Plan'!N58</f>
        <v>0</v>
      </c>
      <c r="W1378" s="81">
        <f>'Section 16a Plan'!O58</f>
        <v>0</v>
      </c>
      <c r="X1378" s="81">
        <f>'Section 16a Plan'!P58</f>
        <v>0</v>
      </c>
      <c r="Y1378" s="81">
        <f>'Section 16a Plan'!Q58</f>
        <v>0</v>
      </c>
      <c r="Z1378" s="81">
        <f>'Section 16a Plan'!R58</f>
        <v>0</v>
      </c>
      <c r="AA1378" s="81">
        <f>'Section 16a Plan'!S58</f>
        <v>0</v>
      </c>
      <c r="AB1378" s="81">
        <f>'Section 16a Plan'!T58</f>
        <v>0</v>
      </c>
    </row>
    <row r="1379" spans="1:28">
      <c r="A1379" s="9">
        <f>'Identification '!$F$11</f>
        <v>0</v>
      </c>
      <c r="B1379" s="1440" t="str">
        <f>IF(AND('Identification '!$F$11="",'Identification '!$F$15&lt;&gt;""),'Identification '!$F$15,IF('Identification '!$F$11="","",IF('Identification '!$F$13="Inscrire le nom de votre organisme dans la cellule F15",'Identification '!$F$15,'Identification '!$F$13)))</f>
        <v/>
      </c>
      <c r="C1379" s="9" t="str">
        <f>REF!$BM$8</f>
        <v>2026-2027</v>
      </c>
      <c r="D1379" s="9" t="s">
        <v>3210</v>
      </c>
      <c r="E1379" s="190" t="str">
        <f>'Identification '!$F$17</f>
        <v/>
      </c>
      <c r="F1379" s="9" t="str">
        <f>'Identification '!$G$18</f>
        <v/>
      </c>
      <c r="G1379" s="9" t="str">
        <f>IF('Section 16a Plan'!$C$9="","",'Section 16a Plan'!$C$9)</f>
        <v/>
      </c>
      <c r="H1379" s="9" t="str">
        <f>IF('Section 16a Plan'!$H$6="","",'Section 16a Plan'!$H$6)</f>
        <v/>
      </c>
      <c r="I1379" s="9" t="str">
        <f>IF('Section 16a Plan'!A59="","",'Section 16a Plan'!A59)</f>
        <v/>
      </c>
      <c r="J1379" s="9" t="str">
        <f>IF('Section 16a Plan'!B59="","",'Section 16a Plan'!B59)</f>
        <v/>
      </c>
      <c r="K1379" s="9" t="str">
        <f>IF('Section 16a Plan'!C59="","",'Section 16a Plan'!C59)</f>
        <v/>
      </c>
      <c r="L1379" s="9" t="str">
        <f>IF('Section 16a Plan'!D59="","",'Section 16a Plan'!D59)</f>
        <v/>
      </c>
      <c r="M1379" s="9" t="str">
        <f>IF('Section 16a Plan'!E59="","",'Section 16a Plan'!E59)</f>
        <v/>
      </c>
      <c r="N1379" s="9" t="str">
        <f>IF('Section 16a Plan'!F59="","",IF('Section 16a Plan'!F59="«Choisir»","",'Section 16a Plan'!F59))</f>
        <v/>
      </c>
      <c r="O1379" s="9" t="str">
        <f>IF('Section 16a Plan'!G59="","",IF('Section 16a Plan'!G59="«Choisir»","",'Section 16a Plan'!G59))</f>
        <v/>
      </c>
      <c r="P1379" s="9" t="str">
        <f>IF('Section 16a Plan'!H59="","",'Section 16a Plan'!H59)</f>
        <v/>
      </c>
      <c r="Q1379" s="9" t="str">
        <f>IF('Section 16a Plan'!I59="","",'Section 16a Plan'!I59)</f>
        <v/>
      </c>
      <c r="R1379" s="9" t="str">
        <f>IF('Section 16a Plan'!J59="","",'Section 16a Plan'!J59)</f>
        <v/>
      </c>
      <c r="S1379" s="9" t="str">
        <f>IF('Section 16a Plan'!K59="","",'Section 16a Plan'!K59)</f>
        <v/>
      </c>
      <c r="T1379" s="9" t="str">
        <f>IF('Section 16a Plan'!L59="","",'Section 16a Plan'!L59)</f>
        <v/>
      </c>
      <c r="U1379" s="9" t="str">
        <f>IF('Section 16a Plan'!M59="","",'Section 16a Plan'!M59)</f>
        <v/>
      </c>
      <c r="V1379" s="81">
        <f>'Section 16a Plan'!N59</f>
        <v>0</v>
      </c>
      <c r="W1379" s="81">
        <f>'Section 16a Plan'!O59</f>
        <v>0</v>
      </c>
      <c r="X1379" s="81">
        <f>'Section 16a Plan'!P59</f>
        <v>0</v>
      </c>
      <c r="Y1379" s="81">
        <f>'Section 16a Plan'!Q59</f>
        <v>0</v>
      </c>
      <c r="Z1379" s="81">
        <f>'Section 16a Plan'!R59</f>
        <v>0</v>
      </c>
      <c r="AA1379" s="81">
        <f>'Section 16a Plan'!S59</f>
        <v>0</v>
      </c>
      <c r="AB1379" s="81">
        <f>'Section 16a Plan'!T59</f>
        <v>0</v>
      </c>
    </row>
    <row r="1380" spans="1:28">
      <c r="A1380" s="9">
        <f>'Identification '!$F$11</f>
        <v>0</v>
      </c>
      <c r="B1380" s="1440" t="str">
        <f>IF(AND('Identification '!$F$11="",'Identification '!$F$15&lt;&gt;""),'Identification '!$F$15,IF('Identification '!$F$11="","",IF('Identification '!$F$13="Inscrire le nom de votre organisme dans la cellule F15",'Identification '!$F$15,'Identification '!$F$13)))</f>
        <v/>
      </c>
      <c r="C1380" s="9" t="str">
        <f>REF!$BM$8</f>
        <v>2026-2027</v>
      </c>
      <c r="D1380" s="9" t="s">
        <v>3210</v>
      </c>
      <c r="E1380" s="190" t="str">
        <f>'Identification '!$F$17</f>
        <v/>
      </c>
      <c r="F1380" s="9" t="str">
        <f>'Identification '!$G$18</f>
        <v/>
      </c>
      <c r="G1380" s="9" t="str">
        <f>IF('Section 16a Plan'!$C$9="","",'Section 16a Plan'!$C$9)</f>
        <v/>
      </c>
      <c r="H1380" s="9" t="str">
        <f>IF('Section 16a Plan'!$H$6="","",'Section 16a Plan'!$H$6)</f>
        <v/>
      </c>
      <c r="I1380" s="9" t="str">
        <f>IF('Section 16a Plan'!A60="","",'Section 16a Plan'!A60)</f>
        <v/>
      </c>
      <c r="J1380" s="9" t="str">
        <f>IF('Section 16a Plan'!B60="","",'Section 16a Plan'!B60)</f>
        <v/>
      </c>
      <c r="K1380" s="9" t="str">
        <f>IF('Section 16a Plan'!C60="","",'Section 16a Plan'!C60)</f>
        <v/>
      </c>
      <c r="L1380" s="9" t="str">
        <f>IF('Section 16a Plan'!D60="","",'Section 16a Plan'!D60)</f>
        <v/>
      </c>
      <c r="M1380" s="9" t="str">
        <f>IF('Section 16a Plan'!E60="","",'Section 16a Plan'!E60)</f>
        <v/>
      </c>
      <c r="N1380" s="9" t="str">
        <f>IF('Section 16a Plan'!F60="","",IF('Section 16a Plan'!F60="«Choisir»","",'Section 16a Plan'!F60))</f>
        <v/>
      </c>
      <c r="O1380" s="9" t="str">
        <f>IF('Section 16a Plan'!G60="","",IF('Section 16a Plan'!G60="«Choisir»","",'Section 16a Plan'!G60))</f>
        <v/>
      </c>
      <c r="P1380" s="9" t="str">
        <f>IF('Section 16a Plan'!H60="","",'Section 16a Plan'!H60)</f>
        <v/>
      </c>
      <c r="Q1380" s="9" t="str">
        <f>IF('Section 16a Plan'!I60="","",'Section 16a Plan'!I60)</f>
        <v/>
      </c>
      <c r="R1380" s="9" t="str">
        <f>IF('Section 16a Plan'!J60="","",'Section 16a Plan'!J60)</f>
        <v/>
      </c>
      <c r="S1380" s="9" t="str">
        <f>IF('Section 16a Plan'!K60="","",'Section 16a Plan'!K60)</f>
        <v/>
      </c>
      <c r="T1380" s="9" t="str">
        <f>IF('Section 16a Plan'!L60="","",'Section 16a Plan'!L60)</f>
        <v/>
      </c>
      <c r="U1380" s="9" t="str">
        <f>IF('Section 16a Plan'!M60="","",'Section 16a Plan'!M60)</f>
        <v/>
      </c>
      <c r="V1380" s="81">
        <f>'Section 16a Plan'!N60</f>
        <v>0</v>
      </c>
      <c r="W1380" s="81">
        <f>'Section 16a Plan'!O60</f>
        <v>0</v>
      </c>
      <c r="X1380" s="81">
        <f>'Section 16a Plan'!P60</f>
        <v>0</v>
      </c>
      <c r="Y1380" s="81">
        <f>'Section 16a Plan'!Q60</f>
        <v>0</v>
      </c>
      <c r="Z1380" s="81">
        <f>'Section 16a Plan'!R60</f>
        <v>0</v>
      </c>
      <c r="AA1380" s="81">
        <f>'Section 16a Plan'!S60</f>
        <v>0</v>
      </c>
      <c r="AB1380" s="81">
        <f>'Section 16a Plan'!T60</f>
        <v>0</v>
      </c>
    </row>
    <row r="1381" spans="1:28">
      <c r="A1381" s="9">
        <f>'Identification '!$F$11</f>
        <v>0</v>
      </c>
      <c r="B1381" s="1440" t="str">
        <f>IF(AND('Identification '!$F$11="",'Identification '!$F$15&lt;&gt;""),'Identification '!$F$15,IF('Identification '!$F$11="","",IF('Identification '!$F$13="Inscrire le nom de votre organisme dans la cellule F15",'Identification '!$F$15,'Identification '!$F$13)))</f>
        <v/>
      </c>
      <c r="C1381" s="9" t="str">
        <f>REF!$BM$8</f>
        <v>2026-2027</v>
      </c>
      <c r="D1381" s="9" t="s">
        <v>3210</v>
      </c>
      <c r="E1381" s="190" t="str">
        <f>'Identification '!$F$17</f>
        <v/>
      </c>
      <c r="F1381" s="9" t="str">
        <f>'Identification '!$G$18</f>
        <v/>
      </c>
      <c r="G1381" s="9" t="str">
        <f>IF('Section 16a Plan'!$C$9="","",'Section 16a Plan'!$C$9)</f>
        <v/>
      </c>
      <c r="H1381" s="9" t="str">
        <f>IF('Section 16a Plan'!$H$6="","",'Section 16a Plan'!$H$6)</f>
        <v/>
      </c>
      <c r="I1381" s="9" t="str">
        <f>IF('Section 16a Plan'!A61="","",'Section 16a Plan'!A61)</f>
        <v/>
      </c>
      <c r="J1381" s="9" t="str">
        <f>IF('Section 16a Plan'!B61="","",'Section 16a Plan'!B61)</f>
        <v/>
      </c>
      <c r="K1381" s="9" t="str">
        <f>IF('Section 16a Plan'!C61="","",'Section 16a Plan'!C61)</f>
        <v/>
      </c>
      <c r="L1381" s="9" t="str">
        <f>IF('Section 16a Plan'!D61="","",'Section 16a Plan'!D61)</f>
        <v/>
      </c>
      <c r="M1381" s="9" t="str">
        <f>IF('Section 16a Plan'!E61="","",'Section 16a Plan'!E61)</f>
        <v/>
      </c>
      <c r="N1381" s="9" t="str">
        <f>IF('Section 16a Plan'!F61="","",IF('Section 16a Plan'!F61="«Choisir»","",'Section 16a Plan'!F61))</f>
        <v/>
      </c>
      <c r="O1381" s="9" t="str">
        <f>IF('Section 16a Plan'!G61="","",IF('Section 16a Plan'!G61="«Choisir»","",'Section 16a Plan'!G61))</f>
        <v/>
      </c>
      <c r="P1381" s="9" t="str">
        <f>IF('Section 16a Plan'!H61="","",'Section 16a Plan'!H61)</f>
        <v/>
      </c>
      <c r="Q1381" s="9" t="str">
        <f>IF('Section 16a Plan'!I61="","",'Section 16a Plan'!I61)</f>
        <v/>
      </c>
      <c r="R1381" s="9" t="str">
        <f>IF('Section 16a Plan'!J61="","",'Section 16a Plan'!J61)</f>
        <v/>
      </c>
      <c r="S1381" s="9" t="str">
        <f>IF('Section 16a Plan'!K61="","",'Section 16a Plan'!K61)</f>
        <v/>
      </c>
      <c r="T1381" s="9" t="str">
        <f>IF('Section 16a Plan'!L61="","",'Section 16a Plan'!L61)</f>
        <v/>
      </c>
      <c r="U1381" s="9" t="str">
        <f>IF('Section 16a Plan'!M61="","",'Section 16a Plan'!M61)</f>
        <v/>
      </c>
      <c r="V1381" s="81">
        <f>'Section 16a Plan'!N61</f>
        <v>0</v>
      </c>
      <c r="W1381" s="81">
        <f>'Section 16a Plan'!O61</f>
        <v>0</v>
      </c>
      <c r="X1381" s="81">
        <f>'Section 16a Plan'!P61</f>
        <v>0</v>
      </c>
      <c r="Y1381" s="81">
        <f>'Section 16a Plan'!Q61</f>
        <v>0</v>
      </c>
      <c r="Z1381" s="81">
        <f>'Section 16a Plan'!R61</f>
        <v>0</v>
      </c>
      <c r="AA1381" s="81">
        <f>'Section 16a Plan'!S61</f>
        <v>0</v>
      </c>
      <c r="AB1381" s="81">
        <f>'Section 16a Plan'!T61</f>
        <v>0</v>
      </c>
    </row>
    <row r="1382" spans="1:28">
      <c r="A1382" s="9">
        <f>'Identification '!$F$11</f>
        <v>0</v>
      </c>
      <c r="B1382" s="1440" t="str">
        <f>IF(AND('Identification '!$F$11="",'Identification '!$F$15&lt;&gt;""),'Identification '!$F$15,IF('Identification '!$F$11="","",IF('Identification '!$F$13="Inscrire le nom de votre organisme dans la cellule F15",'Identification '!$F$15,'Identification '!$F$13)))</f>
        <v/>
      </c>
      <c r="C1382" s="9" t="str">
        <f>REF!$BM$8</f>
        <v>2026-2027</v>
      </c>
      <c r="D1382" s="9" t="s">
        <v>3210</v>
      </c>
      <c r="E1382" s="190" t="str">
        <f>'Identification '!$F$17</f>
        <v/>
      </c>
      <c r="F1382" s="9" t="str">
        <f>'Identification '!$G$18</f>
        <v/>
      </c>
      <c r="G1382" s="9" t="str">
        <f>IF('Section 16a Plan'!$C$9="","",'Section 16a Plan'!$C$9)</f>
        <v/>
      </c>
      <c r="H1382" s="9" t="str">
        <f>IF('Section 16a Plan'!$H$6="","",'Section 16a Plan'!$H$6)</f>
        <v/>
      </c>
      <c r="I1382" s="9" t="str">
        <f>IF('Section 16a Plan'!A62="","",'Section 16a Plan'!A62)</f>
        <v/>
      </c>
      <c r="J1382" s="9" t="str">
        <f>IF('Section 16a Plan'!B62="","",'Section 16a Plan'!B62)</f>
        <v/>
      </c>
      <c r="K1382" s="9" t="str">
        <f>IF('Section 16a Plan'!C62="","",'Section 16a Plan'!C62)</f>
        <v/>
      </c>
      <c r="L1382" s="9" t="str">
        <f>IF('Section 16a Plan'!D62="","",'Section 16a Plan'!D62)</f>
        <v/>
      </c>
      <c r="M1382" s="9" t="str">
        <f>IF('Section 16a Plan'!E62="","",'Section 16a Plan'!E62)</f>
        <v/>
      </c>
      <c r="N1382" s="9" t="str">
        <f>IF('Section 16a Plan'!F62="","",IF('Section 16a Plan'!F62="«Choisir»","",'Section 16a Plan'!F62))</f>
        <v/>
      </c>
      <c r="O1382" s="9" t="str">
        <f>IF('Section 16a Plan'!G62="","",IF('Section 16a Plan'!G62="«Choisir»","",'Section 16a Plan'!G62))</f>
        <v/>
      </c>
      <c r="P1382" s="9" t="str">
        <f>IF('Section 16a Plan'!H62="","",'Section 16a Plan'!H62)</f>
        <v/>
      </c>
      <c r="Q1382" s="9" t="str">
        <f>IF('Section 16a Plan'!I62="","",'Section 16a Plan'!I62)</f>
        <v/>
      </c>
      <c r="R1382" s="9" t="str">
        <f>IF('Section 16a Plan'!J62="","",'Section 16a Plan'!J62)</f>
        <v/>
      </c>
      <c r="S1382" s="9" t="str">
        <f>IF('Section 16a Plan'!K62="","",'Section 16a Plan'!K62)</f>
        <v/>
      </c>
      <c r="T1382" s="9" t="str">
        <f>IF('Section 16a Plan'!L62="","",'Section 16a Plan'!L62)</f>
        <v/>
      </c>
      <c r="U1382" s="9" t="str">
        <f>IF('Section 16a Plan'!M62="","",'Section 16a Plan'!M62)</f>
        <v/>
      </c>
      <c r="V1382" s="81">
        <f>'Section 16a Plan'!N62</f>
        <v>0</v>
      </c>
      <c r="W1382" s="81">
        <f>'Section 16a Plan'!O62</f>
        <v>0</v>
      </c>
      <c r="X1382" s="81">
        <f>'Section 16a Plan'!P62</f>
        <v>0</v>
      </c>
      <c r="Y1382" s="81">
        <f>'Section 16a Plan'!Q62</f>
        <v>0</v>
      </c>
      <c r="Z1382" s="81">
        <f>'Section 16a Plan'!R62</f>
        <v>0</v>
      </c>
      <c r="AA1382" s="81">
        <f>'Section 16a Plan'!S62</f>
        <v>0</v>
      </c>
      <c r="AB1382" s="81">
        <f>'Section 16a Plan'!T62</f>
        <v>0</v>
      </c>
    </row>
    <row r="1383" spans="1:28">
      <c r="A1383" s="9">
        <f>'Identification '!$F$11</f>
        <v>0</v>
      </c>
      <c r="B1383" s="1440" t="str">
        <f>IF(AND('Identification '!$F$11="",'Identification '!$F$15&lt;&gt;""),'Identification '!$F$15,IF('Identification '!$F$11="","",IF('Identification '!$F$13="Inscrire le nom de votre organisme dans la cellule F15",'Identification '!$F$15,'Identification '!$F$13)))</f>
        <v/>
      </c>
      <c r="C1383" s="9" t="str">
        <f>REF!$BM$8</f>
        <v>2026-2027</v>
      </c>
      <c r="D1383" s="9" t="s">
        <v>3210</v>
      </c>
      <c r="E1383" s="190" t="str">
        <f>'Identification '!$F$17</f>
        <v/>
      </c>
      <c r="F1383" s="9" t="str">
        <f>'Identification '!$G$18</f>
        <v/>
      </c>
      <c r="G1383" s="9" t="str">
        <f>IF('Section 16a Plan'!$C$9="","",'Section 16a Plan'!$C$9)</f>
        <v/>
      </c>
      <c r="H1383" s="9" t="str">
        <f>IF('Section 16a Plan'!$H$6="","",'Section 16a Plan'!$H$6)</f>
        <v/>
      </c>
      <c r="I1383" s="9" t="str">
        <f>IF('Section 16a Plan'!A63="","",'Section 16a Plan'!A63)</f>
        <v/>
      </c>
      <c r="J1383" s="9" t="str">
        <f>IF('Section 16a Plan'!B63="","",'Section 16a Plan'!B63)</f>
        <v/>
      </c>
      <c r="K1383" s="9" t="str">
        <f>IF('Section 16a Plan'!C63="","",'Section 16a Plan'!C63)</f>
        <v/>
      </c>
      <c r="L1383" s="9" t="str">
        <f>IF('Section 16a Plan'!D63="","",'Section 16a Plan'!D63)</f>
        <v/>
      </c>
      <c r="M1383" s="9" t="str">
        <f>IF('Section 16a Plan'!E63="","",'Section 16a Plan'!E63)</f>
        <v/>
      </c>
      <c r="N1383" s="9" t="str">
        <f>IF('Section 16a Plan'!F63="","",IF('Section 16a Plan'!F63="«Choisir»","",'Section 16a Plan'!F63))</f>
        <v/>
      </c>
      <c r="O1383" s="9" t="str">
        <f>IF('Section 16a Plan'!G63="","",IF('Section 16a Plan'!G63="«Choisir»","",'Section 16a Plan'!G63))</f>
        <v/>
      </c>
      <c r="P1383" s="9" t="str">
        <f>IF('Section 16a Plan'!H63="","",'Section 16a Plan'!H63)</f>
        <v/>
      </c>
      <c r="Q1383" s="9" t="str">
        <f>IF('Section 16a Plan'!I63="","",'Section 16a Plan'!I63)</f>
        <v/>
      </c>
      <c r="R1383" s="9" t="str">
        <f>IF('Section 16a Plan'!J63="","",'Section 16a Plan'!J63)</f>
        <v/>
      </c>
      <c r="S1383" s="9" t="str">
        <f>IF('Section 16a Plan'!K63="","",'Section 16a Plan'!K63)</f>
        <v/>
      </c>
      <c r="T1383" s="9" t="str">
        <f>IF('Section 16a Plan'!L63="","",'Section 16a Plan'!L63)</f>
        <v/>
      </c>
      <c r="U1383" s="9" t="str">
        <f>IF('Section 16a Plan'!M63="","",'Section 16a Plan'!M63)</f>
        <v/>
      </c>
      <c r="V1383" s="81">
        <f>'Section 16a Plan'!N63</f>
        <v>0</v>
      </c>
      <c r="W1383" s="81">
        <f>'Section 16a Plan'!O63</f>
        <v>0</v>
      </c>
      <c r="X1383" s="81">
        <f>'Section 16a Plan'!P63</f>
        <v>0</v>
      </c>
      <c r="Y1383" s="81">
        <f>'Section 16a Plan'!Q63</f>
        <v>0</v>
      </c>
      <c r="Z1383" s="81">
        <f>'Section 16a Plan'!R63</f>
        <v>0</v>
      </c>
      <c r="AA1383" s="81">
        <f>'Section 16a Plan'!S63</f>
        <v>0</v>
      </c>
      <c r="AB1383" s="81">
        <f>'Section 16a Plan'!T63</f>
        <v>0</v>
      </c>
    </row>
    <row r="1384" spans="1:28">
      <c r="A1384" s="9">
        <f>'Identification '!$F$11</f>
        <v>0</v>
      </c>
      <c r="B1384" s="1440" t="str">
        <f>IF(AND('Identification '!$F$11="",'Identification '!$F$15&lt;&gt;""),'Identification '!$F$15,IF('Identification '!$F$11="","",IF('Identification '!$F$13="Inscrire le nom de votre organisme dans la cellule F15",'Identification '!$F$15,'Identification '!$F$13)))</f>
        <v/>
      </c>
      <c r="C1384" s="9" t="str">
        <f>REF!$BM$8</f>
        <v>2026-2027</v>
      </c>
      <c r="D1384" s="9" t="s">
        <v>3210</v>
      </c>
      <c r="E1384" s="190" t="str">
        <f>'Identification '!$F$17</f>
        <v/>
      </c>
      <c r="F1384" s="9" t="str">
        <f>'Identification '!$G$18</f>
        <v/>
      </c>
      <c r="G1384" s="9" t="str">
        <f>IF('Section 16a Plan'!$C$9="","",'Section 16a Plan'!$C$9)</f>
        <v/>
      </c>
      <c r="H1384" s="9" t="str">
        <f>IF('Section 16a Plan'!$H$6="","",'Section 16a Plan'!$H$6)</f>
        <v/>
      </c>
      <c r="I1384" s="9" t="str">
        <f>IF('Section 16a Plan'!A64="","",'Section 16a Plan'!A64)</f>
        <v/>
      </c>
      <c r="J1384" s="9" t="str">
        <f>IF('Section 16a Plan'!B64="","",'Section 16a Plan'!B64)</f>
        <v/>
      </c>
      <c r="K1384" s="9" t="str">
        <f>IF('Section 16a Plan'!C64="","",'Section 16a Plan'!C64)</f>
        <v/>
      </c>
      <c r="L1384" s="9" t="str">
        <f>IF('Section 16a Plan'!D64="","",'Section 16a Plan'!D64)</f>
        <v/>
      </c>
      <c r="M1384" s="9" t="str">
        <f>IF('Section 16a Plan'!E64="","",'Section 16a Plan'!E64)</f>
        <v/>
      </c>
      <c r="N1384" s="9" t="str">
        <f>IF('Section 16a Plan'!F64="","",IF('Section 16a Plan'!F64="«Choisir»","",'Section 16a Plan'!F64))</f>
        <v/>
      </c>
      <c r="O1384" s="9" t="str">
        <f>IF('Section 16a Plan'!G64="","",IF('Section 16a Plan'!G64="«Choisir»","",'Section 16a Plan'!G64))</f>
        <v/>
      </c>
      <c r="P1384" s="9" t="str">
        <f>IF('Section 16a Plan'!H64="","",'Section 16a Plan'!H64)</f>
        <v/>
      </c>
      <c r="Q1384" s="9" t="str">
        <f>IF('Section 16a Plan'!I64="","",'Section 16a Plan'!I64)</f>
        <v/>
      </c>
      <c r="R1384" s="9" t="str">
        <f>IF('Section 16a Plan'!J64="","",'Section 16a Plan'!J64)</f>
        <v/>
      </c>
      <c r="S1384" s="9" t="str">
        <f>IF('Section 16a Plan'!K64="","",'Section 16a Plan'!K64)</f>
        <v/>
      </c>
      <c r="T1384" s="9" t="str">
        <f>IF('Section 16a Plan'!L64="","",'Section 16a Plan'!L64)</f>
        <v/>
      </c>
      <c r="U1384" s="9" t="str">
        <f>IF('Section 16a Plan'!M64="","",'Section 16a Plan'!M64)</f>
        <v/>
      </c>
      <c r="V1384" s="81">
        <f>'Section 16a Plan'!N64</f>
        <v>0</v>
      </c>
      <c r="W1384" s="81">
        <f>'Section 16a Plan'!O64</f>
        <v>0</v>
      </c>
      <c r="X1384" s="81">
        <f>'Section 16a Plan'!P64</f>
        <v>0</v>
      </c>
      <c r="Y1384" s="81">
        <f>'Section 16a Plan'!Q64</f>
        <v>0</v>
      </c>
      <c r="Z1384" s="81">
        <f>'Section 16a Plan'!R64</f>
        <v>0</v>
      </c>
      <c r="AA1384" s="81">
        <f>'Section 16a Plan'!S64</f>
        <v>0</v>
      </c>
      <c r="AB1384" s="81">
        <f>'Section 16a Plan'!T64</f>
        <v>0</v>
      </c>
    </row>
    <row r="1385" spans="1:28">
      <c r="A1385" s="9">
        <f>'Identification '!$F$11</f>
        <v>0</v>
      </c>
      <c r="B1385" s="1440" t="str">
        <f>IF(AND('Identification '!$F$11="",'Identification '!$F$15&lt;&gt;""),'Identification '!$F$15,IF('Identification '!$F$11="","",IF('Identification '!$F$13="Inscrire le nom de votre organisme dans la cellule F15",'Identification '!$F$15,'Identification '!$F$13)))</f>
        <v/>
      </c>
      <c r="C1385" s="9" t="str">
        <f>REF!$BM$8</f>
        <v>2026-2027</v>
      </c>
      <c r="D1385" s="9" t="s">
        <v>3210</v>
      </c>
      <c r="E1385" s="190" t="str">
        <f>'Identification '!$F$17</f>
        <v/>
      </c>
      <c r="F1385" s="9" t="str">
        <f>'Identification '!$G$18</f>
        <v/>
      </c>
      <c r="G1385" s="9" t="str">
        <f>IF('Section 16a Plan'!$C$9="","",'Section 16a Plan'!$C$9)</f>
        <v/>
      </c>
      <c r="H1385" s="9" t="str">
        <f>IF('Section 16a Plan'!$H$6="","",'Section 16a Plan'!$H$6)</f>
        <v/>
      </c>
      <c r="I1385" s="9" t="str">
        <f>IF('Section 16a Plan'!A65="","",'Section 16a Plan'!A65)</f>
        <v/>
      </c>
      <c r="J1385" s="9" t="str">
        <f>IF('Section 16a Plan'!B65="","",'Section 16a Plan'!B65)</f>
        <v/>
      </c>
      <c r="K1385" s="9" t="str">
        <f>IF('Section 16a Plan'!C65="","",'Section 16a Plan'!C65)</f>
        <v/>
      </c>
      <c r="L1385" s="9" t="str">
        <f>IF('Section 16a Plan'!D65="","",'Section 16a Plan'!D65)</f>
        <v/>
      </c>
      <c r="M1385" s="9" t="str">
        <f>IF('Section 16a Plan'!E65="","",'Section 16a Plan'!E65)</f>
        <v/>
      </c>
      <c r="N1385" s="9" t="str">
        <f>IF('Section 16a Plan'!F65="","",IF('Section 16a Plan'!F65="«Choisir»","",'Section 16a Plan'!F65))</f>
        <v/>
      </c>
      <c r="O1385" s="9" t="str">
        <f>IF('Section 16a Plan'!G65="","",IF('Section 16a Plan'!G65="«Choisir»","",'Section 16a Plan'!G65))</f>
        <v/>
      </c>
      <c r="P1385" s="9" t="str">
        <f>IF('Section 16a Plan'!H65="","",'Section 16a Plan'!H65)</f>
        <v/>
      </c>
      <c r="Q1385" s="9" t="str">
        <f>IF('Section 16a Plan'!I65="","",'Section 16a Plan'!I65)</f>
        <v/>
      </c>
      <c r="R1385" s="9" t="str">
        <f>IF('Section 16a Plan'!J65="","",'Section 16a Plan'!J65)</f>
        <v/>
      </c>
      <c r="S1385" s="9" t="str">
        <f>IF('Section 16a Plan'!K65="","",'Section 16a Plan'!K65)</f>
        <v/>
      </c>
      <c r="T1385" s="9" t="str">
        <f>IF('Section 16a Plan'!L65="","",'Section 16a Plan'!L65)</f>
        <v/>
      </c>
      <c r="U1385" s="9" t="str">
        <f>IF('Section 16a Plan'!M65="","",'Section 16a Plan'!M65)</f>
        <v/>
      </c>
      <c r="V1385" s="81">
        <f>'Section 16a Plan'!N65</f>
        <v>0</v>
      </c>
      <c r="W1385" s="81">
        <f>'Section 16a Plan'!O65</f>
        <v>0</v>
      </c>
      <c r="X1385" s="81">
        <f>'Section 16a Plan'!P65</f>
        <v>0</v>
      </c>
      <c r="Y1385" s="81">
        <f>'Section 16a Plan'!Q65</f>
        <v>0</v>
      </c>
      <c r="Z1385" s="81">
        <f>'Section 16a Plan'!R65</f>
        <v>0</v>
      </c>
      <c r="AA1385" s="81">
        <f>'Section 16a Plan'!S65</f>
        <v>0</v>
      </c>
      <c r="AB1385" s="81">
        <f>'Section 16a Plan'!T65</f>
        <v>0</v>
      </c>
    </row>
    <row r="1386" spans="1:28">
      <c r="A1386" s="9">
        <f>'Identification '!$F$11</f>
        <v>0</v>
      </c>
      <c r="B1386" s="1440" t="str">
        <f>IF(AND('Identification '!$F$11="",'Identification '!$F$15&lt;&gt;""),'Identification '!$F$15,IF('Identification '!$F$11="","",IF('Identification '!$F$13="Inscrire le nom de votre organisme dans la cellule F15",'Identification '!$F$15,'Identification '!$F$13)))</f>
        <v/>
      </c>
      <c r="C1386" s="9" t="str">
        <f>REF!$BM$8</f>
        <v>2026-2027</v>
      </c>
      <c r="D1386" s="9" t="s">
        <v>3210</v>
      </c>
      <c r="E1386" s="190" t="str">
        <f>'Identification '!$F$17</f>
        <v/>
      </c>
      <c r="F1386" s="9" t="str">
        <f>'Identification '!$G$18</f>
        <v/>
      </c>
      <c r="G1386" s="9" t="str">
        <f>IF('Section 16a Plan'!$C$9="","",'Section 16a Plan'!$C$9)</f>
        <v/>
      </c>
      <c r="H1386" s="9" t="str">
        <f>IF('Section 16a Plan'!$H$6="","",'Section 16a Plan'!$H$6)</f>
        <v/>
      </c>
      <c r="I1386" s="9" t="str">
        <f>IF('Section 16a Plan'!A66="","",'Section 16a Plan'!A66)</f>
        <v/>
      </c>
      <c r="J1386" s="9" t="str">
        <f>IF('Section 16a Plan'!B66="","",'Section 16a Plan'!B66)</f>
        <v/>
      </c>
      <c r="K1386" s="9" t="str">
        <f>IF('Section 16a Plan'!C66="","",'Section 16a Plan'!C66)</f>
        <v/>
      </c>
      <c r="L1386" s="9" t="str">
        <f>IF('Section 16a Plan'!D66="","",'Section 16a Plan'!D66)</f>
        <v/>
      </c>
      <c r="M1386" s="9" t="str">
        <f>IF('Section 16a Plan'!E66="","",'Section 16a Plan'!E66)</f>
        <v/>
      </c>
      <c r="N1386" s="9" t="str">
        <f>IF('Section 16a Plan'!F66="","",IF('Section 16a Plan'!F66="«Choisir»","",'Section 16a Plan'!F66))</f>
        <v/>
      </c>
      <c r="O1386" s="9" t="str">
        <f>IF('Section 16a Plan'!G66="","",IF('Section 16a Plan'!G66="«Choisir»","",'Section 16a Plan'!G66))</f>
        <v/>
      </c>
      <c r="P1386" s="9" t="str">
        <f>IF('Section 16a Plan'!H66="","",'Section 16a Plan'!H66)</f>
        <v/>
      </c>
      <c r="Q1386" s="9" t="str">
        <f>IF('Section 16a Plan'!I66="","",'Section 16a Plan'!I66)</f>
        <v/>
      </c>
      <c r="R1386" s="9" t="str">
        <f>IF('Section 16a Plan'!J66="","",'Section 16a Plan'!J66)</f>
        <v/>
      </c>
      <c r="S1386" s="9" t="str">
        <f>IF('Section 16a Plan'!K66="","",'Section 16a Plan'!K66)</f>
        <v/>
      </c>
      <c r="T1386" s="9" t="str">
        <f>IF('Section 16a Plan'!L66="","",'Section 16a Plan'!L66)</f>
        <v/>
      </c>
      <c r="U1386" s="9" t="str">
        <f>IF('Section 16a Plan'!M66="","",'Section 16a Plan'!M66)</f>
        <v/>
      </c>
      <c r="V1386" s="81">
        <f>'Section 16a Plan'!N66</f>
        <v>0</v>
      </c>
      <c r="W1386" s="81">
        <f>'Section 16a Plan'!O66</f>
        <v>0</v>
      </c>
      <c r="X1386" s="81">
        <f>'Section 16a Plan'!P66</f>
        <v>0</v>
      </c>
      <c r="Y1386" s="81">
        <f>'Section 16a Plan'!Q66</f>
        <v>0</v>
      </c>
      <c r="Z1386" s="81">
        <f>'Section 16a Plan'!R66</f>
        <v>0</v>
      </c>
      <c r="AA1386" s="81">
        <f>'Section 16a Plan'!S66</f>
        <v>0</v>
      </c>
      <c r="AB1386" s="81">
        <f>'Section 16a Plan'!T66</f>
        <v>0</v>
      </c>
    </row>
    <row r="1387" spans="1:28">
      <c r="A1387" s="9">
        <f>'Identification '!$F$11</f>
        <v>0</v>
      </c>
      <c r="B1387" s="1440" t="str">
        <f>IF(AND('Identification '!$F$11="",'Identification '!$F$15&lt;&gt;""),'Identification '!$F$15,IF('Identification '!$F$11="","",IF('Identification '!$F$13="Inscrire le nom de votre organisme dans la cellule F15",'Identification '!$F$15,'Identification '!$F$13)))</f>
        <v/>
      </c>
      <c r="C1387" s="9" t="str">
        <f>REF!$BM$8</f>
        <v>2026-2027</v>
      </c>
      <c r="D1387" s="9" t="s">
        <v>3210</v>
      </c>
      <c r="E1387" s="190" t="str">
        <f>'Identification '!$F$17</f>
        <v/>
      </c>
      <c r="F1387" s="9" t="str">
        <f>'Identification '!$G$18</f>
        <v/>
      </c>
      <c r="G1387" s="9" t="str">
        <f>IF('Section 16a Plan'!$C$9="","",'Section 16a Plan'!$C$9)</f>
        <v/>
      </c>
      <c r="H1387" s="9" t="str">
        <f>IF('Section 16a Plan'!$H$6="","",'Section 16a Plan'!$H$6)</f>
        <v/>
      </c>
      <c r="I1387" s="9" t="str">
        <f>IF('Section 16a Plan'!A67="","",'Section 16a Plan'!A67)</f>
        <v/>
      </c>
      <c r="J1387" s="9" t="str">
        <f>IF('Section 16a Plan'!B67="","",'Section 16a Plan'!B67)</f>
        <v/>
      </c>
      <c r="K1387" s="9" t="str">
        <f>IF('Section 16a Plan'!C67="","",'Section 16a Plan'!C67)</f>
        <v/>
      </c>
      <c r="L1387" s="9" t="str">
        <f>IF('Section 16a Plan'!D67="","",'Section 16a Plan'!D67)</f>
        <v/>
      </c>
      <c r="M1387" s="9" t="str">
        <f>IF('Section 16a Plan'!E67="","",'Section 16a Plan'!E67)</f>
        <v/>
      </c>
      <c r="N1387" s="9" t="str">
        <f>IF('Section 16a Plan'!F67="","",IF('Section 16a Plan'!F67="«Choisir»","",'Section 16a Plan'!F67))</f>
        <v/>
      </c>
      <c r="O1387" s="9" t="str">
        <f>IF('Section 16a Plan'!G67="","",IF('Section 16a Plan'!G67="«Choisir»","",'Section 16a Plan'!G67))</f>
        <v/>
      </c>
      <c r="P1387" s="9" t="str">
        <f>IF('Section 16a Plan'!H67="","",'Section 16a Plan'!H67)</f>
        <v/>
      </c>
      <c r="Q1387" s="9" t="str">
        <f>IF('Section 16a Plan'!I67="","",'Section 16a Plan'!I67)</f>
        <v/>
      </c>
      <c r="R1387" s="9" t="str">
        <f>IF('Section 16a Plan'!J67="","",'Section 16a Plan'!J67)</f>
        <v/>
      </c>
      <c r="S1387" s="9" t="str">
        <f>IF('Section 16a Plan'!K67="","",'Section 16a Plan'!K67)</f>
        <v/>
      </c>
      <c r="T1387" s="9" t="str">
        <f>IF('Section 16a Plan'!L67="","",'Section 16a Plan'!L67)</f>
        <v/>
      </c>
      <c r="U1387" s="9" t="str">
        <f>IF('Section 16a Plan'!M67="","",'Section 16a Plan'!M67)</f>
        <v/>
      </c>
      <c r="V1387" s="81">
        <f>'Section 16a Plan'!N67</f>
        <v>0</v>
      </c>
      <c r="W1387" s="81">
        <f>'Section 16a Plan'!O67</f>
        <v>0</v>
      </c>
      <c r="X1387" s="81">
        <f>'Section 16a Plan'!P67</f>
        <v>0</v>
      </c>
      <c r="Y1387" s="81">
        <f>'Section 16a Plan'!Q67</f>
        <v>0</v>
      </c>
      <c r="Z1387" s="81">
        <f>'Section 16a Plan'!R67</f>
        <v>0</v>
      </c>
      <c r="AA1387" s="81">
        <f>'Section 16a Plan'!S67</f>
        <v>0</v>
      </c>
      <c r="AB1387" s="81">
        <f>'Section 16a Plan'!T67</f>
        <v>0</v>
      </c>
    </row>
    <row r="1388" spans="1:28">
      <c r="A1388" s="9">
        <f>'Identification '!$F$11</f>
        <v>0</v>
      </c>
      <c r="B1388" s="1440" t="str">
        <f>IF(AND('Identification '!$F$11="",'Identification '!$F$15&lt;&gt;""),'Identification '!$F$15,IF('Identification '!$F$11="","",IF('Identification '!$F$13="Inscrire le nom de votre organisme dans la cellule F15",'Identification '!$F$15,'Identification '!$F$13)))</f>
        <v/>
      </c>
      <c r="C1388" s="9" t="str">
        <f>REF!$BM$8</f>
        <v>2026-2027</v>
      </c>
      <c r="D1388" s="9" t="s">
        <v>3210</v>
      </c>
      <c r="E1388" s="190" t="str">
        <f>'Identification '!$F$17</f>
        <v/>
      </c>
      <c r="F1388" s="9" t="str">
        <f>'Identification '!$G$18</f>
        <v/>
      </c>
      <c r="G1388" s="9" t="str">
        <f>IF('Section 16a Plan'!$C$9="","",'Section 16a Plan'!$C$9)</f>
        <v/>
      </c>
      <c r="H1388" s="9" t="str">
        <f>IF('Section 16a Plan'!$H$6="","",'Section 16a Plan'!$H$6)</f>
        <v/>
      </c>
      <c r="I1388" s="9" t="str">
        <f>IF('Section 16a Plan'!A68="","",'Section 16a Plan'!A68)</f>
        <v/>
      </c>
      <c r="J1388" s="9" t="str">
        <f>IF('Section 16a Plan'!B68="","",'Section 16a Plan'!B68)</f>
        <v/>
      </c>
      <c r="K1388" s="9" t="str">
        <f>IF('Section 16a Plan'!C68="","",'Section 16a Plan'!C68)</f>
        <v/>
      </c>
      <c r="L1388" s="9" t="str">
        <f>IF('Section 16a Plan'!D68="","",'Section 16a Plan'!D68)</f>
        <v/>
      </c>
      <c r="M1388" s="9" t="str">
        <f>IF('Section 16a Plan'!E68="","",'Section 16a Plan'!E68)</f>
        <v/>
      </c>
      <c r="N1388" s="9" t="str">
        <f>IF('Section 16a Plan'!F68="","",IF('Section 16a Plan'!F68="«Choisir»","",'Section 16a Plan'!F68))</f>
        <v/>
      </c>
      <c r="O1388" s="9" t="str">
        <f>IF('Section 16a Plan'!G68="","",IF('Section 16a Plan'!G68="«Choisir»","",'Section 16a Plan'!G68))</f>
        <v/>
      </c>
      <c r="P1388" s="9" t="str">
        <f>IF('Section 16a Plan'!H68="","",'Section 16a Plan'!H68)</f>
        <v/>
      </c>
      <c r="Q1388" s="9" t="str">
        <f>IF('Section 16a Plan'!I68="","",'Section 16a Plan'!I68)</f>
        <v/>
      </c>
      <c r="R1388" s="9" t="str">
        <f>IF('Section 16a Plan'!J68="","",'Section 16a Plan'!J68)</f>
        <v/>
      </c>
      <c r="S1388" s="9" t="str">
        <f>IF('Section 16a Plan'!K68="","",'Section 16a Plan'!K68)</f>
        <v/>
      </c>
      <c r="T1388" s="9" t="str">
        <f>IF('Section 16a Plan'!L68="","",'Section 16a Plan'!L68)</f>
        <v/>
      </c>
      <c r="U1388" s="9" t="str">
        <f>IF('Section 16a Plan'!M68="","",'Section 16a Plan'!M68)</f>
        <v/>
      </c>
      <c r="V1388" s="81">
        <f>'Section 16a Plan'!N68</f>
        <v>0</v>
      </c>
      <c r="W1388" s="81">
        <f>'Section 16a Plan'!O68</f>
        <v>0</v>
      </c>
      <c r="X1388" s="81">
        <f>'Section 16a Plan'!P68</f>
        <v>0</v>
      </c>
      <c r="Y1388" s="81">
        <f>'Section 16a Plan'!Q68</f>
        <v>0</v>
      </c>
      <c r="Z1388" s="81">
        <f>'Section 16a Plan'!R68</f>
        <v>0</v>
      </c>
      <c r="AA1388" s="81">
        <f>'Section 16a Plan'!S68</f>
        <v>0</v>
      </c>
      <c r="AB1388" s="81">
        <f>'Section 16a Plan'!T68</f>
        <v>0</v>
      </c>
    </row>
    <row r="1389" spans="1:28">
      <c r="A1389" s="9">
        <f>'Identification '!$F$11</f>
        <v>0</v>
      </c>
      <c r="B1389" s="1440" t="str">
        <f>IF(AND('Identification '!$F$11="",'Identification '!$F$15&lt;&gt;""),'Identification '!$F$15,IF('Identification '!$F$11="","",IF('Identification '!$F$13="Inscrire le nom de votre organisme dans la cellule F15",'Identification '!$F$15,'Identification '!$F$13)))</f>
        <v/>
      </c>
      <c r="C1389" s="9" t="str">
        <f>REF!$BM$8</f>
        <v>2026-2027</v>
      </c>
      <c r="D1389" s="9" t="s">
        <v>3210</v>
      </c>
      <c r="E1389" s="190" t="str">
        <f>'Identification '!$F$17</f>
        <v/>
      </c>
      <c r="F1389" s="9" t="str">
        <f>'Identification '!$G$18</f>
        <v/>
      </c>
      <c r="G1389" s="9" t="str">
        <f>IF('Section 16a Plan'!$C$9="","",'Section 16a Plan'!$C$9)</f>
        <v/>
      </c>
      <c r="H1389" s="9" t="str">
        <f>IF('Section 16a Plan'!$H$6="","",'Section 16a Plan'!$H$6)</f>
        <v/>
      </c>
      <c r="I1389" s="9" t="str">
        <f>IF('Section 16a Plan'!A69="","",'Section 16a Plan'!A69)</f>
        <v/>
      </c>
      <c r="J1389" s="9" t="str">
        <f>IF('Section 16a Plan'!B69="","",'Section 16a Plan'!B69)</f>
        <v/>
      </c>
      <c r="K1389" s="9" t="str">
        <f>IF('Section 16a Plan'!C69="","",'Section 16a Plan'!C69)</f>
        <v/>
      </c>
      <c r="L1389" s="9" t="str">
        <f>IF('Section 16a Plan'!D69="","",'Section 16a Plan'!D69)</f>
        <v/>
      </c>
      <c r="M1389" s="9" t="str">
        <f>IF('Section 16a Plan'!E69="","",'Section 16a Plan'!E69)</f>
        <v/>
      </c>
      <c r="N1389" s="9" t="str">
        <f>IF('Section 16a Plan'!F69="","",IF('Section 16a Plan'!F69="«Choisir»","",'Section 16a Plan'!F69))</f>
        <v/>
      </c>
      <c r="O1389" s="9" t="str">
        <f>IF('Section 16a Plan'!G69="","",IF('Section 16a Plan'!G69="«Choisir»","",'Section 16a Plan'!G69))</f>
        <v/>
      </c>
      <c r="P1389" s="9" t="str">
        <f>IF('Section 16a Plan'!H69="","",'Section 16a Plan'!H69)</f>
        <v/>
      </c>
      <c r="Q1389" s="9" t="str">
        <f>IF('Section 16a Plan'!I69="","",'Section 16a Plan'!I69)</f>
        <v/>
      </c>
      <c r="R1389" s="9" t="str">
        <f>IF('Section 16a Plan'!J69="","",'Section 16a Plan'!J69)</f>
        <v/>
      </c>
      <c r="S1389" s="9" t="str">
        <f>IF('Section 16a Plan'!K69="","",'Section 16a Plan'!K69)</f>
        <v/>
      </c>
      <c r="T1389" s="9" t="str">
        <f>IF('Section 16a Plan'!L69="","",'Section 16a Plan'!L69)</f>
        <v/>
      </c>
      <c r="U1389" s="9" t="str">
        <f>IF('Section 16a Plan'!M69="","",'Section 16a Plan'!M69)</f>
        <v/>
      </c>
      <c r="V1389" s="81">
        <f>'Section 16a Plan'!N69</f>
        <v>0</v>
      </c>
      <c r="W1389" s="81">
        <f>'Section 16a Plan'!O69</f>
        <v>0</v>
      </c>
      <c r="X1389" s="81">
        <f>'Section 16a Plan'!P69</f>
        <v>0</v>
      </c>
      <c r="Y1389" s="81">
        <f>'Section 16a Plan'!Q69</f>
        <v>0</v>
      </c>
      <c r="Z1389" s="81">
        <f>'Section 16a Plan'!R69</f>
        <v>0</v>
      </c>
      <c r="AA1389" s="81">
        <f>'Section 16a Plan'!S69</f>
        <v>0</v>
      </c>
      <c r="AB1389" s="81">
        <f>'Section 16a Plan'!T69</f>
        <v>0</v>
      </c>
    </row>
    <row r="1390" spans="1:28">
      <c r="A1390" s="9">
        <f>'Identification '!$F$11</f>
        <v>0</v>
      </c>
      <c r="B1390" s="1440" t="str">
        <f>IF(AND('Identification '!$F$11="",'Identification '!$F$15&lt;&gt;""),'Identification '!$F$15,IF('Identification '!$F$11="","",IF('Identification '!$F$13="Inscrire le nom de votre organisme dans la cellule F15",'Identification '!$F$15,'Identification '!$F$13)))</f>
        <v/>
      </c>
      <c r="C1390" s="9" t="str">
        <f>REF!$BM$8</f>
        <v>2026-2027</v>
      </c>
      <c r="D1390" s="9" t="s">
        <v>3210</v>
      </c>
      <c r="E1390" s="190" t="str">
        <f>'Identification '!$F$17</f>
        <v/>
      </c>
      <c r="F1390" s="9" t="str">
        <f>'Identification '!$G$18</f>
        <v/>
      </c>
      <c r="G1390" s="9" t="str">
        <f>IF('Section 16a Plan'!$C$9="","",'Section 16a Plan'!$C$9)</f>
        <v/>
      </c>
      <c r="H1390" s="9" t="str">
        <f>IF('Section 16a Plan'!$H$6="","",'Section 16a Plan'!$H$6)</f>
        <v/>
      </c>
      <c r="I1390" s="9" t="str">
        <f>IF('Section 16a Plan'!A70="","",'Section 16a Plan'!A70)</f>
        <v/>
      </c>
      <c r="J1390" s="9" t="str">
        <f>IF('Section 16a Plan'!B70="","",'Section 16a Plan'!B70)</f>
        <v/>
      </c>
      <c r="K1390" s="9" t="str">
        <f>IF('Section 16a Plan'!C70="","",'Section 16a Plan'!C70)</f>
        <v/>
      </c>
      <c r="L1390" s="9" t="str">
        <f>IF('Section 16a Plan'!D70="","",'Section 16a Plan'!D70)</f>
        <v/>
      </c>
      <c r="M1390" s="9" t="str">
        <f>IF('Section 16a Plan'!E70="","",'Section 16a Plan'!E70)</f>
        <v/>
      </c>
      <c r="N1390" s="9" t="str">
        <f>IF('Section 16a Plan'!F70="","",IF('Section 16a Plan'!F70="«Choisir»","",'Section 16a Plan'!F70))</f>
        <v/>
      </c>
      <c r="O1390" s="9" t="str">
        <f>IF('Section 16a Plan'!G70="","",IF('Section 16a Plan'!G70="«Choisir»","",'Section 16a Plan'!G70))</f>
        <v/>
      </c>
      <c r="P1390" s="9" t="str">
        <f>IF('Section 16a Plan'!H70="","",'Section 16a Plan'!H70)</f>
        <v/>
      </c>
      <c r="Q1390" s="9" t="str">
        <f>IF('Section 16a Plan'!I70="","",'Section 16a Plan'!I70)</f>
        <v/>
      </c>
      <c r="R1390" s="9" t="str">
        <f>IF('Section 16a Plan'!J70="","",'Section 16a Plan'!J70)</f>
        <v/>
      </c>
      <c r="S1390" s="9" t="str">
        <f>IF('Section 16a Plan'!K70="","",'Section 16a Plan'!K70)</f>
        <v/>
      </c>
      <c r="T1390" s="9" t="str">
        <f>IF('Section 16a Plan'!L70="","",'Section 16a Plan'!L70)</f>
        <v/>
      </c>
      <c r="U1390" s="9" t="str">
        <f>IF('Section 16a Plan'!M70="","",'Section 16a Plan'!M70)</f>
        <v/>
      </c>
      <c r="V1390" s="81">
        <f>'Section 16a Plan'!N70</f>
        <v>0</v>
      </c>
      <c r="W1390" s="81">
        <f>'Section 16a Plan'!O70</f>
        <v>0</v>
      </c>
      <c r="X1390" s="81">
        <f>'Section 16a Plan'!P70</f>
        <v>0</v>
      </c>
      <c r="Y1390" s="81">
        <f>'Section 16a Plan'!Q70</f>
        <v>0</v>
      </c>
      <c r="Z1390" s="81">
        <f>'Section 16a Plan'!R70</f>
        <v>0</v>
      </c>
      <c r="AA1390" s="81">
        <f>'Section 16a Plan'!S70</f>
        <v>0</v>
      </c>
      <c r="AB1390" s="81">
        <f>'Section 16a Plan'!T70</f>
        <v>0</v>
      </c>
    </row>
    <row r="1391" spans="1:28">
      <c r="A1391" s="9">
        <f>'Identification '!$F$11</f>
        <v>0</v>
      </c>
      <c r="B1391" s="1440" t="str">
        <f>IF(AND('Identification '!$F$11="",'Identification '!$F$15&lt;&gt;""),'Identification '!$F$15,IF('Identification '!$F$11="","",IF('Identification '!$F$13="Inscrire le nom de votre organisme dans la cellule F15",'Identification '!$F$15,'Identification '!$F$13)))</f>
        <v/>
      </c>
      <c r="C1391" s="9" t="str">
        <f>REF!$BM$8</f>
        <v>2026-2027</v>
      </c>
      <c r="D1391" s="9" t="s">
        <v>3210</v>
      </c>
      <c r="E1391" s="190" t="str">
        <f>'Identification '!$F$17</f>
        <v/>
      </c>
      <c r="F1391" s="9" t="str">
        <f>'Identification '!$G$18</f>
        <v/>
      </c>
      <c r="G1391" s="9" t="str">
        <f>IF('Section 16a Plan'!$C$9="","",'Section 16a Plan'!$C$9)</f>
        <v/>
      </c>
      <c r="H1391" s="9" t="str">
        <f>IF('Section 16a Plan'!$H$6="","",'Section 16a Plan'!$H$6)</f>
        <v/>
      </c>
      <c r="I1391" s="9" t="str">
        <f>IF('Section 16a Plan'!A71="","",'Section 16a Plan'!A71)</f>
        <v/>
      </c>
      <c r="J1391" s="9" t="str">
        <f>IF('Section 16a Plan'!B71="","",'Section 16a Plan'!B71)</f>
        <v/>
      </c>
      <c r="K1391" s="9" t="str">
        <f>IF('Section 16a Plan'!C71="","",'Section 16a Plan'!C71)</f>
        <v/>
      </c>
      <c r="L1391" s="9" t="str">
        <f>IF('Section 16a Plan'!D71="","",'Section 16a Plan'!D71)</f>
        <v/>
      </c>
      <c r="M1391" s="9" t="str">
        <f>IF('Section 16a Plan'!E71="","",'Section 16a Plan'!E71)</f>
        <v/>
      </c>
      <c r="N1391" s="9" t="str">
        <f>IF('Section 16a Plan'!F71="","",IF('Section 16a Plan'!F71="«Choisir»","",'Section 16a Plan'!F71))</f>
        <v/>
      </c>
      <c r="O1391" s="9" t="str">
        <f>IF('Section 16a Plan'!G71="","",IF('Section 16a Plan'!G71="«Choisir»","",'Section 16a Plan'!G71))</f>
        <v/>
      </c>
      <c r="P1391" s="9" t="str">
        <f>IF('Section 16a Plan'!H71="","",'Section 16a Plan'!H71)</f>
        <v/>
      </c>
      <c r="Q1391" s="9" t="str">
        <f>IF('Section 16a Plan'!I71="","",'Section 16a Plan'!I71)</f>
        <v/>
      </c>
      <c r="R1391" s="9" t="str">
        <f>IF('Section 16a Plan'!J71="","",'Section 16a Plan'!J71)</f>
        <v/>
      </c>
      <c r="S1391" s="9" t="str">
        <f>IF('Section 16a Plan'!K71="","",'Section 16a Plan'!K71)</f>
        <v/>
      </c>
      <c r="T1391" s="9" t="str">
        <f>IF('Section 16a Plan'!L71="","",'Section 16a Plan'!L71)</f>
        <v/>
      </c>
      <c r="U1391" s="9" t="str">
        <f>IF('Section 16a Plan'!M71="","",'Section 16a Plan'!M71)</f>
        <v/>
      </c>
      <c r="V1391" s="81">
        <f>'Section 16a Plan'!N71</f>
        <v>0</v>
      </c>
      <c r="W1391" s="81">
        <f>'Section 16a Plan'!O71</f>
        <v>0</v>
      </c>
      <c r="X1391" s="81">
        <f>'Section 16a Plan'!P71</f>
        <v>0</v>
      </c>
      <c r="Y1391" s="81">
        <f>'Section 16a Plan'!Q71</f>
        <v>0</v>
      </c>
      <c r="Z1391" s="81">
        <f>'Section 16a Plan'!R71</f>
        <v>0</v>
      </c>
      <c r="AA1391" s="81">
        <f>'Section 16a Plan'!S71</f>
        <v>0</v>
      </c>
      <c r="AB1391" s="81">
        <f>'Section 16a Plan'!T71</f>
        <v>0</v>
      </c>
    </row>
    <row r="1392" spans="1:28">
      <c r="A1392" s="9">
        <f>'Identification '!$F$11</f>
        <v>0</v>
      </c>
      <c r="B1392" s="1440" t="str">
        <f>IF(AND('Identification '!$F$11="",'Identification '!$F$15&lt;&gt;""),'Identification '!$F$15,IF('Identification '!$F$11="","",IF('Identification '!$F$13="Inscrire le nom de votre organisme dans la cellule F15",'Identification '!$F$15,'Identification '!$F$13)))</f>
        <v/>
      </c>
      <c r="C1392" s="9" t="str">
        <f>REF!$BM$8</f>
        <v>2026-2027</v>
      </c>
      <c r="D1392" s="9" t="s">
        <v>3210</v>
      </c>
      <c r="E1392" s="190" t="str">
        <f>'Identification '!$F$17</f>
        <v/>
      </c>
      <c r="F1392" s="9" t="str">
        <f>'Identification '!$G$18</f>
        <v/>
      </c>
      <c r="G1392" s="9" t="str">
        <f>IF('Section 16a Plan'!$C$9="","",'Section 16a Plan'!$C$9)</f>
        <v/>
      </c>
      <c r="H1392" s="9" t="str">
        <f>IF('Section 16a Plan'!$H$6="","",'Section 16a Plan'!$H$6)</f>
        <v/>
      </c>
      <c r="I1392" s="9" t="str">
        <f>IF('Section 16a Plan'!A72="","",'Section 16a Plan'!A72)</f>
        <v/>
      </c>
      <c r="J1392" s="9" t="str">
        <f>IF('Section 16a Plan'!B72="","",'Section 16a Plan'!B72)</f>
        <v/>
      </c>
      <c r="K1392" s="9" t="str">
        <f>IF('Section 16a Plan'!C72="","",'Section 16a Plan'!C72)</f>
        <v/>
      </c>
      <c r="L1392" s="9" t="str">
        <f>IF('Section 16a Plan'!D72="","",'Section 16a Plan'!D72)</f>
        <v/>
      </c>
      <c r="M1392" s="9" t="str">
        <f>IF('Section 16a Plan'!E72="","",'Section 16a Plan'!E72)</f>
        <v/>
      </c>
      <c r="N1392" s="9" t="str">
        <f>IF('Section 16a Plan'!F72="","",IF('Section 16a Plan'!F72="«Choisir»","",'Section 16a Plan'!F72))</f>
        <v/>
      </c>
      <c r="O1392" s="9" t="str">
        <f>IF('Section 16a Plan'!G72="","",IF('Section 16a Plan'!G72="«Choisir»","",'Section 16a Plan'!G72))</f>
        <v/>
      </c>
      <c r="P1392" s="9" t="str">
        <f>IF('Section 16a Plan'!H72="","",'Section 16a Plan'!H72)</f>
        <v/>
      </c>
      <c r="Q1392" s="9" t="str">
        <f>IF('Section 16a Plan'!I72="","",'Section 16a Plan'!I72)</f>
        <v/>
      </c>
      <c r="R1392" s="9" t="str">
        <f>IF('Section 16a Plan'!J72="","",'Section 16a Plan'!J72)</f>
        <v/>
      </c>
      <c r="S1392" s="9" t="str">
        <f>IF('Section 16a Plan'!K72="","",'Section 16a Plan'!K72)</f>
        <v/>
      </c>
      <c r="T1392" s="9" t="str">
        <f>IF('Section 16a Plan'!L72="","",'Section 16a Plan'!L72)</f>
        <v/>
      </c>
      <c r="U1392" s="9" t="str">
        <f>IF('Section 16a Plan'!M72="","",'Section 16a Plan'!M72)</f>
        <v/>
      </c>
      <c r="V1392" s="81">
        <f>'Section 16a Plan'!N72</f>
        <v>0</v>
      </c>
      <c r="W1392" s="81">
        <f>'Section 16a Plan'!O72</f>
        <v>0</v>
      </c>
      <c r="X1392" s="81">
        <f>'Section 16a Plan'!P72</f>
        <v>0</v>
      </c>
      <c r="Y1392" s="81">
        <f>'Section 16a Plan'!Q72</f>
        <v>0</v>
      </c>
      <c r="Z1392" s="81">
        <f>'Section 16a Plan'!R72</f>
        <v>0</v>
      </c>
      <c r="AA1392" s="81">
        <f>'Section 16a Plan'!S72</f>
        <v>0</v>
      </c>
      <c r="AB1392" s="81">
        <f>'Section 16a Plan'!T72</f>
        <v>0</v>
      </c>
    </row>
    <row r="1393" spans="1:28">
      <c r="A1393" s="9">
        <f>'Identification '!$F$11</f>
        <v>0</v>
      </c>
      <c r="B1393" s="1440" t="str">
        <f>IF(AND('Identification '!$F$11="",'Identification '!$F$15&lt;&gt;""),'Identification '!$F$15,IF('Identification '!$F$11="","",IF('Identification '!$F$13="Inscrire le nom de votre organisme dans la cellule F15",'Identification '!$F$15,'Identification '!$F$13)))</f>
        <v/>
      </c>
      <c r="C1393" s="9" t="str">
        <f>REF!$BM$8</f>
        <v>2026-2027</v>
      </c>
      <c r="D1393" s="9" t="s">
        <v>3210</v>
      </c>
      <c r="E1393" s="190" t="str">
        <f>'Identification '!$F$17</f>
        <v/>
      </c>
      <c r="F1393" s="9" t="str">
        <f>'Identification '!$G$18</f>
        <v/>
      </c>
      <c r="G1393" s="9" t="str">
        <f>IF('Section 16a Plan'!$C$9="","",'Section 16a Plan'!$C$9)</f>
        <v/>
      </c>
      <c r="H1393" s="9" t="str">
        <f>IF('Section 16a Plan'!$H$6="","",'Section 16a Plan'!$H$6)</f>
        <v/>
      </c>
      <c r="I1393" s="9" t="str">
        <f>IF('Section 16a Plan'!A73="","",'Section 16a Plan'!A73)</f>
        <v/>
      </c>
      <c r="J1393" s="9" t="str">
        <f>IF('Section 16a Plan'!B73="","",'Section 16a Plan'!B73)</f>
        <v/>
      </c>
      <c r="K1393" s="9" t="str">
        <f>IF('Section 16a Plan'!C73="","",'Section 16a Plan'!C73)</f>
        <v/>
      </c>
      <c r="L1393" s="9" t="str">
        <f>IF('Section 16a Plan'!D73="","",'Section 16a Plan'!D73)</f>
        <v/>
      </c>
      <c r="M1393" s="9" t="str">
        <f>IF('Section 16a Plan'!E73="","",'Section 16a Plan'!E73)</f>
        <v/>
      </c>
      <c r="N1393" s="9" t="str">
        <f>IF('Section 16a Plan'!F73="","",IF('Section 16a Plan'!F73="«Choisir»","",'Section 16a Plan'!F73))</f>
        <v/>
      </c>
      <c r="O1393" s="9" t="str">
        <f>IF('Section 16a Plan'!G73="","",IF('Section 16a Plan'!G73="«Choisir»","",'Section 16a Plan'!G73))</f>
        <v/>
      </c>
      <c r="P1393" s="9" t="str">
        <f>IF('Section 16a Plan'!H73="","",'Section 16a Plan'!H73)</f>
        <v/>
      </c>
      <c r="Q1393" s="9" t="str">
        <f>IF('Section 16a Plan'!I73="","",'Section 16a Plan'!I73)</f>
        <v/>
      </c>
      <c r="R1393" s="9" t="str">
        <f>IF('Section 16a Plan'!J73="","",'Section 16a Plan'!J73)</f>
        <v/>
      </c>
      <c r="S1393" s="9" t="str">
        <f>IF('Section 16a Plan'!K73="","",'Section 16a Plan'!K73)</f>
        <v/>
      </c>
      <c r="T1393" s="9" t="str">
        <f>IF('Section 16a Plan'!L73="","",'Section 16a Plan'!L73)</f>
        <v/>
      </c>
      <c r="U1393" s="9" t="str">
        <f>IF('Section 16a Plan'!M73="","",'Section 16a Plan'!M73)</f>
        <v/>
      </c>
      <c r="V1393" s="81">
        <f>'Section 16a Plan'!N73</f>
        <v>0</v>
      </c>
      <c r="W1393" s="81">
        <f>'Section 16a Plan'!O73</f>
        <v>0</v>
      </c>
      <c r="X1393" s="81">
        <f>'Section 16a Plan'!P73</f>
        <v>0</v>
      </c>
      <c r="Y1393" s="81">
        <f>'Section 16a Plan'!Q73</f>
        <v>0</v>
      </c>
      <c r="Z1393" s="81">
        <f>'Section 16a Plan'!R73</f>
        <v>0</v>
      </c>
      <c r="AA1393" s="81">
        <f>'Section 16a Plan'!S73</f>
        <v>0</v>
      </c>
      <c r="AB1393" s="81">
        <f>'Section 16a Plan'!T73</f>
        <v>0</v>
      </c>
    </row>
    <row r="1394" spans="1:28">
      <c r="A1394" s="9">
        <f>'Identification '!$F$11</f>
        <v>0</v>
      </c>
      <c r="B1394" s="1440" t="str">
        <f>IF(AND('Identification '!$F$11="",'Identification '!$F$15&lt;&gt;""),'Identification '!$F$15,IF('Identification '!$F$11="","",IF('Identification '!$F$13="Inscrire le nom de votre organisme dans la cellule F15",'Identification '!$F$15,'Identification '!$F$13)))</f>
        <v/>
      </c>
      <c r="C1394" s="9" t="str">
        <f>REF!$BM$8</f>
        <v>2026-2027</v>
      </c>
      <c r="D1394" s="9" t="s">
        <v>3210</v>
      </c>
      <c r="E1394" s="190" t="str">
        <f>'Identification '!$F$17</f>
        <v/>
      </c>
      <c r="F1394" s="9" t="str">
        <f>'Identification '!$G$18</f>
        <v/>
      </c>
      <c r="G1394" s="9" t="str">
        <f>IF('Section 16a Plan'!$C$9="","",'Section 16a Plan'!$C$9)</f>
        <v/>
      </c>
      <c r="H1394" s="9" t="str">
        <f>IF('Section 16a Plan'!$H$6="","",'Section 16a Plan'!$H$6)</f>
        <v/>
      </c>
      <c r="I1394" s="9" t="str">
        <f>IF('Section 16a Plan'!A74="","",'Section 16a Plan'!A74)</f>
        <v/>
      </c>
      <c r="J1394" s="9" t="str">
        <f>IF('Section 16a Plan'!B74="","",'Section 16a Plan'!B74)</f>
        <v/>
      </c>
      <c r="K1394" s="9" t="str">
        <f>IF('Section 16a Plan'!C74="","",'Section 16a Plan'!C74)</f>
        <v/>
      </c>
      <c r="L1394" s="9" t="str">
        <f>IF('Section 16a Plan'!D74="","",'Section 16a Plan'!D74)</f>
        <v/>
      </c>
      <c r="M1394" s="9" t="str">
        <f>IF('Section 16a Plan'!E74="","",'Section 16a Plan'!E74)</f>
        <v/>
      </c>
      <c r="N1394" s="9" t="str">
        <f>IF('Section 16a Plan'!F74="","",IF('Section 16a Plan'!F74="«Choisir»","",'Section 16a Plan'!F74))</f>
        <v/>
      </c>
      <c r="O1394" s="9" t="str">
        <f>IF('Section 16a Plan'!G74="","",IF('Section 16a Plan'!G74="«Choisir»","",'Section 16a Plan'!G74))</f>
        <v/>
      </c>
      <c r="P1394" s="9" t="str">
        <f>IF('Section 16a Plan'!H74="","",'Section 16a Plan'!H74)</f>
        <v/>
      </c>
      <c r="Q1394" s="9" t="str">
        <f>IF('Section 16a Plan'!I74="","",'Section 16a Plan'!I74)</f>
        <v/>
      </c>
      <c r="R1394" s="9" t="str">
        <f>IF('Section 16a Plan'!J74="","",'Section 16a Plan'!J74)</f>
        <v/>
      </c>
      <c r="S1394" s="9" t="str">
        <f>IF('Section 16a Plan'!K74="","",'Section 16a Plan'!K74)</f>
        <v/>
      </c>
      <c r="T1394" s="9" t="str">
        <f>IF('Section 16a Plan'!L74="","",'Section 16a Plan'!L74)</f>
        <v/>
      </c>
      <c r="U1394" s="9" t="str">
        <f>IF('Section 16a Plan'!M74="","",'Section 16a Plan'!M74)</f>
        <v/>
      </c>
      <c r="V1394" s="81">
        <f>'Section 16a Plan'!N74</f>
        <v>0</v>
      </c>
      <c r="W1394" s="81">
        <f>'Section 16a Plan'!O74</f>
        <v>0</v>
      </c>
      <c r="X1394" s="81">
        <f>'Section 16a Plan'!P74</f>
        <v>0</v>
      </c>
      <c r="Y1394" s="81">
        <f>'Section 16a Plan'!Q74</f>
        <v>0</v>
      </c>
      <c r="Z1394" s="81">
        <f>'Section 16a Plan'!R74</f>
        <v>0</v>
      </c>
      <c r="AA1394" s="81">
        <f>'Section 16a Plan'!S74</f>
        <v>0</v>
      </c>
      <c r="AB1394" s="81">
        <f>'Section 16a Plan'!T74</f>
        <v>0</v>
      </c>
    </row>
    <row r="1395" spans="1:28">
      <c r="A1395" s="9">
        <f>'Identification '!$F$11</f>
        <v>0</v>
      </c>
      <c r="B1395" s="1440" t="str">
        <f>IF(AND('Identification '!$F$11="",'Identification '!$F$15&lt;&gt;""),'Identification '!$F$15,IF('Identification '!$F$11="","",IF('Identification '!$F$13="Inscrire le nom de votre organisme dans la cellule F15",'Identification '!$F$15,'Identification '!$F$13)))</f>
        <v/>
      </c>
      <c r="C1395" s="9" t="str">
        <f>REF!$BM$8</f>
        <v>2026-2027</v>
      </c>
      <c r="D1395" s="9" t="s">
        <v>3210</v>
      </c>
      <c r="E1395" s="190" t="str">
        <f>'Identification '!$F$17</f>
        <v/>
      </c>
      <c r="F1395" s="9" t="str">
        <f>'Identification '!$G$18</f>
        <v/>
      </c>
      <c r="G1395" s="9" t="str">
        <f>IF('Section 16a Plan'!$C$9="","",'Section 16a Plan'!$C$9)</f>
        <v/>
      </c>
      <c r="H1395" s="9" t="str">
        <f>IF('Section 16a Plan'!$H$6="","",'Section 16a Plan'!$H$6)</f>
        <v/>
      </c>
      <c r="I1395" s="9" t="str">
        <f>IF('Section 16a Plan'!A75="","",'Section 16a Plan'!A75)</f>
        <v/>
      </c>
      <c r="J1395" s="9" t="str">
        <f>IF('Section 16a Plan'!B75="","",'Section 16a Plan'!B75)</f>
        <v/>
      </c>
      <c r="K1395" s="9" t="str">
        <f>IF('Section 16a Plan'!C75="","",'Section 16a Plan'!C75)</f>
        <v/>
      </c>
      <c r="L1395" s="9" t="str">
        <f>IF('Section 16a Plan'!D75="","",'Section 16a Plan'!D75)</f>
        <v/>
      </c>
      <c r="M1395" s="9" t="str">
        <f>IF('Section 16a Plan'!E75="","",'Section 16a Plan'!E75)</f>
        <v/>
      </c>
      <c r="N1395" s="9" t="str">
        <f>IF('Section 16a Plan'!F75="","",IF('Section 16a Plan'!F75="«Choisir»","",'Section 16a Plan'!F75))</f>
        <v/>
      </c>
      <c r="O1395" s="9" t="str">
        <f>IF('Section 16a Plan'!G75="","",IF('Section 16a Plan'!G75="«Choisir»","",'Section 16a Plan'!G75))</f>
        <v/>
      </c>
      <c r="P1395" s="9" t="str">
        <f>IF('Section 16a Plan'!H75="","",'Section 16a Plan'!H75)</f>
        <v/>
      </c>
      <c r="Q1395" s="9" t="str">
        <f>IF('Section 16a Plan'!I75="","",'Section 16a Plan'!I75)</f>
        <v/>
      </c>
      <c r="R1395" s="9" t="str">
        <f>IF('Section 16a Plan'!J75="","",'Section 16a Plan'!J75)</f>
        <v/>
      </c>
      <c r="S1395" s="9" t="str">
        <f>IF('Section 16a Plan'!K75="","",'Section 16a Plan'!K75)</f>
        <v/>
      </c>
      <c r="T1395" s="9" t="str">
        <f>IF('Section 16a Plan'!L75="","",'Section 16a Plan'!L75)</f>
        <v/>
      </c>
      <c r="U1395" s="9" t="str">
        <f>IF('Section 16a Plan'!M75="","",'Section 16a Plan'!M75)</f>
        <v/>
      </c>
      <c r="V1395" s="81">
        <f>'Section 16a Plan'!N75</f>
        <v>0</v>
      </c>
      <c r="W1395" s="81">
        <f>'Section 16a Plan'!O75</f>
        <v>0</v>
      </c>
      <c r="X1395" s="81">
        <f>'Section 16a Plan'!P75</f>
        <v>0</v>
      </c>
      <c r="Y1395" s="81">
        <f>'Section 16a Plan'!Q75</f>
        <v>0</v>
      </c>
      <c r="Z1395" s="81">
        <f>'Section 16a Plan'!R75</f>
        <v>0</v>
      </c>
      <c r="AA1395" s="81">
        <f>'Section 16a Plan'!S75</f>
        <v>0</v>
      </c>
      <c r="AB1395" s="81">
        <f>'Section 16a Plan'!T75</f>
        <v>0</v>
      </c>
    </row>
    <row r="1396" spans="1:28">
      <c r="A1396" s="9">
        <f>'Identification '!$F$11</f>
        <v>0</v>
      </c>
      <c r="B1396" s="1440" t="str">
        <f>IF(AND('Identification '!$F$11="",'Identification '!$F$15&lt;&gt;""),'Identification '!$F$15,IF('Identification '!$F$11="","",IF('Identification '!$F$13="Inscrire le nom de votre organisme dans la cellule F15",'Identification '!$F$15,'Identification '!$F$13)))</f>
        <v/>
      </c>
      <c r="C1396" s="9" t="str">
        <f>REF!$BM$8</f>
        <v>2026-2027</v>
      </c>
      <c r="D1396" s="9" t="s">
        <v>3210</v>
      </c>
      <c r="E1396" s="190" t="str">
        <f>'Identification '!$F$17</f>
        <v/>
      </c>
      <c r="F1396" s="9" t="str">
        <f>'Identification '!$G$18</f>
        <v/>
      </c>
      <c r="G1396" s="9" t="str">
        <f>IF('Section 16a Plan'!$C$9="","",'Section 16a Plan'!$C$9)</f>
        <v/>
      </c>
      <c r="H1396" s="9" t="str">
        <f>IF('Section 16a Plan'!$H$6="","",'Section 16a Plan'!$H$6)</f>
        <v/>
      </c>
      <c r="I1396" s="9" t="str">
        <f>IF('Section 16a Plan'!A76="","",'Section 16a Plan'!A76)</f>
        <v/>
      </c>
      <c r="J1396" s="9" t="str">
        <f>IF('Section 16a Plan'!B76="","",'Section 16a Plan'!B76)</f>
        <v/>
      </c>
      <c r="K1396" s="9" t="str">
        <f>IF('Section 16a Plan'!C76="","",'Section 16a Plan'!C76)</f>
        <v/>
      </c>
      <c r="L1396" s="9" t="str">
        <f>IF('Section 16a Plan'!D76="","",'Section 16a Plan'!D76)</f>
        <v/>
      </c>
      <c r="M1396" s="9" t="str">
        <f>IF('Section 16a Plan'!E76="","",'Section 16a Plan'!E76)</f>
        <v/>
      </c>
      <c r="N1396" s="9" t="str">
        <f>IF('Section 16a Plan'!F76="","",IF('Section 16a Plan'!F76="«Choisir»","",'Section 16a Plan'!F76))</f>
        <v/>
      </c>
      <c r="O1396" s="9" t="str">
        <f>IF('Section 16a Plan'!G76="","",IF('Section 16a Plan'!G76="«Choisir»","",'Section 16a Plan'!G76))</f>
        <v/>
      </c>
      <c r="P1396" s="9" t="str">
        <f>IF('Section 16a Plan'!H76="","",'Section 16a Plan'!H76)</f>
        <v/>
      </c>
      <c r="Q1396" s="9" t="str">
        <f>IF('Section 16a Plan'!I76="","",'Section 16a Plan'!I76)</f>
        <v/>
      </c>
      <c r="R1396" s="9" t="str">
        <f>IF('Section 16a Plan'!J76="","",'Section 16a Plan'!J76)</f>
        <v/>
      </c>
      <c r="S1396" s="9" t="str">
        <f>IF('Section 16a Plan'!K76="","",'Section 16a Plan'!K76)</f>
        <v/>
      </c>
      <c r="T1396" s="9" t="str">
        <f>IF('Section 16a Plan'!L76="","",'Section 16a Plan'!L76)</f>
        <v/>
      </c>
      <c r="U1396" s="9" t="str">
        <f>IF('Section 16a Plan'!M76="","",'Section 16a Plan'!M76)</f>
        <v/>
      </c>
      <c r="V1396" s="81">
        <f>'Section 16a Plan'!N76</f>
        <v>0</v>
      </c>
      <c r="W1396" s="81">
        <f>'Section 16a Plan'!O76</f>
        <v>0</v>
      </c>
      <c r="X1396" s="81">
        <f>'Section 16a Plan'!P76</f>
        <v>0</v>
      </c>
      <c r="Y1396" s="81">
        <f>'Section 16a Plan'!Q76</f>
        <v>0</v>
      </c>
      <c r="Z1396" s="81">
        <f>'Section 16a Plan'!R76</f>
        <v>0</v>
      </c>
      <c r="AA1396" s="81">
        <f>'Section 16a Plan'!S76</f>
        <v>0</v>
      </c>
      <c r="AB1396" s="81">
        <f>'Section 16a Plan'!T76</f>
        <v>0</v>
      </c>
    </row>
    <row r="1397" spans="1:28">
      <c r="A1397" s="9">
        <f>'Identification '!$F$11</f>
        <v>0</v>
      </c>
      <c r="B1397" s="1440" t="str">
        <f>IF(AND('Identification '!$F$11="",'Identification '!$F$15&lt;&gt;""),'Identification '!$F$15,IF('Identification '!$F$11="","",IF('Identification '!$F$13="Inscrire le nom de votre organisme dans la cellule F15",'Identification '!$F$15,'Identification '!$F$13)))</f>
        <v/>
      </c>
      <c r="C1397" s="9" t="str">
        <f>REF!$BM$8</f>
        <v>2026-2027</v>
      </c>
      <c r="D1397" s="9" t="s">
        <v>3210</v>
      </c>
      <c r="E1397" s="190" t="str">
        <f>'Identification '!$F$17</f>
        <v/>
      </c>
      <c r="F1397" s="9" t="str">
        <f>'Identification '!$G$18</f>
        <v/>
      </c>
      <c r="G1397" s="9" t="str">
        <f>IF('Section 16a Plan'!$C$9="","",'Section 16a Plan'!$C$9)</f>
        <v/>
      </c>
      <c r="H1397" s="9" t="str">
        <f>IF('Section 16a Plan'!$H$6="","",'Section 16a Plan'!$H$6)</f>
        <v/>
      </c>
      <c r="I1397" s="9" t="str">
        <f>IF('Section 16a Plan'!A77="","",'Section 16a Plan'!A77)</f>
        <v/>
      </c>
      <c r="J1397" s="9" t="str">
        <f>IF('Section 16a Plan'!B77="","",'Section 16a Plan'!B77)</f>
        <v/>
      </c>
      <c r="K1397" s="9" t="str">
        <f>IF('Section 16a Plan'!C77="","",'Section 16a Plan'!C77)</f>
        <v/>
      </c>
      <c r="L1397" s="9" t="str">
        <f>IF('Section 16a Plan'!D77="","",'Section 16a Plan'!D77)</f>
        <v/>
      </c>
      <c r="M1397" s="9" t="str">
        <f>IF('Section 16a Plan'!E77="","",'Section 16a Plan'!E77)</f>
        <v/>
      </c>
      <c r="N1397" s="9" t="str">
        <f>IF('Section 16a Plan'!F77="","",IF('Section 16a Plan'!F77="«Choisir»","",'Section 16a Plan'!F77))</f>
        <v/>
      </c>
      <c r="O1397" s="9" t="str">
        <f>IF('Section 16a Plan'!G77="","",IF('Section 16a Plan'!G77="«Choisir»","",'Section 16a Plan'!G77))</f>
        <v/>
      </c>
      <c r="P1397" s="9" t="str">
        <f>IF('Section 16a Plan'!H77="","",'Section 16a Plan'!H77)</f>
        <v/>
      </c>
      <c r="Q1397" s="9" t="str">
        <f>IF('Section 16a Plan'!I77="","",'Section 16a Plan'!I77)</f>
        <v/>
      </c>
      <c r="R1397" s="9" t="str">
        <f>IF('Section 16a Plan'!J77="","",'Section 16a Plan'!J77)</f>
        <v/>
      </c>
      <c r="S1397" s="9" t="str">
        <f>IF('Section 16a Plan'!K77="","",'Section 16a Plan'!K77)</f>
        <v/>
      </c>
      <c r="T1397" s="9" t="str">
        <f>IF('Section 16a Plan'!L77="","",'Section 16a Plan'!L77)</f>
        <v/>
      </c>
      <c r="U1397" s="9" t="str">
        <f>IF('Section 16a Plan'!M77="","",'Section 16a Plan'!M77)</f>
        <v/>
      </c>
      <c r="V1397" s="81">
        <f>'Section 16a Plan'!N77</f>
        <v>0</v>
      </c>
      <c r="W1397" s="81">
        <f>'Section 16a Plan'!O77</f>
        <v>0</v>
      </c>
      <c r="X1397" s="81">
        <f>'Section 16a Plan'!P77</f>
        <v>0</v>
      </c>
      <c r="Y1397" s="81">
        <f>'Section 16a Plan'!Q77</f>
        <v>0</v>
      </c>
      <c r="Z1397" s="81">
        <f>'Section 16a Plan'!R77</f>
        <v>0</v>
      </c>
      <c r="AA1397" s="81">
        <f>'Section 16a Plan'!S77</f>
        <v>0</v>
      </c>
      <c r="AB1397" s="81">
        <f>'Section 16a Plan'!T77</f>
        <v>0</v>
      </c>
    </row>
    <row r="1398" spans="1:28">
      <c r="A1398" s="9">
        <f>'Identification '!$F$11</f>
        <v>0</v>
      </c>
      <c r="B1398" s="1440" t="str">
        <f>IF(AND('Identification '!$F$11="",'Identification '!$F$15&lt;&gt;""),'Identification '!$F$15,IF('Identification '!$F$11="","",IF('Identification '!$F$13="Inscrire le nom de votre organisme dans la cellule F15",'Identification '!$F$15,'Identification '!$F$13)))</f>
        <v/>
      </c>
      <c r="C1398" s="9" t="str">
        <f>REF!$BM$8</f>
        <v>2026-2027</v>
      </c>
      <c r="D1398" s="9" t="s">
        <v>3210</v>
      </c>
      <c r="E1398" s="190" t="str">
        <f>'Identification '!$F$17</f>
        <v/>
      </c>
      <c r="F1398" s="9" t="str">
        <f>'Identification '!$G$18</f>
        <v/>
      </c>
      <c r="G1398" s="9" t="str">
        <f>IF('Section 16a Plan'!$C$9="","",'Section 16a Plan'!$C$9)</f>
        <v/>
      </c>
      <c r="H1398" s="9" t="str">
        <f>IF('Section 16a Plan'!$H$6="","",'Section 16a Plan'!$H$6)</f>
        <v/>
      </c>
      <c r="I1398" s="9" t="str">
        <f>IF('Section 16a Plan'!A78="","",'Section 16a Plan'!A78)</f>
        <v/>
      </c>
      <c r="J1398" s="9" t="str">
        <f>IF('Section 16a Plan'!B78="","",'Section 16a Plan'!B78)</f>
        <v/>
      </c>
      <c r="K1398" s="9" t="str">
        <f>IF('Section 16a Plan'!C78="","",'Section 16a Plan'!C78)</f>
        <v/>
      </c>
      <c r="L1398" s="9" t="str">
        <f>IF('Section 16a Plan'!D78="","",'Section 16a Plan'!D78)</f>
        <v/>
      </c>
      <c r="M1398" s="9" t="str">
        <f>IF('Section 16a Plan'!E78="","",'Section 16a Plan'!E78)</f>
        <v/>
      </c>
      <c r="N1398" s="9" t="str">
        <f>IF('Section 16a Plan'!F78="","",IF('Section 16a Plan'!F78="«Choisir»","",'Section 16a Plan'!F78))</f>
        <v/>
      </c>
      <c r="O1398" s="9" t="str">
        <f>IF('Section 16a Plan'!G78="","",IF('Section 16a Plan'!G78="«Choisir»","",'Section 16a Plan'!G78))</f>
        <v/>
      </c>
      <c r="P1398" s="9" t="str">
        <f>IF('Section 16a Plan'!H78="","",'Section 16a Plan'!H78)</f>
        <v/>
      </c>
      <c r="Q1398" s="9" t="str">
        <f>IF('Section 16a Plan'!I78="","",'Section 16a Plan'!I78)</f>
        <v/>
      </c>
      <c r="R1398" s="9" t="str">
        <f>IF('Section 16a Plan'!J78="","",'Section 16a Plan'!J78)</f>
        <v/>
      </c>
      <c r="S1398" s="9" t="str">
        <f>IF('Section 16a Plan'!K78="","",'Section 16a Plan'!K78)</f>
        <v/>
      </c>
      <c r="T1398" s="9" t="str">
        <f>IF('Section 16a Plan'!L78="","",'Section 16a Plan'!L78)</f>
        <v/>
      </c>
      <c r="U1398" s="9" t="str">
        <f>IF('Section 16a Plan'!M78="","",'Section 16a Plan'!M78)</f>
        <v/>
      </c>
      <c r="V1398" s="81">
        <f>'Section 16a Plan'!N78</f>
        <v>0</v>
      </c>
      <c r="W1398" s="81">
        <f>'Section 16a Plan'!O78</f>
        <v>0</v>
      </c>
      <c r="X1398" s="81">
        <f>'Section 16a Plan'!P78</f>
        <v>0</v>
      </c>
      <c r="Y1398" s="81">
        <f>'Section 16a Plan'!Q78</f>
        <v>0</v>
      </c>
      <c r="Z1398" s="81">
        <f>'Section 16a Plan'!R78</f>
        <v>0</v>
      </c>
      <c r="AA1398" s="81">
        <f>'Section 16a Plan'!S78</f>
        <v>0</v>
      </c>
      <c r="AB1398" s="81">
        <f>'Section 16a Plan'!T78</f>
        <v>0</v>
      </c>
    </row>
    <row r="1399" spans="1:28">
      <c r="A1399" s="9">
        <f>'Identification '!$F$11</f>
        <v>0</v>
      </c>
      <c r="B1399" s="1440" t="str">
        <f>IF(AND('Identification '!$F$11="",'Identification '!$F$15&lt;&gt;""),'Identification '!$F$15,IF('Identification '!$F$11="","",IF('Identification '!$F$13="Inscrire le nom de votre organisme dans la cellule F15",'Identification '!$F$15,'Identification '!$F$13)))</f>
        <v/>
      </c>
      <c r="C1399" s="9" t="str">
        <f>REF!$BM$8</f>
        <v>2026-2027</v>
      </c>
      <c r="D1399" s="9" t="s">
        <v>3210</v>
      </c>
      <c r="E1399" s="190" t="str">
        <f>'Identification '!$F$17</f>
        <v/>
      </c>
      <c r="F1399" s="9" t="str">
        <f>'Identification '!$G$18</f>
        <v/>
      </c>
      <c r="G1399" s="9" t="str">
        <f>IF('Section 16a Plan'!$C$9="","",'Section 16a Plan'!$C$9)</f>
        <v/>
      </c>
      <c r="H1399" s="9" t="str">
        <f>IF('Section 16a Plan'!$H$6="","",'Section 16a Plan'!$H$6)</f>
        <v/>
      </c>
      <c r="I1399" s="9" t="str">
        <f>IF('Section 16a Plan'!A79="","",'Section 16a Plan'!A79)</f>
        <v/>
      </c>
      <c r="J1399" s="9" t="str">
        <f>IF('Section 16a Plan'!B79="","",'Section 16a Plan'!B79)</f>
        <v/>
      </c>
      <c r="K1399" s="9" t="str">
        <f>IF('Section 16a Plan'!C79="","",'Section 16a Plan'!C79)</f>
        <v/>
      </c>
      <c r="L1399" s="9" t="str">
        <f>IF('Section 16a Plan'!D79="","",'Section 16a Plan'!D79)</f>
        <v/>
      </c>
      <c r="M1399" s="9" t="str">
        <f>IF('Section 16a Plan'!E79="","",'Section 16a Plan'!E79)</f>
        <v/>
      </c>
      <c r="N1399" s="9" t="str">
        <f>IF('Section 16a Plan'!F79="","",IF('Section 16a Plan'!F79="«Choisir»","",'Section 16a Plan'!F79))</f>
        <v/>
      </c>
      <c r="O1399" s="9" t="str">
        <f>IF('Section 16a Plan'!G79="","",IF('Section 16a Plan'!G79="«Choisir»","",'Section 16a Plan'!G79))</f>
        <v/>
      </c>
      <c r="P1399" s="9" t="str">
        <f>IF('Section 16a Plan'!H79="","",'Section 16a Plan'!H79)</f>
        <v/>
      </c>
      <c r="Q1399" s="9" t="str">
        <f>IF('Section 16a Plan'!I79="","",'Section 16a Plan'!I79)</f>
        <v/>
      </c>
      <c r="R1399" s="9" t="str">
        <f>IF('Section 16a Plan'!J79="","",'Section 16a Plan'!J79)</f>
        <v/>
      </c>
      <c r="S1399" s="9" t="str">
        <f>IF('Section 16a Plan'!K79="","",'Section 16a Plan'!K79)</f>
        <v/>
      </c>
      <c r="T1399" s="9" t="str">
        <f>IF('Section 16a Plan'!L79="","",'Section 16a Plan'!L79)</f>
        <v/>
      </c>
      <c r="U1399" s="9" t="str">
        <f>IF('Section 16a Plan'!M79="","",'Section 16a Plan'!M79)</f>
        <v/>
      </c>
      <c r="V1399" s="81">
        <f>'Section 16a Plan'!N79</f>
        <v>0</v>
      </c>
      <c r="W1399" s="81">
        <f>'Section 16a Plan'!O79</f>
        <v>0</v>
      </c>
      <c r="X1399" s="81">
        <f>'Section 16a Plan'!P79</f>
        <v>0</v>
      </c>
      <c r="Y1399" s="81">
        <f>'Section 16a Plan'!Q79</f>
        <v>0</v>
      </c>
      <c r="Z1399" s="81">
        <f>'Section 16a Plan'!R79</f>
        <v>0</v>
      </c>
      <c r="AA1399" s="81">
        <f>'Section 16a Plan'!S79</f>
        <v>0</v>
      </c>
      <c r="AB1399" s="81">
        <f>'Section 16a Plan'!T79</f>
        <v>0</v>
      </c>
    </row>
    <row r="1400" spans="1:28">
      <c r="A1400" s="9">
        <f>'Identification '!$F$11</f>
        <v>0</v>
      </c>
      <c r="B1400" s="1440" t="str">
        <f>IF(AND('Identification '!$F$11="",'Identification '!$F$15&lt;&gt;""),'Identification '!$F$15,IF('Identification '!$F$11="","",IF('Identification '!$F$13="Inscrire le nom de votre organisme dans la cellule F15",'Identification '!$F$15,'Identification '!$F$13)))</f>
        <v/>
      </c>
      <c r="C1400" s="9" t="str">
        <f>REF!$BM$8</f>
        <v>2026-2027</v>
      </c>
      <c r="D1400" s="9" t="s">
        <v>3210</v>
      </c>
      <c r="E1400" s="190" t="str">
        <f>'Identification '!$F$17</f>
        <v/>
      </c>
      <c r="F1400" s="9" t="str">
        <f>'Identification '!$G$18</f>
        <v/>
      </c>
      <c r="G1400" s="9" t="str">
        <f>IF('Section 16a Plan'!$C$9="","",'Section 16a Plan'!$C$9)</f>
        <v/>
      </c>
      <c r="H1400" s="9" t="str">
        <f>IF('Section 16a Plan'!$H$6="","",'Section 16a Plan'!$H$6)</f>
        <v/>
      </c>
      <c r="I1400" s="9" t="str">
        <f>IF('Section 16a Plan'!A80="","",'Section 16a Plan'!A80)</f>
        <v/>
      </c>
      <c r="J1400" s="9" t="str">
        <f>IF('Section 16a Plan'!B80="","",'Section 16a Plan'!B80)</f>
        <v/>
      </c>
      <c r="K1400" s="9" t="str">
        <f>IF('Section 16a Plan'!C80="","",'Section 16a Plan'!C80)</f>
        <v/>
      </c>
      <c r="L1400" s="9" t="str">
        <f>IF('Section 16a Plan'!D80="","",'Section 16a Plan'!D80)</f>
        <v/>
      </c>
      <c r="M1400" s="9" t="str">
        <f>IF('Section 16a Plan'!E80="","",'Section 16a Plan'!E80)</f>
        <v/>
      </c>
      <c r="N1400" s="9" t="str">
        <f>IF('Section 16a Plan'!F80="","",IF('Section 16a Plan'!F80="«Choisir»","",'Section 16a Plan'!F80))</f>
        <v/>
      </c>
      <c r="O1400" s="9" t="str">
        <f>IF('Section 16a Plan'!G80="","",IF('Section 16a Plan'!G80="«Choisir»","",'Section 16a Plan'!G80))</f>
        <v/>
      </c>
      <c r="P1400" s="9" t="str">
        <f>IF('Section 16a Plan'!H80="","",'Section 16a Plan'!H80)</f>
        <v/>
      </c>
      <c r="Q1400" s="9" t="str">
        <f>IF('Section 16a Plan'!I80="","",'Section 16a Plan'!I80)</f>
        <v/>
      </c>
      <c r="R1400" s="9" t="str">
        <f>IF('Section 16a Plan'!J80="","",'Section 16a Plan'!J80)</f>
        <v/>
      </c>
      <c r="S1400" s="9" t="str">
        <f>IF('Section 16a Plan'!K80="","",'Section 16a Plan'!K80)</f>
        <v/>
      </c>
      <c r="T1400" s="9" t="str">
        <f>IF('Section 16a Plan'!L80="","",'Section 16a Plan'!L80)</f>
        <v/>
      </c>
      <c r="U1400" s="9" t="str">
        <f>IF('Section 16a Plan'!M80="","",'Section 16a Plan'!M80)</f>
        <v/>
      </c>
      <c r="V1400" s="81">
        <f>'Section 16a Plan'!N80</f>
        <v>0</v>
      </c>
      <c r="W1400" s="81">
        <f>'Section 16a Plan'!O80</f>
        <v>0</v>
      </c>
      <c r="X1400" s="81">
        <f>'Section 16a Plan'!P80</f>
        <v>0</v>
      </c>
      <c r="Y1400" s="81">
        <f>'Section 16a Plan'!Q80</f>
        <v>0</v>
      </c>
      <c r="Z1400" s="81">
        <f>'Section 16a Plan'!R80</f>
        <v>0</v>
      </c>
      <c r="AA1400" s="81">
        <f>'Section 16a Plan'!S80</f>
        <v>0</v>
      </c>
      <c r="AB1400" s="81">
        <f>'Section 16a Plan'!T80</f>
        <v>0</v>
      </c>
    </row>
    <row r="1401" spans="1:28">
      <c r="A1401" s="9">
        <f>'Identification '!$F$11</f>
        <v>0</v>
      </c>
      <c r="B1401" s="1440" t="str">
        <f>IF(AND('Identification '!$F$11="",'Identification '!$F$15&lt;&gt;""),'Identification '!$F$15,IF('Identification '!$F$11="","",IF('Identification '!$F$13="Inscrire le nom de votre organisme dans la cellule F15",'Identification '!$F$15,'Identification '!$F$13)))</f>
        <v/>
      </c>
      <c r="C1401" s="9" t="str">
        <f>REF!$BM$8</f>
        <v>2026-2027</v>
      </c>
      <c r="D1401" s="9" t="s">
        <v>3210</v>
      </c>
      <c r="E1401" s="190" t="str">
        <f>'Identification '!$F$17</f>
        <v/>
      </c>
      <c r="F1401" s="9" t="str">
        <f>'Identification '!$G$18</f>
        <v/>
      </c>
      <c r="G1401" s="9" t="str">
        <f>IF('Section 16a Plan'!$C$9="","",'Section 16a Plan'!$C$9)</f>
        <v/>
      </c>
      <c r="H1401" s="9" t="str">
        <f>IF('Section 16a Plan'!$H$6="","",'Section 16a Plan'!$H$6)</f>
        <v/>
      </c>
      <c r="I1401" s="9" t="str">
        <f>IF('Section 16a Plan'!A81="","",'Section 16a Plan'!A81)</f>
        <v/>
      </c>
      <c r="J1401" s="9" t="str">
        <f>IF('Section 16a Plan'!B81="","",'Section 16a Plan'!B81)</f>
        <v/>
      </c>
      <c r="K1401" s="9" t="str">
        <f>IF('Section 16a Plan'!C81="","",'Section 16a Plan'!C81)</f>
        <v/>
      </c>
      <c r="L1401" s="9" t="str">
        <f>IF('Section 16a Plan'!D81="","",'Section 16a Plan'!D81)</f>
        <v/>
      </c>
      <c r="M1401" s="9" t="str">
        <f>IF('Section 16a Plan'!E81="","",'Section 16a Plan'!E81)</f>
        <v/>
      </c>
      <c r="N1401" s="9" t="str">
        <f>IF('Section 16a Plan'!F81="","",IF('Section 16a Plan'!F81="«Choisir»","",'Section 16a Plan'!F81))</f>
        <v/>
      </c>
      <c r="O1401" s="9" t="str">
        <f>IF('Section 16a Plan'!G81="","",IF('Section 16a Plan'!G81="«Choisir»","",'Section 16a Plan'!G81))</f>
        <v/>
      </c>
      <c r="P1401" s="9" t="str">
        <f>IF('Section 16a Plan'!H81="","",'Section 16a Plan'!H81)</f>
        <v/>
      </c>
      <c r="Q1401" s="9" t="str">
        <f>IF('Section 16a Plan'!I81="","",'Section 16a Plan'!I81)</f>
        <v/>
      </c>
      <c r="R1401" s="9" t="str">
        <f>IF('Section 16a Plan'!J81="","",'Section 16a Plan'!J81)</f>
        <v/>
      </c>
      <c r="S1401" s="9" t="str">
        <f>IF('Section 16a Plan'!K81="","",'Section 16a Plan'!K81)</f>
        <v/>
      </c>
      <c r="T1401" s="9" t="str">
        <f>IF('Section 16a Plan'!L81="","",'Section 16a Plan'!L81)</f>
        <v/>
      </c>
      <c r="U1401" s="9" t="str">
        <f>IF('Section 16a Plan'!M81="","",'Section 16a Plan'!M81)</f>
        <v/>
      </c>
      <c r="V1401" s="81">
        <f>'Section 16a Plan'!N81</f>
        <v>0</v>
      </c>
      <c r="W1401" s="81">
        <f>'Section 16a Plan'!O81</f>
        <v>0</v>
      </c>
      <c r="X1401" s="81">
        <f>'Section 16a Plan'!P81</f>
        <v>0</v>
      </c>
      <c r="Y1401" s="81">
        <f>'Section 16a Plan'!Q81</f>
        <v>0</v>
      </c>
      <c r="Z1401" s="81">
        <f>'Section 16a Plan'!R81</f>
        <v>0</v>
      </c>
      <c r="AA1401" s="81">
        <f>'Section 16a Plan'!S81</f>
        <v>0</v>
      </c>
      <c r="AB1401" s="81">
        <f>'Section 16a Plan'!T81</f>
        <v>0</v>
      </c>
    </row>
    <row r="1402" spans="1:28">
      <c r="A1402" s="9">
        <f>'Identification '!$F$11</f>
        <v>0</v>
      </c>
      <c r="B1402" s="1440" t="str">
        <f>IF(AND('Identification '!$F$11="",'Identification '!$F$15&lt;&gt;""),'Identification '!$F$15,IF('Identification '!$F$11="","",IF('Identification '!$F$13="Inscrire le nom de votre organisme dans la cellule F15",'Identification '!$F$15,'Identification '!$F$13)))</f>
        <v/>
      </c>
      <c r="C1402" s="9" t="str">
        <f>REF!$BM$8</f>
        <v>2026-2027</v>
      </c>
      <c r="D1402" s="9" t="s">
        <v>3210</v>
      </c>
      <c r="E1402" s="190" t="str">
        <f>'Identification '!$F$17</f>
        <v/>
      </c>
      <c r="F1402" s="9" t="str">
        <f>'Identification '!$G$18</f>
        <v/>
      </c>
      <c r="G1402" s="9" t="str">
        <f>IF('Section 16a Plan'!$C$9="","",'Section 16a Plan'!$C$9)</f>
        <v/>
      </c>
      <c r="H1402" s="9" t="str">
        <f>IF('Section 16a Plan'!$H$6="","",'Section 16a Plan'!$H$6)</f>
        <v/>
      </c>
      <c r="I1402" s="9" t="str">
        <f>IF('Section 16a Plan'!A82="","",'Section 16a Plan'!A82)</f>
        <v/>
      </c>
      <c r="J1402" s="9" t="str">
        <f>IF('Section 16a Plan'!B82="","",'Section 16a Plan'!B82)</f>
        <v/>
      </c>
      <c r="K1402" s="9" t="str">
        <f>IF('Section 16a Plan'!C82="","",'Section 16a Plan'!C82)</f>
        <v/>
      </c>
      <c r="L1402" s="9" t="str">
        <f>IF('Section 16a Plan'!D82="","",'Section 16a Plan'!D82)</f>
        <v/>
      </c>
      <c r="M1402" s="9" t="str">
        <f>IF('Section 16a Plan'!E82="","",'Section 16a Plan'!E82)</f>
        <v/>
      </c>
      <c r="N1402" s="9" t="str">
        <f>IF('Section 16a Plan'!F82="","",IF('Section 16a Plan'!F82="«Choisir»","",'Section 16a Plan'!F82))</f>
        <v/>
      </c>
      <c r="O1402" s="9" t="str">
        <f>IF('Section 16a Plan'!G82="","",IF('Section 16a Plan'!G82="«Choisir»","",'Section 16a Plan'!G82))</f>
        <v/>
      </c>
      <c r="P1402" s="9" t="str">
        <f>IF('Section 16a Plan'!H82="","",'Section 16a Plan'!H82)</f>
        <v/>
      </c>
      <c r="Q1402" s="9" t="str">
        <f>IF('Section 16a Plan'!I82="","",'Section 16a Plan'!I82)</f>
        <v/>
      </c>
      <c r="R1402" s="9" t="str">
        <f>IF('Section 16a Plan'!J82="","",'Section 16a Plan'!J82)</f>
        <v/>
      </c>
      <c r="S1402" s="9" t="str">
        <f>IF('Section 16a Plan'!K82="","",'Section 16a Plan'!K82)</f>
        <v/>
      </c>
      <c r="T1402" s="9" t="str">
        <f>IF('Section 16a Plan'!L82="","",'Section 16a Plan'!L82)</f>
        <v/>
      </c>
      <c r="U1402" s="9" t="str">
        <f>IF('Section 16a Plan'!M82="","",'Section 16a Plan'!M82)</f>
        <v/>
      </c>
      <c r="V1402" s="81">
        <f>'Section 16a Plan'!N82</f>
        <v>0</v>
      </c>
      <c r="W1402" s="81">
        <f>'Section 16a Plan'!O82</f>
        <v>0</v>
      </c>
      <c r="X1402" s="81">
        <f>'Section 16a Plan'!P82</f>
        <v>0</v>
      </c>
      <c r="Y1402" s="81">
        <f>'Section 16a Plan'!Q82</f>
        <v>0</v>
      </c>
      <c r="Z1402" s="81">
        <f>'Section 16a Plan'!R82</f>
        <v>0</v>
      </c>
      <c r="AA1402" s="81">
        <f>'Section 16a Plan'!S82</f>
        <v>0</v>
      </c>
      <c r="AB1402" s="81">
        <f>'Section 16a Plan'!T82</f>
        <v>0</v>
      </c>
    </row>
    <row r="1403" spans="1:28">
      <c r="A1403" s="9">
        <f>'Identification '!$F$11</f>
        <v>0</v>
      </c>
      <c r="B1403" s="1440" t="str">
        <f>IF(AND('Identification '!$F$11="",'Identification '!$F$15&lt;&gt;""),'Identification '!$F$15,IF('Identification '!$F$11="","",IF('Identification '!$F$13="Inscrire le nom de votre organisme dans la cellule F15",'Identification '!$F$15,'Identification '!$F$13)))</f>
        <v/>
      </c>
      <c r="C1403" s="9" t="str">
        <f>REF!$BM$8</f>
        <v>2026-2027</v>
      </c>
      <c r="D1403" s="9" t="s">
        <v>3210</v>
      </c>
      <c r="E1403" s="190" t="str">
        <f>'Identification '!$F$17</f>
        <v/>
      </c>
      <c r="F1403" s="9" t="str">
        <f>'Identification '!$G$18</f>
        <v/>
      </c>
      <c r="G1403" s="9" t="str">
        <f>IF('Section 16a Plan'!$C$9="","",'Section 16a Plan'!$C$9)</f>
        <v/>
      </c>
      <c r="H1403" s="9" t="str">
        <f>IF('Section 16a Plan'!$H$6="","",'Section 16a Plan'!$H$6)</f>
        <v/>
      </c>
      <c r="I1403" s="9" t="str">
        <f>IF('Section 16a Plan'!A83="","",'Section 16a Plan'!A83)</f>
        <v/>
      </c>
      <c r="J1403" s="9" t="str">
        <f>IF('Section 16a Plan'!B83="","",'Section 16a Plan'!B83)</f>
        <v/>
      </c>
      <c r="K1403" s="9" t="str">
        <f>IF('Section 16a Plan'!C83="","",'Section 16a Plan'!C83)</f>
        <v/>
      </c>
      <c r="L1403" s="9" t="str">
        <f>IF('Section 16a Plan'!D83="","",'Section 16a Plan'!D83)</f>
        <v/>
      </c>
      <c r="M1403" s="9" t="str">
        <f>IF('Section 16a Plan'!E83="","",'Section 16a Plan'!E83)</f>
        <v/>
      </c>
      <c r="N1403" s="9" t="str">
        <f>IF('Section 16a Plan'!F83="","",IF('Section 16a Plan'!F83="«Choisir»","",'Section 16a Plan'!F83))</f>
        <v/>
      </c>
      <c r="O1403" s="9" t="str">
        <f>IF('Section 16a Plan'!G83="","",IF('Section 16a Plan'!G83="«Choisir»","",'Section 16a Plan'!G83))</f>
        <v/>
      </c>
      <c r="P1403" s="9" t="str">
        <f>IF('Section 16a Plan'!H83="","",'Section 16a Plan'!H83)</f>
        <v/>
      </c>
      <c r="Q1403" s="9" t="str">
        <f>IF('Section 16a Plan'!I83="","",'Section 16a Plan'!I83)</f>
        <v/>
      </c>
      <c r="R1403" s="9" t="str">
        <f>IF('Section 16a Plan'!J83="","",'Section 16a Plan'!J83)</f>
        <v/>
      </c>
      <c r="S1403" s="9" t="str">
        <f>IF('Section 16a Plan'!K83="","",'Section 16a Plan'!K83)</f>
        <v/>
      </c>
      <c r="T1403" s="9" t="str">
        <f>IF('Section 16a Plan'!L83="","",'Section 16a Plan'!L83)</f>
        <v/>
      </c>
      <c r="U1403" s="9" t="str">
        <f>IF('Section 16a Plan'!M83="","",'Section 16a Plan'!M83)</f>
        <v/>
      </c>
      <c r="V1403" s="81">
        <f>'Section 16a Plan'!N83</f>
        <v>0</v>
      </c>
      <c r="W1403" s="81">
        <f>'Section 16a Plan'!O83</f>
        <v>0</v>
      </c>
      <c r="X1403" s="81">
        <f>'Section 16a Plan'!P83</f>
        <v>0</v>
      </c>
      <c r="Y1403" s="81">
        <f>'Section 16a Plan'!Q83</f>
        <v>0</v>
      </c>
      <c r="Z1403" s="81">
        <f>'Section 16a Plan'!R83</f>
        <v>0</v>
      </c>
      <c r="AA1403" s="81">
        <f>'Section 16a Plan'!S83</f>
        <v>0</v>
      </c>
      <c r="AB1403" s="81">
        <f>'Section 16a Plan'!T83</f>
        <v>0</v>
      </c>
    </row>
    <row r="1404" spans="1:28">
      <c r="A1404" s="9">
        <f>'Identification '!$F$11</f>
        <v>0</v>
      </c>
      <c r="B1404" s="1440" t="str">
        <f>IF(AND('Identification '!$F$11="",'Identification '!$F$15&lt;&gt;""),'Identification '!$F$15,IF('Identification '!$F$11="","",IF('Identification '!$F$13="Inscrire le nom de votre organisme dans la cellule F15",'Identification '!$F$15,'Identification '!$F$13)))</f>
        <v/>
      </c>
      <c r="C1404" s="9" t="str">
        <f>REF!$BM$8</f>
        <v>2026-2027</v>
      </c>
      <c r="D1404" s="9" t="s">
        <v>3210</v>
      </c>
      <c r="E1404" s="190" t="str">
        <f>'Identification '!$F$17</f>
        <v/>
      </c>
      <c r="F1404" s="9" t="str">
        <f>'Identification '!$G$18</f>
        <v/>
      </c>
      <c r="G1404" s="9" t="str">
        <f>IF('Section 16a Plan'!$C$9="","",'Section 16a Plan'!$C$9)</f>
        <v/>
      </c>
      <c r="H1404" s="9" t="str">
        <f>IF('Section 16a Plan'!$H$6="","",'Section 16a Plan'!$H$6)</f>
        <v/>
      </c>
      <c r="I1404" s="9" t="str">
        <f>IF('Section 16a Plan'!A84="","",'Section 16a Plan'!A84)</f>
        <v/>
      </c>
      <c r="J1404" s="9" t="str">
        <f>IF('Section 16a Plan'!B84="","",'Section 16a Plan'!B84)</f>
        <v/>
      </c>
      <c r="K1404" s="9" t="str">
        <f>IF('Section 16a Plan'!C84="","",'Section 16a Plan'!C84)</f>
        <v/>
      </c>
      <c r="L1404" s="9" t="str">
        <f>IF('Section 16a Plan'!D84="","",'Section 16a Plan'!D84)</f>
        <v/>
      </c>
      <c r="M1404" s="9" t="str">
        <f>IF('Section 16a Plan'!E84="","",'Section 16a Plan'!E84)</f>
        <v/>
      </c>
      <c r="N1404" s="9" t="str">
        <f>IF('Section 16a Plan'!F84="","",IF('Section 16a Plan'!F84="«Choisir»","",'Section 16a Plan'!F84))</f>
        <v/>
      </c>
      <c r="O1404" s="9" t="str">
        <f>IF('Section 16a Plan'!G84="","",IF('Section 16a Plan'!G84="«Choisir»","",'Section 16a Plan'!G84))</f>
        <v/>
      </c>
      <c r="P1404" s="9" t="str">
        <f>IF('Section 16a Plan'!H84="","",'Section 16a Plan'!H84)</f>
        <v/>
      </c>
      <c r="Q1404" s="9" t="str">
        <f>IF('Section 16a Plan'!I84="","",'Section 16a Plan'!I84)</f>
        <v/>
      </c>
      <c r="R1404" s="9" t="str">
        <f>IF('Section 16a Plan'!J84="","",'Section 16a Plan'!J84)</f>
        <v/>
      </c>
      <c r="S1404" s="9" t="str">
        <f>IF('Section 16a Plan'!K84="","",'Section 16a Plan'!K84)</f>
        <v/>
      </c>
      <c r="T1404" s="9" t="str">
        <f>IF('Section 16a Plan'!L84="","",'Section 16a Plan'!L84)</f>
        <v/>
      </c>
      <c r="U1404" s="9" t="str">
        <f>IF('Section 16a Plan'!M84="","",'Section 16a Plan'!M84)</f>
        <v/>
      </c>
      <c r="V1404" s="81">
        <f>'Section 16a Plan'!N84</f>
        <v>0</v>
      </c>
      <c r="W1404" s="81">
        <f>'Section 16a Plan'!O84</f>
        <v>0</v>
      </c>
      <c r="X1404" s="81">
        <f>'Section 16a Plan'!P84</f>
        <v>0</v>
      </c>
      <c r="Y1404" s="81">
        <f>'Section 16a Plan'!Q84</f>
        <v>0</v>
      </c>
      <c r="Z1404" s="81">
        <f>'Section 16a Plan'!R84</f>
        <v>0</v>
      </c>
      <c r="AA1404" s="81">
        <f>'Section 16a Plan'!S84</f>
        <v>0</v>
      </c>
      <c r="AB1404" s="81">
        <f>'Section 16a Plan'!T84</f>
        <v>0</v>
      </c>
    </row>
    <row r="1405" spans="1:28">
      <c r="A1405" s="9">
        <f>'Identification '!$F$11</f>
        <v>0</v>
      </c>
      <c r="B1405" s="1440" t="str">
        <f>IF(AND('Identification '!$F$11="",'Identification '!$F$15&lt;&gt;""),'Identification '!$F$15,IF('Identification '!$F$11="","",IF('Identification '!$F$13="Inscrire le nom de votre organisme dans la cellule F15",'Identification '!$F$15,'Identification '!$F$13)))</f>
        <v/>
      </c>
      <c r="C1405" s="9" t="str">
        <f>REF!$BM$8</f>
        <v>2026-2027</v>
      </c>
      <c r="D1405" s="9" t="s">
        <v>3210</v>
      </c>
      <c r="E1405" s="190" t="str">
        <f>'Identification '!$F$17</f>
        <v/>
      </c>
      <c r="F1405" s="9" t="str">
        <f>'Identification '!$G$18</f>
        <v/>
      </c>
      <c r="G1405" s="9" t="str">
        <f>IF('Section 16a Plan'!$C$9="","",'Section 16a Plan'!$C$9)</f>
        <v/>
      </c>
      <c r="H1405" s="9" t="str">
        <f>IF('Section 16a Plan'!$H$6="","",'Section 16a Plan'!$H$6)</f>
        <v/>
      </c>
      <c r="I1405" s="9" t="str">
        <f>IF('Section 16a Plan'!A85="","",'Section 16a Plan'!A85)</f>
        <v/>
      </c>
      <c r="J1405" s="9" t="str">
        <f>IF('Section 16a Plan'!B85="","",'Section 16a Plan'!B85)</f>
        <v/>
      </c>
      <c r="K1405" s="9" t="str">
        <f>IF('Section 16a Plan'!C85="","",'Section 16a Plan'!C85)</f>
        <v/>
      </c>
      <c r="L1405" s="9" t="str">
        <f>IF('Section 16a Plan'!D85="","",'Section 16a Plan'!D85)</f>
        <v/>
      </c>
      <c r="M1405" s="9" t="str">
        <f>IF('Section 16a Plan'!E85="","",'Section 16a Plan'!E85)</f>
        <v/>
      </c>
      <c r="N1405" s="9" t="str">
        <f>IF('Section 16a Plan'!F85="","",IF('Section 16a Plan'!F85="«Choisir»","",'Section 16a Plan'!F85))</f>
        <v/>
      </c>
      <c r="O1405" s="9" t="str">
        <f>IF('Section 16a Plan'!G85="","",IF('Section 16a Plan'!G85="«Choisir»","",'Section 16a Plan'!G85))</f>
        <v/>
      </c>
      <c r="P1405" s="9" t="str">
        <f>IF('Section 16a Plan'!H85="","",'Section 16a Plan'!H85)</f>
        <v/>
      </c>
      <c r="Q1405" s="9" t="str">
        <f>IF('Section 16a Plan'!I85="","",'Section 16a Plan'!I85)</f>
        <v/>
      </c>
      <c r="R1405" s="9" t="str">
        <f>IF('Section 16a Plan'!J85="","",'Section 16a Plan'!J85)</f>
        <v/>
      </c>
      <c r="S1405" s="9" t="str">
        <f>IF('Section 16a Plan'!K85="","",'Section 16a Plan'!K85)</f>
        <v/>
      </c>
      <c r="T1405" s="9" t="str">
        <f>IF('Section 16a Plan'!L85="","",'Section 16a Plan'!L85)</f>
        <v/>
      </c>
      <c r="U1405" s="9" t="str">
        <f>IF('Section 16a Plan'!M85="","",'Section 16a Plan'!M85)</f>
        <v/>
      </c>
      <c r="V1405" s="81">
        <f>'Section 16a Plan'!N85</f>
        <v>0</v>
      </c>
      <c r="W1405" s="81">
        <f>'Section 16a Plan'!O85</f>
        <v>0</v>
      </c>
      <c r="X1405" s="81">
        <f>'Section 16a Plan'!P85</f>
        <v>0</v>
      </c>
      <c r="Y1405" s="81">
        <f>'Section 16a Plan'!Q85</f>
        <v>0</v>
      </c>
      <c r="Z1405" s="81">
        <f>'Section 16a Plan'!R85</f>
        <v>0</v>
      </c>
      <c r="AA1405" s="81">
        <f>'Section 16a Plan'!S85</f>
        <v>0</v>
      </c>
      <c r="AB1405" s="81">
        <f>'Section 16a Plan'!T85</f>
        <v>0</v>
      </c>
    </row>
    <row r="1406" spans="1:28">
      <c r="A1406" s="9">
        <f>'Identification '!$F$11</f>
        <v>0</v>
      </c>
      <c r="B1406" s="1440" t="str">
        <f>IF(AND('Identification '!$F$11="",'Identification '!$F$15&lt;&gt;""),'Identification '!$F$15,IF('Identification '!$F$11="","",IF('Identification '!$F$13="Inscrire le nom de votre organisme dans la cellule F15",'Identification '!$F$15,'Identification '!$F$13)))</f>
        <v/>
      </c>
      <c r="C1406" s="9" t="str">
        <f>REF!$BM$8</f>
        <v>2026-2027</v>
      </c>
      <c r="D1406" s="9" t="s">
        <v>3210</v>
      </c>
      <c r="E1406" s="190" t="str">
        <f>'Identification '!$F$17</f>
        <v/>
      </c>
      <c r="F1406" s="9" t="str">
        <f>'Identification '!$G$18</f>
        <v/>
      </c>
      <c r="G1406" s="9" t="str">
        <f>IF('Section 16a Plan'!$C$9="","",'Section 16a Plan'!$C$9)</f>
        <v/>
      </c>
      <c r="H1406" s="9" t="str">
        <f>IF('Section 16a Plan'!$H$6="","",'Section 16a Plan'!$H$6)</f>
        <v/>
      </c>
      <c r="I1406" s="9" t="str">
        <f>IF('Section 16a Plan'!A86="","",'Section 16a Plan'!A86)</f>
        <v/>
      </c>
      <c r="J1406" s="9" t="str">
        <f>IF('Section 16a Plan'!B86="","",'Section 16a Plan'!B86)</f>
        <v/>
      </c>
      <c r="K1406" s="9" t="str">
        <f>IF('Section 16a Plan'!C86="","",'Section 16a Plan'!C86)</f>
        <v/>
      </c>
      <c r="L1406" s="9" t="str">
        <f>IF('Section 16a Plan'!D86="","",'Section 16a Plan'!D86)</f>
        <v/>
      </c>
      <c r="M1406" s="9" t="str">
        <f>IF('Section 16a Plan'!E86="","",'Section 16a Plan'!E86)</f>
        <v/>
      </c>
      <c r="N1406" s="9" t="str">
        <f>IF('Section 16a Plan'!F86="","",IF('Section 16a Plan'!F86="«Choisir»","",'Section 16a Plan'!F86))</f>
        <v/>
      </c>
      <c r="O1406" s="9" t="str">
        <f>IF('Section 16a Plan'!G86="","",IF('Section 16a Plan'!G86="«Choisir»","",'Section 16a Plan'!G86))</f>
        <v/>
      </c>
      <c r="P1406" s="9" t="str">
        <f>IF('Section 16a Plan'!H86="","",'Section 16a Plan'!H86)</f>
        <v/>
      </c>
      <c r="Q1406" s="9" t="str">
        <f>IF('Section 16a Plan'!I86="","",'Section 16a Plan'!I86)</f>
        <v/>
      </c>
      <c r="R1406" s="9" t="str">
        <f>IF('Section 16a Plan'!J86="","",'Section 16a Plan'!J86)</f>
        <v/>
      </c>
      <c r="S1406" s="9" t="str">
        <f>IF('Section 16a Plan'!K86="","",'Section 16a Plan'!K86)</f>
        <v/>
      </c>
      <c r="T1406" s="9" t="str">
        <f>IF('Section 16a Plan'!L86="","",'Section 16a Plan'!L86)</f>
        <v/>
      </c>
      <c r="U1406" s="9" t="str">
        <f>IF('Section 16a Plan'!M86="","",'Section 16a Plan'!M86)</f>
        <v/>
      </c>
      <c r="V1406" s="81">
        <f>'Section 16a Plan'!N86</f>
        <v>0</v>
      </c>
      <c r="W1406" s="81">
        <f>'Section 16a Plan'!O86</f>
        <v>0</v>
      </c>
      <c r="X1406" s="81">
        <f>'Section 16a Plan'!P86</f>
        <v>0</v>
      </c>
      <c r="Y1406" s="81">
        <f>'Section 16a Plan'!Q86</f>
        <v>0</v>
      </c>
      <c r="Z1406" s="81">
        <f>'Section 16a Plan'!R86</f>
        <v>0</v>
      </c>
      <c r="AA1406" s="81">
        <f>'Section 16a Plan'!S86</f>
        <v>0</v>
      </c>
      <c r="AB1406" s="81">
        <f>'Section 16a Plan'!T86</f>
        <v>0</v>
      </c>
    </row>
    <row r="1407" spans="1:28">
      <c r="A1407" s="9">
        <f>'Identification '!$F$11</f>
        <v>0</v>
      </c>
      <c r="B1407" s="1440" t="str">
        <f>IF(AND('Identification '!$F$11="",'Identification '!$F$15&lt;&gt;""),'Identification '!$F$15,IF('Identification '!$F$11="","",IF('Identification '!$F$13="Inscrire le nom de votre organisme dans la cellule F15",'Identification '!$F$15,'Identification '!$F$13)))</f>
        <v/>
      </c>
      <c r="C1407" s="9" t="str">
        <f>REF!$BM$8</f>
        <v>2026-2027</v>
      </c>
      <c r="D1407" s="9" t="s">
        <v>3210</v>
      </c>
      <c r="E1407" s="190" t="str">
        <f>'Identification '!$F$17</f>
        <v/>
      </c>
      <c r="F1407" s="9" t="str">
        <f>'Identification '!$G$18</f>
        <v/>
      </c>
      <c r="G1407" s="9" t="str">
        <f>IF('Section 16a Plan'!$C$9="","",'Section 16a Plan'!$C$9)</f>
        <v/>
      </c>
      <c r="H1407" s="9" t="str">
        <f>IF('Section 16a Plan'!$H$6="","",'Section 16a Plan'!$H$6)</f>
        <v/>
      </c>
      <c r="I1407" s="9" t="str">
        <f>IF('Section 16a Plan'!A87="","",'Section 16a Plan'!A87)</f>
        <v/>
      </c>
      <c r="J1407" s="9" t="str">
        <f>IF('Section 16a Plan'!B87="","",'Section 16a Plan'!B87)</f>
        <v/>
      </c>
      <c r="K1407" s="9" t="str">
        <f>IF('Section 16a Plan'!C87="","",'Section 16a Plan'!C87)</f>
        <v/>
      </c>
      <c r="L1407" s="9" t="str">
        <f>IF('Section 16a Plan'!D87="","",'Section 16a Plan'!D87)</f>
        <v/>
      </c>
      <c r="M1407" s="9" t="str">
        <f>IF('Section 16a Plan'!E87="","",'Section 16a Plan'!E87)</f>
        <v/>
      </c>
      <c r="N1407" s="9" t="str">
        <f>IF('Section 16a Plan'!F87="","",IF('Section 16a Plan'!F87="«Choisir»","",'Section 16a Plan'!F87))</f>
        <v/>
      </c>
      <c r="O1407" s="9" t="str">
        <f>IF('Section 16a Plan'!G87="","",IF('Section 16a Plan'!G87="«Choisir»","",'Section 16a Plan'!G87))</f>
        <v/>
      </c>
      <c r="P1407" s="9" t="str">
        <f>IF('Section 16a Plan'!H87="","",'Section 16a Plan'!H87)</f>
        <v/>
      </c>
      <c r="Q1407" s="9" t="str">
        <f>IF('Section 16a Plan'!I87="","",'Section 16a Plan'!I87)</f>
        <v/>
      </c>
      <c r="R1407" s="9" t="str">
        <f>IF('Section 16a Plan'!J87="","",'Section 16a Plan'!J87)</f>
        <v/>
      </c>
      <c r="S1407" s="9" t="str">
        <f>IF('Section 16a Plan'!K87="","",'Section 16a Plan'!K87)</f>
        <v/>
      </c>
      <c r="T1407" s="9" t="str">
        <f>IF('Section 16a Plan'!L87="","",'Section 16a Plan'!L87)</f>
        <v/>
      </c>
      <c r="U1407" s="9" t="str">
        <f>IF('Section 16a Plan'!M87="","",'Section 16a Plan'!M87)</f>
        <v/>
      </c>
      <c r="V1407" s="81">
        <f>'Section 16a Plan'!N87</f>
        <v>0</v>
      </c>
      <c r="W1407" s="81">
        <f>'Section 16a Plan'!O87</f>
        <v>0</v>
      </c>
      <c r="X1407" s="81">
        <f>'Section 16a Plan'!P87</f>
        <v>0</v>
      </c>
      <c r="Y1407" s="81">
        <f>'Section 16a Plan'!Q87</f>
        <v>0</v>
      </c>
      <c r="Z1407" s="81">
        <f>'Section 16a Plan'!R87</f>
        <v>0</v>
      </c>
      <c r="AA1407" s="81">
        <f>'Section 16a Plan'!S87</f>
        <v>0</v>
      </c>
      <c r="AB1407" s="81">
        <f>'Section 16a Plan'!T87</f>
        <v>0</v>
      </c>
    </row>
    <row r="1408" spans="1:28">
      <c r="A1408" s="9">
        <f>'Identification '!$F$11</f>
        <v>0</v>
      </c>
      <c r="B1408" s="1440" t="str">
        <f>IF(AND('Identification '!$F$11="",'Identification '!$F$15&lt;&gt;""),'Identification '!$F$15,IF('Identification '!$F$11="","",IF('Identification '!$F$13="Inscrire le nom de votre organisme dans la cellule F15",'Identification '!$F$15,'Identification '!$F$13)))</f>
        <v/>
      </c>
      <c r="C1408" s="9" t="str">
        <f>REF!$BM$8</f>
        <v>2026-2027</v>
      </c>
      <c r="D1408" s="9" t="s">
        <v>3210</v>
      </c>
      <c r="E1408" s="190" t="str">
        <f>'Identification '!$F$17</f>
        <v/>
      </c>
      <c r="F1408" s="9" t="str">
        <f>'Identification '!$G$18</f>
        <v/>
      </c>
      <c r="G1408" s="9" t="str">
        <f>IF('Section 16a Plan'!$C$9="","",'Section 16a Plan'!$C$9)</f>
        <v/>
      </c>
      <c r="H1408" s="9" t="str">
        <f>IF('Section 16a Plan'!$H$6="","",'Section 16a Plan'!$H$6)</f>
        <v/>
      </c>
      <c r="I1408" s="9" t="str">
        <f>IF('Section 16a Plan'!A88="","",'Section 16a Plan'!A88)</f>
        <v/>
      </c>
      <c r="J1408" s="9" t="str">
        <f>IF('Section 16a Plan'!B88="","",'Section 16a Plan'!B88)</f>
        <v/>
      </c>
      <c r="K1408" s="9" t="str">
        <f>IF('Section 16a Plan'!C88="","",'Section 16a Plan'!C88)</f>
        <v/>
      </c>
      <c r="L1408" s="9" t="str">
        <f>IF('Section 16a Plan'!D88="","",'Section 16a Plan'!D88)</f>
        <v/>
      </c>
      <c r="M1408" s="9" t="str">
        <f>IF('Section 16a Plan'!E88="","",'Section 16a Plan'!E88)</f>
        <v/>
      </c>
      <c r="N1408" s="9" t="str">
        <f>IF('Section 16a Plan'!F88="","",IF('Section 16a Plan'!F88="«Choisir»","",'Section 16a Plan'!F88))</f>
        <v/>
      </c>
      <c r="O1408" s="9" t="str">
        <f>IF('Section 16a Plan'!G88="","",IF('Section 16a Plan'!G88="«Choisir»","",'Section 16a Plan'!G88))</f>
        <v/>
      </c>
      <c r="P1408" s="9" t="str">
        <f>IF('Section 16a Plan'!H88="","",'Section 16a Plan'!H88)</f>
        <v/>
      </c>
      <c r="Q1408" s="9" t="str">
        <f>IF('Section 16a Plan'!I88="","",'Section 16a Plan'!I88)</f>
        <v/>
      </c>
      <c r="R1408" s="9" t="str">
        <f>IF('Section 16a Plan'!J88="","",'Section 16a Plan'!J88)</f>
        <v/>
      </c>
      <c r="S1408" s="9" t="str">
        <f>IF('Section 16a Plan'!K88="","",'Section 16a Plan'!K88)</f>
        <v/>
      </c>
      <c r="T1408" s="9" t="str">
        <f>IF('Section 16a Plan'!L88="","",'Section 16a Plan'!L88)</f>
        <v/>
      </c>
      <c r="U1408" s="9" t="str">
        <f>IF('Section 16a Plan'!M88="","",'Section 16a Plan'!M88)</f>
        <v/>
      </c>
      <c r="V1408" s="81">
        <f>'Section 16a Plan'!N88</f>
        <v>0</v>
      </c>
      <c r="W1408" s="81">
        <f>'Section 16a Plan'!O88</f>
        <v>0</v>
      </c>
      <c r="X1408" s="81">
        <f>'Section 16a Plan'!P88</f>
        <v>0</v>
      </c>
      <c r="Y1408" s="81">
        <f>'Section 16a Plan'!Q88</f>
        <v>0</v>
      </c>
      <c r="Z1408" s="81">
        <f>'Section 16a Plan'!R88</f>
        <v>0</v>
      </c>
      <c r="AA1408" s="81">
        <f>'Section 16a Plan'!S88</f>
        <v>0</v>
      </c>
      <c r="AB1408" s="81">
        <f>'Section 16a Plan'!T88</f>
        <v>0</v>
      </c>
    </row>
    <row r="1409" spans="1:28">
      <c r="A1409" s="9">
        <f>'Identification '!$F$11</f>
        <v>0</v>
      </c>
      <c r="B1409" s="1440" t="str">
        <f>IF(AND('Identification '!$F$11="",'Identification '!$F$15&lt;&gt;""),'Identification '!$F$15,IF('Identification '!$F$11="","",IF('Identification '!$F$13="Inscrire le nom de votre organisme dans la cellule F15",'Identification '!$F$15,'Identification '!$F$13)))</f>
        <v/>
      </c>
      <c r="C1409" s="9" t="str">
        <f>REF!$BM$8</f>
        <v>2026-2027</v>
      </c>
      <c r="D1409" s="9" t="s">
        <v>3210</v>
      </c>
      <c r="E1409" s="190" t="str">
        <f>'Identification '!$F$17</f>
        <v/>
      </c>
      <c r="F1409" s="9" t="str">
        <f>'Identification '!$G$18</f>
        <v/>
      </c>
      <c r="G1409" s="9" t="str">
        <f>IF('Section 16a Plan'!$C$9="","",'Section 16a Plan'!$C$9)</f>
        <v/>
      </c>
      <c r="H1409" s="9" t="str">
        <f>IF('Section 16a Plan'!$H$6="","",'Section 16a Plan'!$H$6)</f>
        <v/>
      </c>
      <c r="I1409" s="9" t="str">
        <f>IF('Section 16a Plan'!A89="","",'Section 16a Plan'!A89)</f>
        <v/>
      </c>
      <c r="J1409" s="9" t="str">
        <f>IF('Section 16a Plan'!B89="","",'Section 16a Plan'!B89)</f>
        <v/>
      </c>
      <c r="K1409" s="9" t="str">
        <f>IF('Section 16a Plan'!C89="","",'Section 16a Plan'!C89)</f>
        <v/>
      </c>
      <c r="L1409" s="9" t="str">
        <f>IF('Section 16a Plan'!D89="","",'Section 16a Plan'!D89)</f>
        <v/>
      </c>
      <c r="M1409" s="9" t="str">
        <f>IF('Section 16a Plan'!E89="","",'Section 16a Plan'!E89)</f>
        <v/>
      </c>
      <c r="N1409" s="9" t="str">
        <f>IF('Section 16a Plan'!F89="","",IF('Section 16a Plan'!F89="«Choisir»","",'Section 16a Plan'!F89))</f>
        <v/>
      </c>
      <c r="O1409" s="9" t="str">
        <f>IF('Section 16a Plan'!G89="","",IF('Section 16a Plan'!G89="«Choisir»","",'Section 16a Plan'!G89))</f>
        <v/>
      </c>
      <c r="P1409" s="9" t="str">
        <f>IF('Section 16a Plan'!H89="","",'Section 16a Plan'!H89)</f>
        <v/>
      </c>
      <c r="Q1409" s="9" t="str">
        <f>IF('Section 16a Plan'!I89="","",'Section 16a Plan'!I89)</f>
        <v/>
      </c>
      <c r="R1409" s="9" t="str">
        <f>IF('Section 16a Plan'!J89="","",'Section 16a Plan'!J89)</f>
        <v/>
      </c>
      <c r="S1409" s="9" t="str">
        <f>IF('Section 16a Plan'!K89="","",'Section 16a Plan'!K89)</f>
        <v/>
      </c>
      <c r="T1409" s="9" t="str">
        <f>IF('Section 16a Plan'!L89="","",'Section 16a Plan'!L89)</f>
        <v/>
      </c>
      <c r="U1409" s="9" t="str">
        <f>IF('Section 16a Plan'!M89="","",'Section 16a Plan'!M89)</f>
        <v/>
      </c>
      <c r="V1409" s="81">
        <f>'Section 16a Plan'!N89</f>
        <v>0</v>
      </c>
      <c r="W1409" s="81">
        <f>'Section 16a Plan'!O89</f>
        <v>0</v>
      </c>
      <c r="X1409" s="81">
        <f>'Section 16a Plan'!P89</f>
        <v>0</v>
      </c>
      <c r="Y1409" s="81">
        <f>'Section 16a Plan'!Q89</f>
        <v>0</v>
      </c>
      <c r="Z1409" s="81">
        <f>'Section 16a Plan'!R89</f>
        <v>0</v>
      </c>
      <c r="AA1409" s="81">
        <f>'Section 16a Plan'!S89</f>
        <v>0</v>
      </c>
      <c r="AB1409" s="81">
        <f>'Section 16a Plan'!T89</f>
        <v>0</v>
      </c>
    </row>
    <row r="1410" spans="1:28">
      <c r="A1410" s="9">
        <f>'Identification '!$F$11</f>
        <v>0</v>
      </c>
      <c r="B1410" s="1440" t="str">
        <f>IF(AND('Identification '!$F$11="",'Identification '!$F$15&lt;&gt;""),'Identification '!$F$15,IF('Identification '!$F$11="","",IF('Identification '!$F$13="Inscrire le nom de votre organisme dans la cellule F15",'Identification '!$F$15,'Identification '!$F$13)))</f>
        <v/>
      </c>
      <c r="C1410" s="9" t="str">
        <f>REF!$BM$8</f>
        <v>2026-2027</v>
      </c>
      <c r="D1410" s="9" t="s">
        <v>3210</v>
      </c>
      <c r="E1410" s="190" t="str">
        <f>'Identification '!$F$17</f>
        <v/>
      </c>
      <c r="F1410" s="9" t="str">
        <f>'Identification '!$G$18</f>
        <v/>
      </c>
      <c r="G1410" s="9" t="str">
        <f>IF('Section 16a Plan'!$C$9="","",'Section 16a Plan'!$C$9)</f>
        <v/>
      </c>
      <c r="H1410" s="9" t="str">
        <f>IF('Section 16a Plan'!$H$6="","",'Section 16a Plan'!$H$6)</f>
        <v/>
      </c>
      <c r="I1410" s="9" t="str">
        <f>IF('Section 16a Plan'!A90="","",'Section 16a Plan'!A90)</f>
        <v/>
      </c>
      <c r="J1410" s="9" t="str">
        <f>IF('Section 16a Plan'!B90="","",'Section 16a Plan'!B90)</f>
        <v/>
      </c>
      <c r="K1410" s="9" t="str">
        <f>IF('Section 16a Plan'!C90="","",'Section 16a Plan'!C90)</f>
        <v/>
      </c>
      <c r="L1410" s="9" t="str">
        <f>IF('Section 16a Plan'!D90="","",'Section 16a Plan'!D90)</f>
        <v/>
      </c>
      <c r="M1410" s="9" t="str">
        <f>IF('Section 16a Plan'!E90="","",'Section 16a Plan'!E90)</f>
        <v/>
      </c>
      <c r="N1410" s="9" t="str">
        <f>IF('Section 16a Plan'!F90="","",IF('Section 16a Plan'!F90="«Choisir»","",'Section 16a Plan'!F90))</f>
        <v/>
      </c>
      <c r="O1410" s="9" t="str">
        <f>IF('Section 16a Plan'!G90="","",IF('Section 16a Plan'!G90="«Choisir»","",'Section 16a Plan'!G90))</f>
        <v/>
      </c>
      <c r="P1410" s="9" t="str">
        <f>IF('Section 16a Plan'!H90="","",'Section 16a Plan'!H90)</f>
        <v/>
      </c>
      <c r="Q1410" s="9" t="str">
        <f>IF('Section 16a Plan'!I90="","",'Section 16a Plan'!I90)</f>
        <v/>
      </c>
      <c r="R1410" s="9" t="str">
        <f>IF('Section 16a Plan'!J90="","",'Section 16a Plan'!J90)</f>
        <v/>
      </c>
      <c r="S1410" s="9" t="str">
        <f>IF('Section 16a Plan'!K90="","",'Section 16a Plan'!K90)</f>
        <v/>
      </c>
      <c r="T1410" s="9" t="str">
        <f>IF('Section 16a Plan'!L90="","",'Section 16a Plan'!L90)</f>
        <v/>
      </c>
      <c r="U1410" s="9" t="str">
        <f>IF('Section 16a Plan'!M90="","",'Section 16a Plan'!M90)</f>
        <v/>
      </c>
      <c r="V1410" s="81">
        <f>'Section 16a Plan'!N90</f>
        <v>0</v>
      </c>
      <c r="W1410" s="81">
        <f>'Section 16a Plan'!O90</f>
        <v>0</v>
      </c>
      <c r="X1410" s="81">
        <f>'Section 16a Plan'!P90</f>
        <v>0</v>
      </c>
      <c r="Y1410" s="81">
        <f>'Section 16a Plan'!Q90</f>
        <v>0</v>
      </c>
      <c r="Z1410" s="81">
        <f>'Section 16a Plan'!R90</f>
        <v>0</v>
      </c>
      <c r="AA1410" s="81">
        <f>'Section 16a Plan'!S90</f>
        <v>0</v>
      </c>
      <c r="AB1410" s="81">
        <f>'Section 16a Plan'!T90</f>
        <v>0</v>
      </c>
    </row>
    <row r="1411" spans="1:28">
      <c r="A1411" s="9">
        <f>'Identification '!$F$11</f>
        <v>0</v>
      </c>
      <c r="B1411" s="1440" t="str">
        <f>IF(AND('Identification '!$F$11="",'Identification '!$F$15&lt;&gt;""),'Identification '!$F$15,IF('Identification '!$F$11="","",IF('Identification '!$F$13="Inscrire le nom de votre organisme dans la cellule F15",'Identification '!$F$15,'Identification '!$F$13)))</f>
        <v/>
      </c>
      <c r="C1411" s="9" t="str">
        <f>REF!$BM$8</f>
        <v>2026-2027</v>
      </c>
      <c r="D1411" s="9" t="s">
        <v>3210</v>
      </c>
      <c r="E1411" s="190" t="str">
        <f>'Identification '!$F$17</f>
        <v/>
      </c>
      <c r="F1411" s="9" t="str">
        <f>'Identification '!$G$18</f>
        <v/>
      </c>
      <c r="G1411" s="9" t="str">
        <f>IF('Section 16a Plan'!$C$9="","",'Section 16a Plan'!$C$9)</f>
        <v/>
      </c>
      <c r="H1411" s="9" t="str">
        <f>IF('Section 16a Plan'!$H$6="","",'Section 16a Plan'!$H$6)</f>
        <v/>
      </c>
      <c r="I1411" s="9" t="str">
        <f>IF('Section 16a Plan'!A91="","",'Section 16a Plan'!A91)</f>
        <v/>
      </c>
      <c r="J1411" s="9" t="str">
        <f>IF('Section 16a Plan'!B91="","",'Section 16a Plan'!B91)</f>
        <v/>
      </c>
      <c r="K1411" s="9" t="str">
        <f>IF('Section 16a Plan'!C91="","",'Section 16a Plan'!C91)</f>
        <v/>
      </c>
      <c r="L1411" s="9" t="str">
        <f>IF('Section 16a Plan'!D91="","",'Section 16a Plan'!D91)</f>
        <v/>
      </c>
      <c r="M1411" s="9" t="str">
        <f>IF('Section 16a Plan'!E91="","",'Section 16a Plan'!E91)</f>
        <v/>
      </c>
      <c r="N1411" s="9" t="str">
        <f>IF('Section 16a Plan'!F91="","",IF('Section 16a Plan'!F91="«Choisir»","",'Section 16a Plan'!F91))</f>
        <v/>
      </c>
      <c r="O1411" s="9" t="str">
        <f>IF('Section 16a Plan'!G91="","",IF('Section 16a Plan'!G91="«Choisir»","",'Section 16a Plan'!G91))</f>
        <v/>
      </c>
      <c r="P1411" s="9" t="str">
        <f>IF('Section 16a Plan'!H91="","",'Section 16a Plan'!H91)</f>
        <v/>
      </c>
      <c r="Q1411" s="9" t="str">
        <f>IF('Section 16a Plan'!I91="","",'Section 16a Plan'!I91)</f>
        <v/>
      </c>
      <c r="R1411" s="9" t="str">
        <f>IF('Section 16a Plan'!J91="","",'Section 16a Plan'!J91)</f>
        <v/>
      </c>
      <c r="S1411" s="9" t="str">
        <f>IF('Section 16a Plan'!K91="","",'Section 16a Plan'!K91)</f>
        <v/>
      </c>
      <c r="T1411" s="9" t="str">
        <f>IF('Section 16a Plan'!L91="","",'Section 16a Plan'!L91)</f>
        <v/>
      </c>
      <c r="U1411" s="9" t="str">
        <f>IF('Section 16a Plan'!M91="","",'Section 16a Plan'!M91)</f>
        <v/>
      </c>
      <c r="V1411" s="81">
        <f>'Section 16a Plan'!N91</f>
        <v>0</v>
      </c>
      <c r="W1411" s="81">
        <f>'Section 16a Plan'!O91</f>
        <v>0</v>
      </c>
      <c r="X1411" s="81">
        <f>'Section 16a Plan'!P91</f>
        <v>0</v>
      </c>
      <c r="Y1411" s="81">
        <f>'Section 16a Plan'!Q91</f>
        <v>0</v>
      </c>
      <c r="Z1411" s="81">
        <f>'Section 16a Plan'!R91</f>
        <v>0</v>
      </c>
      <c r="AA1411" s="81">
        <f>'Section 16a Plan'!S91</f>
        <v>0</v>
      </c>
      <c r="AB1411" s="81">
        <f>'Section 16a Plan'!T91</f>
        <v>0</v>
      </c>
    </row>
    <row r="1412" spans="1:28">
      <c r="A1412" s="9">
        <f>'Identification '!$F$11</f>
        <v>0</v>
      </c>
      <c r="B1412" s="1440" t="str">
        <f>IF(AND('Identification '!$F$11="",'Identification '!$F$15&lt;&gt;""),'Identification '!$F$15,IF('Identification '!$F$11="","",IF('Identification '!$F$13="Inscrire le nom de votre organisme dans la cellule F15",'Identification '!$F$15,'Identification '!$F$13)))</f>
        <v/>
      </c>
      <c r="C1412" s="9" t="str">
        <f>REF!$BM$8</f>
        <v>2026-2027</v>
      </c>
      <c r="D1412" s="9" t="s">
        <v>3210</v>
      </c>
      <c r="E1412" s="190" t="str">
        <f>'Identification '!$F$17</f>
        <v/>
      </c>
      <c r="F1412" s="9" t="str">
        <f>'Identification '!$G$18</f>
        <v/>
      </c>
      <c r="G1412" s="9" t="str">
        <f>IF('Section 16a Plan'!$C$9="","",'Section 16a Plan'!$C$9)</f>
        <v/>
      </c>
      <c r="H1412" s="9" t="str">
        <f>IF('Section 16a Plan'!$H$6="","",'Section 16a Plan'!$H$6)</f>
        <v/>
      </c>
      <c r="I1412" s="9" t="str">
        <f>IF('Section 16a Plan'!A92="","",'Section 16a Plan'!A92)</f>
        <v/>
      </c>
      <c r="J1412" s="9" t="str">
        <f>IF('Section 16a Plan'!B92="","",'Section 16a Plan'!B92)</f>
        <v/>
      </c>
      <c r="K1412" s="9" t="str">
        <f>IF('Section 16a Plan'!C92="","",'Section 16a Plan'!C92)</f>
        <v/>
      </c>
      <c r="L1412" s="9" t="str">
        <f>IF('Section 16a Plan'!D92="","",'Section 16a Plan'!D92)</f>
        <v/>
      </c>
      <c r="M1412" s="9" t="str">
        <f>IF('Section 16a Plan'!E92="","",'Section 16a Plan'!E92)</f>
        <v/>
      </c>
      <c r="N1412" s="9" t="str">
        <f>IF('Section 16a Plan'!F92="","",IF('Section 16a Plan'!F92="«Choisir»","",'Section 16a Plan'!F92))</f>
        <v/>
      </c>
      <c r="O1412" s="9" t="str">
        <f>IF('Section 16a Plan'!G92="","",IF('Section 16a Plan'!G92="«Choisir»","",'Section 16a Plan'!G92))</f>
        <v/>
      </c>
      <c r="P1412" s="9" t="str">
        <f>IF('Section 16a Plan'!H92="","",'Section 16a Plan'!H92)</f>
        <v/>
      </c>
      <c r="Q1412" s="9" t="str">
        <f>IF('Section 16a Plan'!I92="","",'Section 16a Plan'!I92)</f>
        <v/>
      </c>
      <c r="R1412" s="9" t="str">
        <f>IF('Section 16a Plan'!J92="","",'Section 16a Plan'!J92)</f>
        <v/>
      </c>
      <c r="S1412" s="9" t="str">
        <f>IF('Section 16a Plan'!K92="","",'Section 16a Plan'!K92)</f>
        <v/>
      </c>
      <c r="T1412" s="9" t="str">
        <f>IF('Section 16a Plan'!L92="","",'Section 16a Plan'!L92)</f>
        <v/>
      </c>
      <c r="U1412" s="9" t="str">
        <f>IF('Section 16a Plan'!M92="","",'Section 16a Plan'!M92)</f>
        <v/>
      </c>
      <c r="V1412" s="81">
        <f>'Section 16a Plan'!N92</f>
        <v>0</v>
      </c>
      <c r="W1412" s="81">
        <f>'Section 16a Plan'!O92</f>
        <v>0</v>
      </c>
      <c r="X1412" s="81">
        <f>'Section 16a Plan'!P92</f>
        <v>0</v>
      </c>
      <c r="Y1412" s="81">
        <f>'Section 16a Plan'!Q92</f>
        <v>0</v>
      </c>
      <c r="Z1412" s="81">
        <f>'Section 16a Plan'!R92</f>
        <v>0</v>
      </c>
      <c r="AA1412" s="81">
        <f>'Section 16a Plan'!S92</f>
        <v>0</v>
      </c>
      <c r="AB1412" s="81">
        <f>'Section 16a Plan'!T92</f>
        <v>0</v>
      </c>
    </row>
    <row r="1413" spans="1:28">
      <c r="A1413" s="9">
        <f>'Identification '!$F$11</f>
        <v>0</v>
      </c>
      <c r="B1413" s="1440" t="str">
        <f>IF(AND('Identification '!$F$11="",'Identification '!$F$15&lt;&gt;""),'Identification '!$F$15,IF('Identification '!$F$11="","",IF('Identification '!$F$13="Inscrire le nom de votre organisme dans la cellule F15",'Identification '!$F$15,'Identification '!$F$13)))</f>
        <v/>
      </c>
      <c r="C1413" s="9" t="str">
        <f>REF!$BM$8</f>
        <v>2026-2027</v>
      </c>
      <c r="D1413" s="9" t="s">
        <v>3210</v>
      </c>
      <c r="E1413" s="190" t="str">
        <f>'Identification '!$F$17</f>
        <v/>
      </c>
      <c r="F1413" s="9" t="str">
        <f>'Identification '!$G$18</f>
        <v/>
      </c>
      <c r="G1413" s="9" t="str">
        <f>IF('Section 16a Plan'!$C$9="","",'Section 16a Plan'!$C$9)</f>
        <v/>
      </c>
      <c r="H1413" s="9" t="str">
        <f>IF('Section 16a Plan'!$H$6="","",'Section 16a Plan'!$H$6)</f>
        <v/>
      </c>
      <c r="I1413" s="9" t="str">
        <f>IF('Section 16a Plan'!A93="","",'Section 16a Plan'!A93)</f>
        <v/>
      </c>
      <c r="J1413" s="9" t="str">
        <f>IF('Section 16a Plan'!B93="","",'Section 16a Plan'!B93)</f>
        <v/>
      </c>
      <c r="K1413" s="9" t="str">
        <f>IF('Section 16a Plan'!C93="","",'Section 16a Plan'!C93)</f>
        <v/>
      </c>
      <c r="L1413" s="9" t="str">
        <f>IF('Section 16a Plan'!D93="","",'Section 16a Plan'!D93)</f>
        <v/>
      </c>
      <c r="M1413" s="9" t="str">
        <f>IF('Section 16a Plan'!E93="","",'Section 16a Plan'!E93)</f>
        <v/>
      </c>
      <c r="N1413" s="9" t="str">
        <f>IF('Section 16a Plan'!F93="","",IF('Section 16a Plan'!F93="«Choisir»","",'Section 16a Plan'!F93))</f>
        <v/>
      </c>
      <c r="O1413" s="9" t="str">
        <f>IF('Section 16a Plan'!G93="","",IF('Section 16a Plan'!G93="«Choisir»","",'Section 16a Plan'!G93))</f>
        <v/>
      </c>
      <c r="P1413" s="9" t="str">
        <f>IF('Section 16a Plan'!H93="","",'Section 16a Plan'!H93)</f>
        <v/>
      </c>
      <c r="Q1413" s="9" t="str">
        <f>IF('Section 16a Plan'!I93="","",'Section 16a Plan'!I93)</f>
        <v/>
      </c>
      <c r="R1413" s="9" t="str">
        <f>IF('Section 16a Plan'!J93="","",'Section 16a Plan'!J93)</f>
        <v/>
      </c>
      <c r="S1413" s="9" t="str">
        <f>IF('Section 16a Plan'!K93="","",'Section 16a Plan'!K93)</f>
        <v/>
      </c>
      <c r="T1413" s="9" t="str">
        <f>IF('Section 16a Plan'!L93="","",'Section 16a Plan'!L93)</f>
        <v/>
      </c>
      <c r="U1413" s="9" t="str">
        <f>IF('Section 16a Plan'!M93="","",'Section 16a Plan'!M93)</f>
        <v/>
      </c>
      <c r="V1413" s="81">
        <f>'Section 16a Plan'!N93</f>
        <v>0</v>
      </c>
      <c r="W1413" s="81">
        <f>'Section 16a Plan'!O93</f>
        <v>0</v>
      </c>
      <c r="X1413" s="81">
        <f>'Section 16a Plan'!P93</f>
        <v>0</v>
      </c>
      <c r="Y1413" s="81">
        <f>'Section 16a Plan'!Q93</f>
        <v>0</v>
      </c>
      <c r="Z1413" s="81">
        <f>'Section 16a Plan'!R93</f>
        <v>0</v>
      </c>
      <c r="AA1413" s="81">
        <f>'Section 16a Plan'!S93</f>
        <v>0</v>
      </c>
      <c r="AB1413" s="81">
        <f>'Section 16a Plan'!T93</f>
        <v>0</v>
      </c>
    </row>
    <row r="1414" spans="1:28">
      <c r="A1414" s="9">
        <f>'Identification '!$F$11</f>
        <v>0</v>
      </c>
      <c r="B1414" s="1440" t="str">
        <f>IF(AND('Identification '!$F$11="",'Identification '!$F$15&lt;&gt;""),'Identification '!$F$15,IF('Identification '!$F$11="","",IF('Identification '!$F$13="Inscrire le nom de votre organisme dans la cellule F15",'Identification '!$F$15,'Identification '!$F$13)))</f>
        <v/>
      </c>
      <c r="C1414" s="9" t="str">
        <f>REF!$BM$8</f>
        <v>2026-2027</v>
      </c>
      <c r="D1414" s="9" t="s">
        <v>3210</v>
      </c>
      <c r="E1414" s="190" t="str">
        <f>'Identification '!$F$17</f>
        <v/>
      </c>
      <c r="F1414" s="9" t="str">
        <f>'Identification '!$G$18</f>
        <v/>
      </c>
      <c r="G1414" s="9" t="str">
        <f>IF('Section 16a Plan'!$C$9="","",'Section 16a Plan'!$C$9)</f>
        <v/>
      </c>
      <c r="H1414" s="9" t="str">
        <f>IF('Section 16a Plan'!$H$6="","",'Section 16a Plan'!$H$6)</f>
        <v/>
      </c>
      <c r="I1414" s="9" t="str">
        <f>IF('Section 16a Plan'!A94="","",'Section 16a Plan'!A94)</f>
        <v/>
      </c>
      <c r="J1414" s="9" t="str">
        <f>IF('Section 16a Plan'!B94="","",'Section 16a Plan'!B94)</f>
        <v/>
      </c>
      <c r="K1414" s="9" t="str">
        <f>IF('Section 16a Plan'!C94="","",'Section 16a Plan'!C94)</f>
        <v/>
      </c>
      <c r="L1414" s="9" t="str">
        <f>IF('Section 16a Plan'!D94="","",'Section 16a Plan'!D94)</f>
        <v/>
      </c>
      <c r="M1414" s="9" t="str">
        <f>IF('Section 16a Plan'!E94="","",'Section 16a Plan'!E94)</f>
        <v/>
      </c>
      <c r="N1414" s="9" t="str">
        <f>IF('Section 16a Plan'!F94="","",IF('Section 16a Plan'!F94="«Choisir»","",'Section 16a Plan'!F94))</f>
        <v/>
      </c>
      <c r="O1414" s="9" t="str">
        <f>IF('Section 16a Plan'!G94="","",IF('Section 16a Plan'!G94="«Choisir»","",'Section 16a Plan'!G94))</f>
        <v/>
      </c>
      <c r="P1414" s="9" t="str">
        <f>IF('Section 16a Plan'!H94="","",'Section 16a Plan'!H94)</f>
        <v/>
      </c>
      <c r="Q1414" s="9" t="str">
        <f>IF('Section 16a Plan'!I94="","",'Section 16a Plan'!I94)</f>
        <v/>
      </c>
      <c r="R1414" s="9" t="str">
        <f>IF('Section 16a Plan'!J94="","",'Section 16a Plan'!J94)</f>
        <v/>
      </c>
      <c r="S1414" s="9" t="str">
        <f>IF('Section 16a Plan'!K94="","",'Section 16a Plan'!K94)</f>
        <v/>
      </c>
      <c r="T1414" s="9" t="str">
        <f>IF('Section 16a Plan'!L94="","",'Section 16a Plan'!L94)</f>
        <v/>
      </c>
      <c r="U1414" s="9" t="str">
        <f>IF('Section 16a Plan'!M94="","",'Section 16a Plan'!M94)</f>
        <v/>
      </c>
      <c r="V1414" s="81">
        <f>'Section 16a Plan'!N94</f>
        <v>0</v>
      </c>
      <c r="W1414" s="81">
        <f>'Section 16a Plan'!O94</f>
        <v>0</v>
      </c>
      <c r="X1414" s="81">
        <f>'Section 16a Plan'!P94</f>
        <v>0</v>
      </c>
      <c r="Y1414" s="81">
        <f>'Section 16a Plan'!Q94</f>
        <v>0</v>
      </c>
      <c r="Z1414" s="81">
        <f>'Section 16a Plan'!R94</f>
        <v>0</v>
      </c>
      <c r="AA1414" s="81">
        <f>'Section 16a Plan'!S94</f>
        <v>0</v>
      </c>
      <c r="AB1414" s="81">
        <f>'Section 16a Plan'!T94</f>
        <v>0</v>
      </c>
    </row>
    <row r="1415" spans="1:28">
      <c r="A1415" s="9">
        <f>'Identification '!$F$11</f>
        <v>0</v>
      </c>
      <c r="B1415" s="1440" t="str">
        <f>IF(AND('Identification '!$F$11="",'Identification '!$F$15&lt;&gt;""),'Identification '!$F$15,IF('Identification '!$F$11="","",IF('Identification '!$F$13="Inscrire le nom de votre organisme dans la cellule F15",'Identification '!$F$15,'Identification '!$F$13)))</f>
        <v/>
      </c>
      <c r="C1415" s="9" t="str">
        <f>REF!$BM$8</f>
        <v>2026-2027</v>
      </c>
      <c r="D1415" s="9" t="s">
        <v>3210</v>
      </c>
      <c r="E1415" s="190" t="str">
        <f>'Identification '!$F$17</f>
        <v/>
      </c>
      <c r="F1415" s="9" t="str">
        <f>'Identification '!$G$18</f>
        <v/>
      </c>
      <c r="G1415" s="9" t="str">
        <f>IF('Section 16a Plan'!$C$9="","",'Section 16a Plan'!$C$9)</f>
        <v/>
      </c>
      <c r="H1415" s="9" t="str">
        <f>IF('Section 16a Plan'!$H$6="","",'Section 16a Plan'!$H$6)</f>
        <v/>
      </c>
      <c r="I1415" s="9" t="str">
        <f>IF('Section 16a Plan'!A95="","",'Section 16a Plan'!A95)</f>
        <v/>
      </c>
      <c r="J1415" s="9" t="str">
        <f>IF('Section 16a Plan'!B95="","",'Section 16a Plan'!B95)</f>
        <v/>
      </c>
      <c r="K1415" s="9" t="str">
        <f>IF('Section 16a Plan'!C95="","",'Section 16a Plan'!C95)</f>
        <v/>
      </c>
      <c r="L1415" s="9" t="str">
        <f>IF('Section 16a Plan'!D95="","",'Section 16a Plan'!D95)</f>
        <v/>
      </c>
      <c r="M1415" s="9" t="str">
        <f>IF('Section 16a Plan'!E95="","",'Section 16a Plan'!E95)</f>
        <v/>
      </c>
      <c r="N1415" s="9" t="str">
        <f>IF('Section 16a Plan'!F95="","",IF('Section 16a Plan'!F95="«Choisir»","",'Section 16a Plan'!F95))</f>
        <v/>
      </c>
      <c r="O1415" s="9" t="str">
        <f>IF('Section 16a Plan'!G95="","",IF('Section 16a Plan'!G95="«Choisir»","",'Section 16a Plan'!G95))</f>
        <v/>
      </c>
      <c r="P1415" s="9" t="str">
        <f>IF('Section 16a Plan'!H95="","",'Section 16a Plan'!H95)</f>
        <v/>
      </c>
      <c r="Q1415" s="9" t="str">
        <f>IF('Section 16a Plan'!I95="","",'Section 16a Plan'!I95)</f>
        <v/>
      </c>
      <c r="R1415" s="9" t="str">
        <f>IF('Section 16a Plan'!J95="","",'Section 16a Plan'!J95)</f>
        <v/>
      </c>
      <c r="S1415" s="9" t="str">
        <f>IF('Section 16a Plan'!K95="","",'Section 16a Plan'!K95)</f>
        <v/>
      </c>
      <c r="T1415" s="9" t="str">
        <f>IF('Section 16a Plan'!L95="","",'Section 16a Plan'!L95)</f>
        <v/>
      </c>
      <c r="U1415" s="9" t="str">
        <f>IF('Section 16a Plan'!M95="","",'Section 16a Plan'!M95)</f>
        <v/>
      </c>
      <c r="V1415" s="81">
        <f>'Section 16a Plan'!N95</f>
        <v>0</v>
      </c>
      <c r="W1415" s="81">
        <f>'Section 16a Plan'!O95</f>
        <v>0</v>
      </c>
      <c r="X1415" s="81">
        <f>'Section 16a Plan'!P95</f>
        <v>0</v>
      </c>
      <c r="Y1415" s="81">
        <f>'Section 16a Plan'!Q95</f>
        <v>0</v>
      </c>
      <c r="Z1415" s="81">
        <f>'Section 16a Plan'!R95</f>
        <v>0</v>
      </c>
      <c r="AA1415" s="81">
        <f>'Section 16a Plan'!S95</f>
        <v>0</v>
      </c>
      <c r="AB1415" s="81">
        <f>'Section 16a Plan'!T95</f>
        <v>0</v>
      </c>
    </row>
    <row r="1416" spans="1:28">
      <c r="A1416" s="9">
        <f>'Identification '!$F$11</f>
        <v>0</v>
      </c>
      <c r="B1416" s="1440" t="str">
        <f>IF(AND('Identification '!$F$11="",'Identification '!$F$15&lt;&gt;""),'Identification '!$F$15,IF('Identification '!$F$11="","",IF('Identification '!$F$13="Inscrire le nom de votre organisme dans la cellule F15",'Identification '!$F$15,'Identification '!$F$13)))</f>
        <v/>
      </c>
      <c r="C1416" s="9" t="str">
        <f>REF!$BM$8</f>
        <v>2026-2027</v>
      </c>
      <c r="D1416" s="9" t="s">
        <v>3210</v>
      </c>
      <c r="E1416" s="190" t="str">
        <f>'Identification '!$F$17</f>
        <v/>
      </c>
      <c r="F1416" s="9" t="str">
        <f>'Identification '!$G$18</f>
        <v/>
      </c>
      <c r="G1416" s="9" t="str">
        <f>IF('Section 16a Plan'!$C$9="","",'Section 16a Plan'!$C$9)</f>
        <v/>
      </c>
      <c r="H1416" s="9" t="str">
        <f>IF('Section 16a Plan'!$H$6="","",'Section 16a Plan'!$H$6)</f>
        <v/>
      </c>
      <c r="I1416" s="9" t="str">
        <f>IF('Section 16a Plan'!A96="","",'Section 16a Plan'!A96)</f>
        <v/>
      </c>
      <c r="J1416" s="9" t="str">
        <f>IF('Section 16a Plan'!B96="","",'Section 16a Plan'!B96)</f>
        <v/>
      </c>
      <c r="K1416" s="9" t="str">
        <f>IF('Section 16a Plan'!C96="","",'Section 16a Plan'!C96)</f>
        <v/>
      </c>
      <c r="L1416" s="9" t="str">
        <f>IF('Section 16a Plan'!D96="","",'Section 16a Plan'!D96)</f>
        <v/>
      </c>
      <c r="M1416" s="9" t="str">
        <f>IF('Section 16a Plan'!E96="","",'Section 16a Plan'!E96)</f>
        <v/>
      </c>
      <c r="N1416" s="9" t="str">
        <f>IF('Section 16a Plan'!F96="","",IF('Section 16a Plan'!F96="«Choisir»","",'Section 16a Plan'!F96))</f>
        <v/>
      </c>
      <c r="O1416" s="9" t="str">
        <f>IF('Section 16a Plan'!G96="","",IF('Section 16a Plan'!G96="«Choisir»","",'Section 16a Plan'!G96))</f>
        <v/>
      </c>
      <c r="P1416" s="9" t="str">
        <f>IF('Section 16a Plan'!H96="","",'Section 16a Plan'!H96)</f>
        <v/>
      </c>
      <c r="Q1416" s="9" t="str">
        <f>IF('Section 16a Plan'!I96="","",'Section 16a Plan'!I96)</f>
        <v/>
      </c>
      <c r="R1416" s="9" t="str">
        <f>IF('Section 16a Plan'!J96="","",'Section 16a Plan'!J96)</f>
        <v/>
      </c>
      <c r="S1416" s="9" t="str">
        <f>IF('Section 16a Plan'!K96="","",'Section 16a Plan'!K96)</f>
        <v/>
      </c>
      <c r="T1416" s="9" t="str">
        <f>IF('Section 16a Plan'!L96="","",'Section 16a Plan'!L96)</f>
        <v/>
      </c>
      <c r="U1416" s="9" t="str">
        <f>IF('Section 16a Plan'!M96="","",'Section 16a Plan'!M96)</f>
        <v/>
      </c>
      <c r="V1416" s="81">
        <f>'Section 16a Plan'!N96</f>
        <v>0</v>
      </c>
      <c r="W1416" s="81">
        <f>'Section 16a Plan'!O96</f>
        <v>0</v>
      </c>
      <c r="X1416" s="81">
        <f>'Section 16a Plan'!P96</f>
        <v>0</v>
      </c>
      <c r="Y1416" s="81">
        <f>'Section 16a Plan'!Q96</f>
        <v>0</v>
      </c>
      <c r="Z1416" s="81">
        <f>'Section 16a Plan'!R96</f>
        <v>0</v>
      </c>
      <c r="AA1416" s="81">
        <f>'Section 16a Plan'!S96</f>
        <v>0</v>
      </c>
      <c r="AB1416" s="81">
        <f>'Section 16a Plan'!T96</f>
        <v>0</v>
      </c>
    </row>
    <row r="1417" spans="1:28">
      <c r="A1417" s="9">
        <f>'Identification '!$F$11</f>
        <v>0</v>
      </c>
      <c r="B1417" s="1440" t="str">
        <f>IF(AND('Identification '!$F$11="",'Identification '!$F$15&lt;&gt;""),'Identification '!$F$15,IF('Identification '!$F$11="","",IF('Identification '!$F$13="Inscrire le nom de votre organisme dans la cellule F15",'Identification '!$F$15,'Identification '!$F$13)))</f>
        <v/>
      </c>
      <c r="C1417" s="9" t="str">
        <f>REF!$BM$8</f>
        <v>2026-2027</v>
      </c>
      <c r="D1417" s="9" t="s">
        <v>3210</v>
      </c>
      <c r="E1417" s="190" t="str">
        <f>'Identification '!$F$17</f>
        <v/>
      </c>
      <c r="F1417" s="9" t="str">
        <f>'Identification '!$G$18</f>
        <v/>
      </c>
      <c r="G1417" s="9" t="str">
        <f>IF('Section 16a Plan'!$C$9="","",'Section 16a Plan'!$C$9)</f>
        <v/>
      </c>
      <c r="H1417" s="9" t="str">
        <f>IF('Section 16a Plan'!$H$6="","",'Section 16a Plan'!$H$6)</f>
        <v/>
      </c>
      <c r="I1417" s="9" t="str">
        <f>IF('Section 16a Plan'!A97="","",'Section 16a Plan'!A97)</f>
        <v/>
      </c>
      <c r="J1417" s="9" t="str">
        <f>IF('Section 16a Plan'!B97="","",'Section 16a Plan'!B97)</f>
        <v/>
      </c>
      <c r="K1417" s="9" t="str">
        <f>IF('Section 16a Plan'!C97="","",'Section 16a Plan'!C97)</f>
        <v/>
      </c>
      <c r="L1417" s="9" t="str">
        <f>IF('Section 16a Plan'!D97="","",'Section 16a Plan'!D97)</f>
        <v/>
      </c>
      <c r="M1417" s="9" t="str">
        <f>IF('Section 16a Plan'!E97="","",'Section 16a Plan'!E97)</f>
        <v/>
      </c>
      <c r="N1417" s="9" t="str">
        <f>IF('Section 16a Plan'!F97="","",IF('Section 16a Plan'!F97="«Choisir»","",'Section 16a Plan'!F97))</f>
        <v/>
      </c>
      <c r="O1417" s="9" t="str">
        <f>IF('Section 16a Plan'!G97="","",IF('Section 16a Plan'!G97="«Choisir»","",'Section 16a Plan'!G97))</f>
        <v/>
      </c>
      <c r="P1417" s="9" t="str">
        <f>IF('Section 16a Plan'!H97="","",'Section 16a Plan'!H97)</f>
        <v/>
      </c>
      <c r="Q1417" s="9" t="str">
        <f>IF('Section 16a Plan'!I97="","",'Section 16a Plan'!I97)</f>
        <v/>
      </c>
      <c r="R1417" s="9" t="str">
        <f>IF('Section 16a Plan'!J97="","",'Section 16a Plan'!J97)</f>
        <v/>
      </c>
      <c r="S1417" s="9" t="str">
        <f>IF('Section 16a Plan'!K97="","",'Section 16a Plan'!K97)</f>
        <v/>
      </c>
      <c r="T1417" s="9" t="str">
        <f>IF('Section 16a Plan'!L97="","",'Section 16a Plan'!L97)</f>
        <v/>
      </c>
      <c r="U1417" s="9" t="str">
        <f>IF('Section 16a Plan'!M97="","",'Section 16a Plan'!M97)</f>
        <v/>
      </c>
      <c r="V1417" s="81">
        <f>'Section 16a Plan'!N97</f>
        <v>0</v>
      </c>
      <c r="W1417" s="81">
        <f>'Section 16a Plan'!O97</f>
        <v>0</v>
      </c>
      <c r="X1417" s="81">
        <f>'Section 16a Plan'!P97</f>
        <v>0</v>
      </c>
      <c r="Y1417" s="81">
        <f>'Section 16a Plan'!Q97</f>
        <v>0</v>
      </c>
      <c r="Z1417" s="81">
        <f>'Section 16a Plan'!R97</f>
        <v>0</v>
      </c>
      <c r="AA1417" s="81">
        <f>'Section 16a Plan'!S97</f>
        <v>0</v>
      </c>
      <c r="AB1417" s="81">
        <f>'Section 16a Plan'!T97</f>
        <v>0</v>
      </c>
    </row>
    <row r="1418" spans="1:28">
      <c r="A1418" s="9">
        <f>'Identification '!$F$11</f>
        <v>0</v>
      </c>
      <c r="B1418" s="1440" t="str">
        <f>IF(AND('Identification '!$F$11="",'Identification '!$F$15&lt;&gt;""),'Identification '!$F$15,IF('Identification '!$F$11="","",IF('Identification '!$F$13="Inscrire le nom de votre organisme dans la cellule F15",'Identification '!$F$15,'Identification '!$F$13)))</f>
        <v/>
      </c>
      <c r="C1418" s="9" t="str">
        <f>REF!$BM$8</f>
        <v>2026-2027</v>
      </c>
      <c r="D1418" s="9" t="s">
        <v>3210</v>
      </c>
      <c r="E1418" s="190" t="str">
        <f>'Identification '!$F$17</f>
        <v/>
      </c>
      <c r="F1418" s="9" t="str">
        <f>'Identification '!$G$18</f>
        <v/>
      </c>
      <c r="G1418" s="9" t="str">
        <f>IF('Section 16a Plan'!$C$9="","",'Section 16a Plan'!$C$9)</f>
        <v/>
      </c>
      <c r="H1418" s="9" t="str">
        <f>IF('Section 16a Plan'!$H$6="","",'Section 16a Plan'!$H$6)</f>
        <v/>
      </c>
      <c r="I1418" s="9" t="str">
        <f>IF('Section 16a Plan'!A98="","",'Section 16a Plan'!A98)</f>
        <v/>
      </c>
      <c r="J1418" s="9" t="str">
        <f>IF('Section 16a Plan'!B98="","",'Section 16a Plan'!B98)</f>
        <v/>
      </c>
      <c r="K1418" s="9" t="str">
        <f>IF('Section 16a Plan'!C98="","",'Section 16a Plan'!C98)</f>
        <v/>
      </c>
      <c r="L1418" s="9" t="str">
        <f>IF('Section 16a Plan'!D98="","",'Section 16a Plan'!D98)</f>
        <v/>
      </c>
      <c r="M1418" s="9" t="str">
        <f>IF('Section 16a Plan'!E98="","",'Section 16a Plan'!E98)</f>
        <v/>
      </c>
      <c r="N1418" s="9" t="str">
        <f>IF('Section 16a Plan'!F98="","",IF('Section 16a Plan'!F98="«Choisir»","",'Section 16a Plan'!F98))</f>
        <v/>
      </c>
      <c r="O1418" s="9" t="str">
        <f>IF('Section 16a Plan'!G98="","",IF('Section 16a Plan'!G98="«Choisir»","",'Section 16a Plan'!G98))</f>
        <v/>
      </c>
      <c r="P1418" s="9" t="str">
        <f>IF('Section 16a Plan'!H98="","",'Section 16a Plan'!H98)</f>
        <v/>
      </c>
      <c r="Q1418" s="9" t="str">
        <f>IF('Section 16a Plan'!I98="","",'Section 16a Plan'!I98)</f>
        <v/>
      </c>
      <c r="R1418" s="9" t="str">
        <f>IF('Section 16a Plan'!J98="","",'Section 16a Plan'!J98)</f>
        <v/>
      </c>
      <c r="S1418" s="9" t="str">
        <f>IF('Section 16a Plan'!K98="","",'Section 16a Plan'!K98)</f>
        <v/>
      </c>
      <c r="T1418" s="9" t="str">
        <f>IF('Section 16a Plan'!L98="","",'Section 16a Plan'!L98)</f>
        <v/>
      </c>
      <c r="U1418" s="9" t="str">
        <f>IF('Section 16a Plan'!M98="","",'Section 16a Plan'!M98)</f>
        <v/>
      </c>
      <c r="V1418" s="81">
        <f>'Section 16a Plan'!N98</f>
        <v>0</v>
      </c>
      <c r="W1418" s="81">
        <f>'Section 16a Plan'!O98</f>
        <v>0</v>
      </c>
      <c r="X1418" s="81">
        <f>'Section 16a Plan'!P98</f>
        <v>0</v>
      </c>
      <c r="Y1418" s="81">
        <f>'Section 16a Plan'!Q98</f>
        <v>0</v>
      </c>
      <c r="Z1418" s="81">
        <f>'Section 16a Plan'!R98</f>
        <v>0</v>
      </c>
      <c r="AA1418" s="81">
        <f>'Section 16a Plan'!S98</f>
        <v>0</v>
      </c>
      <c r="AB1418" s="81">
        <f>'Section 16a Plan'!T98</f>
        <v>0</v>
      </c>
    </row>
    <row r="1419" spans="1:28">
      <c r="A1419" s="9">
        <f>'Identification '!$F$11</f>
        <v>0</v>
      </c>
      <c r="B1419" s="1440" t="str">
        <f>IF(AND('Identification '!$F$11="",'Identification '!$F$15&lt;&gt;""),'Identification '!$F$15,IF('Identification '!$F$11="","",IF('Identification '!$F$13="Inscrire le nom de votre organisme dans la cellule F15",'Identification '!$F$15,'Identification '!$F$13)))</f>
        <v/>
      </c>
      <c r="C1419" s="9" t="str">
        <f>REF!$BM$8</f>
        <v>2026-2027</v>
      </c>
      <c r="D1419" s="9" t="s">
        <v>3210</v>
      </c>
      <c r="E1419" s="190" t="str">
        <f>'Identification '!$F$17</f>
        <v/>
      </c>
      <c r="F1419" s="9" t="str">
        <f>'Identification '!$G$18</f>
        <v/>
      </c>
      <c r="G1419" s="9" t="str">
        <f>IF('Section 16a Plan'!$C$9="","",'Section 16a Plan'!$C$9)</f>
        <v/>
      </c>
      <c r="H1419" s="9" t="str">
        <f>IF('Section 16a Plan'!$H$6="","",'Section 16a Plan'!$H$6)</f>
        <v/>
      </c>
      <c r="I1419" s="9" t="str">
        <f>IF('Section 16a Plan'!A99="","",'Section 16a Plan'!A99)</f>
        <v/>
      </c>
      <c r="J1419" s="9" t="str">
        <f>IF('Section 16a Plan'!B99="","",'Section 16a Plan'!B99)</f>
        <v/>
      </c>
      <c r="K1419" s="9" t="str">
        <f>IF('Section 16a Plan'!C99="","",'Section 16a Plan'!C99)</f>
        <v/>
      </c>
      <c r="L1419" s="9" t="str">
        <f>IF('Section 16a Plan'!D99="","",'Section 16a Plan'!D99)</f>
        <v/>
      </c>
      <c r="M1419" s="9" t="str">
        <f>IF('Section 16a Plan'!E99="","",'Section 16a Plan'!E99)</f>
        <v/>
      </c>
      <c r="N1419" s="9" t="str">
        <f>IF('Section 16a Plan'!F99="","",IF('Section 16a Plan'!F99="«Choisir»","",'Section 16a Plan'!F99))</f>
        <v/>
      </c>
      <c r="O1419" s="9" t="str">
        <f>IF('Section 16a Plan'!G99="","",IF('Section 16a Plan'!G99="«Choisir»","",'Section 16a Plan'!G99))</f>
        <v/>
      </c>
      <c r="P1419" s="9" t="str">
        <f>IF('Section 16a Plan'!H99="","",'Section 16a Plan'!H99)</f>
        <v/>
      </c>
      <c r="Q1419" s="9" t="str">
        <f>IF('Section 16a Plan'!I99="","",'Section 16a Plan'!I99)</f>
        <v/>
      </c>
      <c r="R1419" s="9" t="str">
        <f>IF('Section 16a Plan'!J99="","",'Section 16a Plan'!J99)</f>
        <v/>
      </c>
      <c r="S1419" s="9" t="str">
        <f>IF('Section 16a Plan'!K99="","",'Section 16a Plan'!K99)</f>
        <v/>
      </c>
      <c r="T1419" s="9" t="str">
        <f>IF('Section 16a Plan'!L99="","",'Section 16a Plan'!L99)</f>
        <v/>
      </c>
      <c r="U1419" s="9" t="str">
        <f>IF('Section 16a Plan'!M99="","",'Section 16a Plan'!M99)</f>
        <v/>
      </c>
      <c r="V1419" s="81">
        <f>'Section 16a Plan'!N99</f>
        <v>0</v>
      </c>
      <c r="W1419" s="81">
        <f>'Section 16a Plan'!O99</f>
        <v>0</v>
      </c>
      <c r="X1419" s="81">
        <f>'Section 16a Plan'!P99</f>
        <v>0</v>
      </c>
      <c r="Y1419" s="81">
        <f>'Section 16a Plan'!Q99</f>
        <v>0</v>
      </c>
      <c r="Z1419" s="81">
        <f>'Section 16a Plan'!R99</f>
        <v>0</v>
      </c>
      <c r="AA1419" s="81">
        <f>'Section 16a Plan'!S99</f>
        <v>0</v>
      </c>
      <c r="AB1419" s="81">
        <f>'Section 16a Plan'!T99</f>
        <v>0</v>
      </c>
    </row>
    <row r="1420" spans="1:28">
      <c r="A1420" s="9">
        <f>'Identification '!$F$11</f>
        <v>0</v>
      </c>
      <c r="B1420" s="1440" t="str">
        <f>IF(AND('Identification '!$F$11="",'Identification '!$F$15&lt;&gt;""),'Identification '!$F$15,IF('Identification '!$F$11="","",IF('Identification '!$F$13="Inscrire le nom de votre organisme dans la cellule F15",'Identification '!$F$15,'Identification '!$F$13)))</f>
        <v/>
      </c>
      <c r="C1420" s="9" t="str">
        <f>REF!$BM$8</f>
        <v>2026-2027</v>
      </c>
      <c r="D1420" s="9" t="s">
        <v>3210</v>
      </c>
      <c r="E1420" s="190" t="str">
        <f>'Identification '!$F$17</f>
        <v/>
      </c>
      <c r="F1420" s="9" t="str">
        <f>'Identification '!$G$18</f>
        <v/>
      </c>
      <c r="G1420" s="9" t="str">
        <f>IF('Section 16a Plan'!$C$9="","",'Section 16a Plan'!$C$9)</f>
        <v/>
      </c>
      <c r="H1420" s="9" t="str">
        <f>IF('Section 16a Plan'!$H$6="","",'Section 16a Plan'!$H$6)</f>
        <v/>
      </c>
      <c r="I1420" s="9" t="str">
        <f>IF('Section 16a Plan'!A100="","",'Section 16a Plan'!A100)</f>
        <v/>
      </c>
      <c r="J1420" s="9" t="str">
        <f>IF('Section 16a Plan'!B100="","",'Section 16a Plan'!B100)</f>
        <v/>
      </c>
      <c r="K1420" s="9" t="str">
        <f>IF('Section 16a Plan'!C100="","",'Section 16a Plan'!C100)</f>
        <v/>
      </c>
      <c r="L1420" s="9" t="str">
        <f>IF('Section 16a Plan'!D100="","",'Section 16a Plan'!D100)</f>
        <v/>
      </c>
      <c r="M1420" s="9" t="str">
        <f>IF('Section 16a Plan'!E100="","",'Section 16a Plan'!E100)</f>
        <v/>
      </c>
      <c r="N1420" s="9" t="str">
        <f>IF('Section 16a Plan'!F100="","",IF('Section 16a Plan'!F100="«Choisir»","",'Section 16a Plan'!F100))</f>
        <v/>
      </c>
      <c r="O1420" s="9" t="str">
        <f>IF('Section 16a Plan'!G100="","",IF('Section 16a Plan'!G100="«Choisir»","",'Section 16a Plan'!G100))</f>
        <v/>
      </c>
      <c r="P1420" s="9" t="str">
        <f>IF('Section 16a Plan'!H100="","",'Section 16a Plan'!H100)</f>
        <v/>
      </c>
      <c r="Q1420" s="9" t="str">
        <f>IF('Section 16a Plan'!I100="","",'Section 16a Plan'!I100)</f>
        <v/>
      </c>
      <c r="R1420" s="9" t="str">
        <f>IF('Section 16a Plan'!J100="","",'Section 16a Plan'!J100)</f>
        <v/>
      </c>
      <c r="S1420" s="9" t="str">
        <f>IF('Section 16a Plan'!K100="","",'Section 16a Plan'!K100)</f>
        <v/>
      </c>
      <c r="T1420" s="9" t="str">
        <f>IF('Section 16a Plan'!L100="","",'Section 16a Plan'!L100)</f>
        <v/>
      </c>
      <c r="U1420" s="9" t="str">
        <f>IF('Section 16a Plan'!M100="","",'Section 16a Plan'!M100)</f>
        <v/>
      </c>
      <c r="V1420" s="81">
        <f>'Section 16a Plan'!N100</f>
        <v>0</v>
      </c>
      <c r="W1420" s="81">
        <f>'Section 16a Plan'!O100</f>
        <v>0</v>
      </c>
      <c r="X1420" s="81">
        <f>'Section 16a Plan'!P100</f>
        <v>0</v>
      </c>
      <c r="Y1420" s="81">
        <f>'Section 16a Plan'!Q100</f>
        <v>0</v>
      </c>
      <c r="Z1420" s="81">
        <f>'Section 16a Plan'!R100</f>
        <v>0</v>
      </c>
      <c r="AA1420" s="81">
        <f>'Section 16a Plan'!S100</f>
        <v>0</v>
      </c>
      <c r="AB1420" s="81">
        <f>'Section 16a Plan'!T100</f>
        <v>0</v>
      </c>
    </row>
    <row r="1421" spans="1:28">
      <c r="A1421" s="9">
        <f>'Identification '!$F$11</f>
        <v>0</v>
      </c>
      <c r="B1421" s="1440" t="str">
        <f>IF(AND('Identification '!$F$11="",'Identification '!$F$15&lt;&gt;""),'Identification '!$F$15,IF('Identification '!$F$11="","",IF('Identification '!$F$13="Inscrire le nom de votre organisme dans la cellule F15",'Identification '!$F$15,'Identification '!$F$13)))</f>
        <v/>
      </c>
      <c r="C1421" s="9" t="str">
        <f>REF!$BM$8</f>
        <v>2026-2027</v>
      </c>
      <c r="D1421" s="9" t="s">
        <v>3210</v>
      </c>
      <c r="E1421" s="190" t="str">
        <f>'Identification '!$F$17</f>
        <v/>
      </c>
      <c r="F1421" s="9" t="str">
        <f>'Identification '!$G$18</f>
        <v/>
      </c>
      <c r="G1421" s="9" t="str">
        <f>IF('Section 16a Plan'!$C$9="","",'Section 16a Plan'!$C$9)</f>
        <v/>
      </c>
      <c r="H1421" s="9" t="str">
        <f>IF('Section 16a Plan'!$H$6="","",'Section 16a Plan'!$H$6)</f>
        <v/>
      </c>
      <c r="I1421" s="9" t="str">
        <f>IF('Section 16a Plan'!A101="","",'Section 16a Plan'!A101)</f>
        <v/>
      </c>
      <c r="J1421" s="9" t="str">
        <f>IF('Section 16a Plan'!B101="","",'Section 16a Plan'!B101)</f>
        <v/>
      </c>
      <c r="K1421" s="9" t="str">
        <f>IF('Section 16a Plan'!C101="","",'Section 16a Plan'!C101)</f>
        <v/>
      </c>
      <c r="L1421" s="9" t="str">
        <f>IF('Section 16a Plan'!D101="","",'Section 16a Plan'!D101)</f>
        <v/>
      </c>
      <c r="M1421" s="9" t="str">
        <f>IF('Section 16a Plan'!E101="","",'Section 16a Plan'!E101)</f>
        <v/>
      </c>
      <c r="N1421" s="9" t="str">
        <f>IF('Section 16a Plan'!F101="","",IF('Section 16a Plan'!F101="«Choisir»","",'Section 16a Plan'!F101))</f>
        <v/>
      </c>
      <c r="O1421" s="9" t="str">
        <f>IF('Section 16a Plan'!G101="","",IF('Section 16a Plan'!G101="«Choisir»","",'Section 16a Plan'!G101))</f>
        <v/>
      </c>
      <c r="P1421" s="9" t="str">
        <f>IF('Section 16a Plan'!H101="","",'Section 16a Plan'!H101)</f>
        <v/>
      </c>
      <c r="Q1421" s="9" t="str">
        <f>IF('Section 16a Plan'!I101="","",'Section 16a Plan'!I101)</f>
        <v/>
      </c>
      <c r="R1421" s="9" t="str">
        <f>IF('Section 16a Plan'!J101="","",'Section 16a Plan'!J101)</f>
        <v/>
      </c>
      <c r="S1421" s="9" t="str">
        <f>IF('Section 16a Plan'!K101="","",'Section 16a Plan'!K101)</f>
        <v/>
      </c>
      <c r="T1421" s="9" t="str">
        <f>IF('Section 16a Plan'!L101="","",'Section 16a Plan'!L101)</f>
        <v/>
      </c>
      <c r="U1421" s="9" t="str">
        <f>IF('Section 16a Plan'!M101="","",'Section 16a Plan'!M101)</f>
        <v/>
      </c>
      <c r="V1421" s="81">
        <f>'Section 16a Plan'!N101</f>
        <v>0</v>
      </c>
      <c r="W1421" s="81">
        <f>'Section 16a Plan'!O101</f>
        <v>0</v>
      </c>
      <c r="X1421" s="81">
        <f>'Section 16a Plan'!P101</f>
        <v>0</v>
      </c>
      <c r="Y1421" s="81">
        <f>'Section 16a Plan'!Q101</f>
        <v>0</v>
      </c>
      <c r="Z1421" s="81">
        <f>'Section 16a Plan'!R101</f>
        <v>0</v>
      </c>
      <c r="AA1421" s="81">
        <f>'Section 16a Plan'!S101</f>
        <v>0</v>
      </c>
      <c r="AB1421" s="81">
        <f>'Section 16a Plan'!T101</f>
        <v>0</v>
      </c>
    </row>
    <row r="1422" spans="1:28">
      <c r="A1422" s="9">
        <f>'Identification '!$F$11</f>
        <v>0</v>
      </c>
      <c r="B1422" s="1440" t="str">
        <f>IF(AND('Identification '!$F$11="",'Identification '!$F$15&lt;&gt;""),'Identification '!$F$15,IF('Identification '!$F$11="","",IF('Identification '!$F$13="Inscrire le nom de votre organisme dans la cellule F15",'Identification '!$F$15,'Identification '!$F$13)))</f>
        <v/>
      </c>
      <c r="C1422" s="9" t="str">
        <f>REF!$BM$8</f>
        <v>2026-2027</v>
      </c>
      <c r="D1422" s="9" t="s">
        <v>3210</v>
      </c>
      <c r="E1422" s="190" t="str">
        <f>'Identification '!$F$17</f>
        <v/>
      </c>
      <c r="F1422" s="9" t="str">
        <f>'Identification '!$G$18</f>
        <v/>
      </c>
      <c r="G1422" s="9" t="str">
        <f>IF('Section 16a Plan'!$C$9="","",'Section 16a Plan'!$C$9)</f>
        <v/>
      </c>
      <c r="H1422" s="9" t="str">
        <f>IF('Section 16a Plan'!$H$6="","",'Section 16a Plan'!$H$6)</f>
        <v/>
      </c>
      <c r="I1422" s="9" t="str">
        <f>IF('Section 16a Plan'!A102="","",'Section 16a Plan'!A102)</f>
        <v/>
      </c>
      <c r="J1422" s="9" t="str">
        <f>IF('Section 16a Plan'!B102="","",'Section 16a Plan'!B102)</f>
        <v/>
      </c>
      <c r="K1422" s="9" t="str">
        <f>IF('Section 16a Plan'!C102="","",'Section 16a Plan'!C102)</f>
        <v/>
      </c>
      <c r="L1422" s="9" t="str">
        <f>IF('Section 16a Plan'!D102="","",'Section 16a Plan'!D102)</f>
        <v/>
      </c>
      <c r="M1422" s="9" t="str">
        <f>IF('Section 16a Plan'!E102="","",'Section 16a Plan'!E102)</f>
        <v/>
      </c>
      <c r="N1422" s="9" t="str">
        <f>IF('Section 16a Plan'!F102="","",IF('Section 16a Plan'!F102="«Choisir»","",'Section 16a Plan'!F102))</f>
        <v/>
      </c>
      <c r="O1422" s="9" t="str">
        <f>IF('Section 16a Plan'!G102="","",IF('Section 16a Plan'!G102="«Choisir»","",'Section 16a Plan'!G102))</f>
        <v/>
      </c>
      <c r="P1422" s="9" t="str">
        <f>IF('Section 16a Plan'!H102="","",'Section 16a Plan'!H102)</f>
        <v/>
      </c>
      <c r="Q1422" s="9" t="str">
        <f>IF('Section 16a Plan'!I102="","",'Section 16a Plan'!I102)</f>
        <v/>
      </c>
      <c r="R1422" s="9" t="str">
        <f>IF('Section 16a Plan'!J102="","",'Section 16a Plan'!J102)</f>
        <v/>
      </c>
      <c r="S1422" s="9" t="str">
        <f>IF('Section 16a Plan'!K102="","",'Section 16a Plan'!K102)</f>
        <v/>
      </c>
      <c r="T1422" s="9" t="str">
        <f>IF('Section 16a Plan'!L102="","",'Section 16a Plan'!L102)</f>
        <v/>
      </c>
      <c r="U1422" s="9" t="str">
        <f>IF('Section 16a Plan'!M102="","",'Section 16a Plan'!M102)</f>
        <v/>
      </c>
      <c r="V1422" s="81">
        <f>'Section 16a Plan'!N102</f>
        <v>0</v>
      </c>
      <c r="W1422" s="81">
        <f>'Section 16a Plan'!O102</f>
        <v>0</v>
      </c>
      <c r="X1422" s="81">
        <f>'Section 16a Plan'!P102</f>
        <v>0</v>
      </c>
      <c r="Y1422" s="81">
        <f>'Section 16a Plan'!Q102</f>
        <v>0</v>
      </c>
      <c r="Z1422" s="81">
        <f>'Section 16a Plan'!R102</f>
        <v>0</v>
      </c>
      <c r="AA1422" s="81">
        <f>'Section 16a Plan'!S102</f>
        <v>0</v>
      </c>
      <c r="AB1422" s="81">
        <f>'Section 16a Plan'!T102</f>
        <v>0</v>
      </c>
    </row>
    <row r="1423" spans="1:28">
      <c r="A1423" s="9">
        <f>'Identification '!$F$11</f>
        <v>0</v>
      </c>
      <c r="B1423" s="1440" t="str">
        <f>IF(AND('Identification '!$F$11="",'Identification '!$F$15&lt;&gt;""),'Identification '!$F$15,IF('Identification '!$F$11="","",IF('Identification '!$F$13="Inscrire le nom de votre organisme dans la cellule F15",'Identification '!$F$15,'Identification '!$F$13)))</f>
        <v/>
      </c>
      <c r="C1423" s="9" t="str">
        <f>REF!$BM$8</f>
        <v>2026-2027</v>
      </c>
      <c r="D1423" s="9" t="s">
        <v>3210</v>
      </c>
      <c r="E1423" s="190" t="str">
        <f>'Identification '!$F$17</f>
        <v/>
      </c>
      <c r="F1423" s="9" t="str">
        <f>'Identification '!$G$18</f>
        <v/>
      </c>
      <c r="G1423" s="9" t="str">
        <f>IF('Section 16a Plan'!$C$9="","",'Section 16a Plan'!$C$9)</f>
        <v/>
      </c>
      <c r="H1423" s="9" t="str">
        <f>IF('Section 16a Plan'!$H$6="","",'Section 16a Plan'!$H$6)</f>
        <v/>
      </c>
      <c r="I1423" s="9" t="str">
        <f>IF('Section 16a Plan'!A103="","",'Section 16a Plan'!A103)</f>
        <v/>
      </c>
      <c r="J1423" s="9" t="str">
        <f>IF('Section 16a Plan'!B103="","",'Section 16a Plan'!B103)</f>
        <v/>
      </c>
      <c r="K1423" s="9" t="str">
        <f>IF('Section 16a Plan'!C103="","",'Section 16a Plan'!C103)</f>
        <v/>
      </c>
      <c r="L1423" s="9" t="str">
        <f>IF('Section 16a Plan'!D103="","",'Section 16a Plan'!D103)</f>
        <v/>
      </c>
      <c r="M1423" s="9" t="str">
        <f>IF('Section 16a Plan'!E103="","",'Section 16a Plan'!E103)</f>
        <v/>
      </c>
      <c r="N1423" s="9" t="str">
        <f>IF('Section 16a Plan'!F103="","",IF('Section 16a Plan'!F103="«Choisir»","",'Section 16a Plan'!F103))</f>
        <v/>
      </c>
      <c r="O1423" s="9" t="str">
        <f>IF('Section 16a Plan'!G103="","",IF('Section 16a Plan'!G103="«Choisir»","",'Section 16a Plan'!G103))</f>
        <v/>
      </c>
      <c r="P1423" s="9" t="str">
        <f>IF('Section 16a Plan'!H103="","",'Section 16a Plan'!H103)</f>
        <v/>
      </c>
      <c r="Q1423" s="9" t="str">
        <f>IF('Section 16a Plan'!I103="","",'Section 16a Plan'!I103)</f>
        <v/>
      </c>
      <c r="R1423" s="9" t="str">
        <f>IF('Section 16a Plan'!J103="","",'Section 16a Plan'!J103)</f>
        <v/>
      </c>
      <c r="S1423" s="9" t="str">
        <f>IF('Section 16a Plan'!K103="","",'Section 16a Plan'!K103)</f>
        <v/>
      </c>
      <c r="T1423" s="9" t="str">
        <f>IF('Section 16a Plan'!L103="","",'Section 16a Plan'!L103)</f>
        <v/>
      </c>
      <c r="U1423" s="9" t="str">
        <f>IF('Section 16a Plan'!M103="","",'Section 16a Plan'!M103)</f>
        <v/>
      </c>
      <c r="V1423" s="81">
        <f>'Section 16a Plan'!N103</f>
        <v>0</v>
      </c>
      <c r="W1423" s="81">
        <f>'Section 16a Plan'!O103</f>
        <v>0</v>
      </c>
      <c r="X1423" s="81">
        <f>'Section 16a Plan'!P103</f>
        <v>0</v>
      </c>
      <c r="Y1423" s="81">
        <f>'Section 16a Plan'!Q103</f>
        <v>0</v>
      </c>
      <c r="Z1423" s="81">
        <f>'Section 16a Plan'!R103</f>
        <v>0</v>
      </c>
      <c r="AA1423" s="81">
        <f>'Section 16a Plan'!S103</f>
        <v>0</v>
      </c>
      <c r="AB1423" s="81">
        <f>'Section 16a Plan'!T103</f>
        <v>0</v>
      </c>
    </row>
    <row r="1424" spans="1:28">
      <c r="A1424" s="9">
        <f>'Identification '!$F$11</f>
        <v>0</v>
      </c>
      <c r="B1424" s="1440" t="str">
        <f>IF(AND('Identification '!$F$11="",'Identification '!$F$15&lt;&gt;""),'Identification '!$F$15,IF('Identification '!$F$11="","",IF('Identification '!$F$13="Inscrire le nom de votre organisme dans la cellule F15",'Identification '!$F$15,'Identification '!$F$13)))</f>
        <v/>
      </c>
      <c r="C1424" s="9" t="str">
        <f>REF!$BM$8</f>
        <v>2026-2027</v>
      </c>
      <c r="D1424" s="9" t="s">
        <v>3210</v>
      </c>
      <c r="E1424" s="190" t="str">
        <f>'Identification '!$F$17</f>
        <v/>
      </c>
      <c r="F1424" s="9" t="str">
        <f>'Identification '!$G$18</f>
        <v/>
      </c>
      <c r="G1424" s="9" t="str">
        <f>IF('Section 16a Plan'!$C$9="","",'Section 16a Plan'!$C$9)</f>
        <v/>
      </c>
      <c r="H1424" s="9" t="str">
        <f>IF('Section 16a Plan'!$H$6="","",'Section 16a Plan'!$H$6)</f>
        <v/>
      </c>
      <c r="I1424" s="9" t="str">
        <f>IF('Section 16a Plan'!A104="","",'Section 16a Plan'!A104)</f>
        <v/>
      </c>
      <c r="J1424" s="9" t="str">
        <f>IF('Section 16a Plan'!B104="","",'Section 16a Plan'!B104)</f>
        <v/>
      </c>
      <c r="K1424" s="9" t="str">
        <f>IF('Section 16a Plan'!C104="","",'Section 16a Plan'!C104)</f>
        <v/>
      </c>
      <c r="L1424" s="9" t="str">
        <f>IF('Section 16a Plan'!D104="","",'Section 16a Plan'!D104)</f>
        <v/>
      </c>
      <c r="M1424" s="9" t="str">
        <f>IF('Section 16a Plan'!E104="","",'Section 16a Plan'!E104)</f>
        <v/>
      </c>
      <c r="N1424" s="9" t="str">
        <f>IF('Section 16a Plan'!F104="","",IF('Section 16a Plan'!F104="«Choisir»","",'Section 16a Plan'!F104))</f>
        <v/>
      </c>
      <c r="O1424" s="9" t="str">
        <f>IF('Section 16a Plan'!G104="","",IF('Section 16a Plan'!G104="«Choisir»","",'Section 16a Plan'!G104))</f>
        <v/>
      </c>
      <c r="P1424" s="9" t="str">
        <f>IF('Section 16a Plan'!H104="","",'Section 16a Plan'!H104)</f>
        <v/>
      </c>
      <c r="Q1424" s="9" t="str">
        <f>IF('Section 16a Plan'!I104="","",'Section 16a Plan'!I104)</f>
        <v/>
      </c>
      <c r="R1424" s="9" t="str">
        <f>IF('Section 16a Plan'!J104="","",'Section 16a Plan'!J104)</f>
        <v/>
      </c>
      <c r="S1424" s="9" t="str">
        <f>IF('Section 16a Plan'!K104="","",'Section 16a Plan'!K104)</f>
        <v/>
      </c>
      <c r="T1424" s="9" t="str">
        <f>IF('Section 16a Plan'!L104="","",'Section 16a Plan'!L104)</f>
        <v/>
      </c>
      <c r="U1424" s="9" t="str">
        <f>IF('Section 16a Plan'!M104="","",'Section 16a Plan'!M104)</f>
        <v/>
      </c>
      <c r="V1424" s="81">
        <f>'Section 16a Plan'!N104</f>
        <v>0</v>
      </c>
      <c r="W1424" s="81">
        <f>'Section 16a Plan'!O104</f>
        <v>0</v>
      </c>
      <c r="X1424" s="81">
        <f>'Section 16a Plan'!P104</f>
        <v>0</v>
      </c>
      <c r="Y1424" s="81">
        <f>'Section 16a Plan'!Q104</f>
        <v>0</v>
      </c>
      <c r="Z1424" s="81">
        <f>'Section 16a Plan'!R104</f>
        <v>0</v>
      </c>
      <c r="AA1424" s="81">
        <f>'Section 16a Plan'!S104</f>
        <v>0</v>
      </c>
      <c r="AB1424" s="81">
        <f>'Section 16a Plan'!T104</f>
        <v>0</v>
      </c>
    </row>
    <row r="1425" spans="1:28">
      <c r="A1425" s="9">
        <f>'Identification '!$F$11</f>
        <v>0</v>
      </c>
      <c r="B1425" s="1440" t="str">
        <f>IF(AND('Identification '!$F$11="",'Identification '!$F$15&lt;&gt;""),'Identification '!$F$15,IF('Identification '!$F$11="","",IF('Identification '!$F$13="Inscrire le nom de votre organisme dans la cellule F15",'Identification '!$F$15,'Identification '!$F$13)))</f>
        <v/>
      </c>
      <c r="C1425" s="9" t="str">
        <f>REF!$BM$8</f>
        <v>2026-2027</v>
      </c>
      <c r="D1425" s="9" t="s">
        <v>3210</v>
      </c>
      <c r="E1425" s="190" t="str">
        <f>'Identification '!$F$17</f>
        <v/>
      </c>
      <c r="F1425" s="9" t="str">
        <f>'Identification '!$G$18</f>
        <v/>
      </c>
      <c r="G1425" s="9" t="str">
        <f>IF('Section 16a Plan'!$C$9="","",'Section 16a Plan'!$C$9)</f>
        <v/>
      </c>
      <c r="H1425" s="9" t="str">
        <f>IF('Section 16a Plan'!$H$6="","",'Section 16a Plan'!$H$6)</f>
        <v/>
      </c>
      <c r="I1425" s="9" t="str">
        <f>IF('Section 16a Plan'!A105="","",'Section 16a Plan'!A105)</f>
        <v/>
      </c>
      <c r="J1425" s="9" t="str">
        <f>IF('Section 16a Plan'!B105="","",'Section 16a Plan'!B105)</f>
        <v/>
      </c>
      <c r="K1425" s="9" t="str">
        <f>IF('Section 16a Plan'!C105="","",'Section 16a Plan'!C105)</f>
        <v/>
      </c>
      <c r="L1425" s="9" t="str">
        <f>IF('Section 16a Plan'!D105="","",'Section 16a Plan'!D105)</f>
        <v/>
      </c>
      <c r="M1425" s="9" t="str">
        <f>IF('Section 16a Plan'!E105="","",'Section 16a Plan'!E105)</f>
        <v/>
      </c>
      <c r="N1425" s="9" t="str">
        <f>IF('Section 16a Plan'!F105="","",IF('Section 16a Plan'!F105="«Choisir»","",'Section 16a Plan'!F105))</f>
        <v/>
      </c>
      <c r="O1425" s="9" t="str">
        <f>IF('Section 16a Plan'!G105="","",IF('Section 16a Plan'!G105="«Choisir»","",'Section 16a Plan'!G105))</f>
        <v/>
      </c>
      <c r="P1425" s="9" t="str">
        <f>IF('Section 16a Plan'!H105="","",'Section 16a Plan'!H105)</f>
        <v/>
      </c>
      <c r="Q1425" s="9" t="str">
        <f>IF('Section 16a Plan'!I105="","",'Section 16a Plan'!I105)</f>
        <v/>
      </c>
      <c r="R1425" s="9" t="str">
        <f>IF('Section 16a Plan'!J105="","",'Section 16a Plan'!J105)</f>
        <v/>
      </c>
      <c r="S1425" s="9" t="str">
        <f>IF('Section 16a Plan'!K105="","",'Section 16a Plan'!K105)</f>
        <v/>
      </c>
      <c r="T1425" s="9" t="str">
        <f>IF('Section 16a Plan'!L105="","",'Section 16a Plan'!L105)</f>
        <v/>
      </c>
      <c r="U1425" s="9" t="str">
        <f>IF('Section 16a Plan'!M105="","",'Section 16a Plan'!M105)</f>
        <v/>
      </c>
      <c r="V1425" s="81">
        <f>'Section 16a Plan'!N105</f>
        <v>0</v>
      </c>
      <c r="W1425" s="81">
        <f>'Section 16a Plan'!O105</f>
        <v>0</v>
      </c>
      <c r="X1425" s="81">
        <f>'Section 16a Plan'!P105</f>
        <v>0</v>
      </c>
      <c r="Y1425" s="81">
        <f>'Section 16a Plan'!Q105</f>
        <v>0</v>
      </c>
      <c r="Z1425" s="81">
        <f>'Section 16a Plan'!R105</f>
        <v>0</v>
      </c>
      <c r="AA1425" s="81">
        <f>'Section 16a Plan'!S105</f>
        <v>0</v>
      </c>
      <c r="AB1425" s="81">
        <f>'Section 16a Plan'!T105</f>
        <v>0</v>
      </c>
    </row>
    <row r="1426" spans="1:28">
      <c r="A1426" s="9">
        <f>'Identification '!$F$11</f>
        <v>0</v>
      </c>
      <c r="B1426" s="1440" t="str">
        <f>IF(AND('Identification '!$F$11="",'Identification '!$F$15&lt;&gt;""),'Identification '!$F$15,IF('Identification '!$F$11="","",IF('Identification '!$F$13="Inscrire le nom de votre organisme dans la cellule F15",'Identification '!$F$15,'Identification '!$F$13)))</f>
        <v/>
      </c>
      <c r="C1426" s="9" t="str">
        <f>REF!$BM$8</f>
        <v>2026-2027</v>
      </c>
      <c r="D1426" s="9" t="s">
        <v>3210</v>
      </c>
      <c r="E1426" s="190" t="str">
        <f>'Identification '!$F$17</f>
        <v/>
      </c>
      <c r="F1426" s="9" t="str">
        <f>'Identification '!$G$18</f>
        <v/>
      </c>
      <c r="G1426" s="9" t="str">
        <f>IF('Section 16a Plan'!$C$9="","",'Section 16a Plan'!$C$9)</f>
        <v/>
      </c>
      <c r="H1426" s="9" t="str">
        <f>IF('Section 16a Plan'!$H$6="","",'Section 16a Plan'!$H$6)</f>
        <v/>
      </c>
      <c r="I1426" s="9" t="str">
        <f>IF('Section 16a Plan'!A106="","",'Section 16a Plan'!A106)</f>
        <v/>
      </c>
      <c r="J1426" s="9" t="str">
        <f>IF('Section 16a Plan'!B106="","",'Section 16a Plan'!B106)</f>
        <v/>
      </c>
      <c r="K1426" s="9" t="str">
        <f>IF('Section 16a Plan'!C106="","",'Section 16a Plan'!C106)</f>
        <v/>
      </c>
      <c r="L1426" s="9" t="str">
        <f>IF('Section 16a Plan'!D106="","",'Section 16a Plan'!D106)</f>
        <v/>
      </c>
      <c r="M1426" s="9" t="str">
        <f>IF('Section 16a Plan'!E106="","",'Section 16a Plan'!E106)</f>
        <v/>
      </c>
      <c r="N1426" s="9" t="str">
        <f>IF('Section 16a Plan'!F106="","",IF('Section 16a Plan'!F106="«Choisir»","",'Section 16a Plan'!F106))</f>
        <v/>
      </c>
      <c r="O1426" s="9" t="str">
        <f>IF('Section 16a Plan'!G106="","",IF('Section 16a Plan'!G106="«Choisir»","",'Section 16a Plan'!G106))</f>
        <v/>
      </c>
      <c r="P1426" s="9" t="str">
        <f>IF('Section 16a Plan'!H106="","",'Section 16a Plan'!H106)</f>
        <v/>
      </c>
      <c r="Q1426" s="9" t="str">
        <f>IF('Section 16a Plan'!I106="","",'Section 16a Plan'!I106)</f>
        <v/>
      </c>
      <c r="R1426" s="9" t="str">
        <f>IF('Section 16a Plan'!J106="","",'Section 16a Plan'!J106)</f>
        <v/>
      </c>
      <c r="S1426" s="9" t="str">
        <f>IF('Section 16a Plan'!K106="","",'Section 16a Plan'!K106)</f>
        <v/>
      </c>
      <c r="T1426" s="9" t="str">
        <f>IF('Section 16a Plan'!L106="","",'Section 16a Plan'!L106)</f>
        <v/>
      </c>
      <c r="U1426" s="9" t="str">
        <f>IF('Section 16a Plan'!M106="","",'Section 16a Plan'!M106)</f>
        <v/>
      </c>
      <c r="V1426" s="81">
        <f>'Section 16a Plan'!N106</f>
        <v>0</v>
      </c>
      <c r="W1426" s="81">
        <f>'Section 16a Plan'!O106</f>
        <v>0</v>
      </c>
      <c r="X1426" s="81">
        <f>'Section 16a Plan'!P106</f>
        <v>0</v>
      </c>
      <c r="Y1426" s="81">
        <f>'Section 16a Plan'!Q106</f>
        <v>0</v>
      </c>
      <c r="Z1426" s="81">
        <f>'Section 16a Plan'!R106</f>
        <v>0</v>
      </c>
      <c r="AA1426" s="81">
        <f>'Section 16a Plan'!S106</f>
        <v>0</v>
      </c>
      <c r="AB1426" s="81">
        <f>'Section 16a Plan'!T106</f>
        <v>0</v>
      </c>
    </row>
    <row r="1427" spans="1:28">
      <c r="A1427" s="9">
        <f>'Identification '!$F$11</f>
        <v>0</v>
      </c>
      <c r="B1427" s="1440" t="str">
        <f>IF(AND('Identification '!$F$11="",'Identification '!$F$15&lt;&gt;""),'Identification '!$F$15,IF('Identification '!$F$11="","",IF('Identification '!$F$13="Inscrire le nom de votre organisme dans la cellule F15",'Identification '!$F$15,'Identification '!$F$13)))</f>
        <v/>
      </c>
      <c r="C1427" s="9" t="str">
        <f>REF!$BM$8</f>
        <v>2026-2027</v>
      </c>
      <c r="D1427" s="9" t="s">
        <v>3210</v>
      </c>
      <c r="E1427" s="190" t="str">
        <f>'Identification '!$F$17</f>
        <v/>
      </c>
      <c r="F1427" s="9" t="str">
        <f>'Identification '!$G$18</f>
        <v/>
      </c>
      <c r="G1427" s="9" t="str">
        <f>IF('Section 16a Plan'!$C$9="","",'Section 16a Plan'!$C$9)</f>
        <v/>
      </c>
      <c r="H1427" s="9" t="str">
        <f>IF('Section 16a Plan'!$H$6="","",'Section 16a Plan'!$H$6)</f>
        <v/>
      </c>
      <c r="I1427" s="9" t="str">
        <f>IF('Section 16a Plan'!A107="","",'Section 16a Plan'!A107)</f>
        <v/>
      </c>
      <c r="J1427" s="9" t="str">
        <f>IF('Section 16a Plan'!B107="","",'Section 16a Plan'!B107)</f>
        <v/>
      </c>
      <c r="K1427" s="9" t="str">
        <f>IF('Section 16a Plan'!C107="","",'Section 16a Plan'!C107)</f>
        <v/>
      </c>
      <c r="L1427" s="9" t="str">
        <f>IF('Section 16a Plan'!D107="","",'Section 16a Plan'!D107)</f>
        <v/>
      </c>
      <c r="M1427" s="9" t="str">
        <f>IF('Section 16a Plan'!E107="","",'Section 16a Plan'!E107)</f>
        <v/>
      </c>
      <c r="N1427" s="9" t="str">
        <f>IF('Section 16a Plan'!F107="","",IF('Section 16a Plan'!F107="«Choisir»","",'Section 16a Plan'!F107))</f>
        <v/>
      </c>
      <c r="O1427" s="9" t="str">
        <f>IF('Section 16a Plan'!G107="","",IF('Section 16a Plan'!G107="«Choisir»","",'Section 16a Plan'!G107))</f>
        <v/>
      </c>
      <c r="P1427" s="9" t="str">
        <f>IF('Section 16a Plan'!H107="","",'Section 16a Plan'!H107)</f>
        <v/>
      </c>
      <c r="Q1427" s="9" t="str">
        <f>IF('Section 16a Plan'!I107="","",'Section 16a Plan'!I107)</f>
        <v/>
      </c>
      <c r="R1427" s="9" t="str">
        <f>IF('Section 16a Plan'!J107="","",'Section 16a Plan'!J107)</f>
        <v/>
      </c>
      <c r="S1427" s="9" t="str">
        <f>IF('Section 16a Plan'!K107="","",'Section 16a Plan'!K107)</f>
        <v/>
      </c>
      <c r="T1427" s="9" t="str">
        <f>IF('Section 16a Plan'!L107="","",'Section 16a Plan'!L107)</f>
        <v/>
      </c>
      <c r="U1427" s="9" t="str">
        <f>IF('Section 16a Plan'!M107="","",'Section 16a Plan'!M107)</f>
        <v/>
      </c>
      <c r="V1427" s="81">
        <f>'Section 16a Plan'!N107</f>
        <v>0</v>
      </c>
      <c r="W1427" s="81">
        <f>'Section 16a Plan'!O107</f>
        <v>0</v>
      </c>
      <c r="X1427" s="81">
        <f>'Section 16a Plan'!P107</f>
        <v>0</v>
      </c>
      <c r="Y1427" s="81">
        <f>'Section 16a Plan'!Q107</f>
        <v>0</v>
      </c>
      <c r="Z1427" s="81">
        <f>'Section 16a Plan'!R107</f>
        <v>0</v>
      </c>
      <c r="AA1427" s="81">
        <f>'Section 16a Plan'!S107</f>
        <v>0</v>
      </c>
      <c r="AB1427" s="81">
        <f>'Section 16a Plan'!T107</f>
        <v>0</v>
      </c>
    </row>
    <row r="1428" spans="1:28">
      <c r="A1428" s="9">
        <f>'Identification '!$F$11</f>
        <v>0</v>
      </c>
      <c r="B1428" s="1440" t="str">
        <f>IF(AND('Identification '!$F$11="",'Identification '!$F$15&lt;&gt;""),'Identification '!$F$15,IF('Identification '!$F$11="","",IF('Identification '!$F$13="Inscrire le nom de votre organisme dans la cellule F15",'Identification '!$F$15,'Identification '!$F$13)))</f>
        <v/>
      </c>
      <c r="C1428" s="9" t="str">
        <f>REF!$BM$8</f>
        <v>2026-2027</v>
      </c>
      <c r="D1428" s="9" t="s">
        <v>3210</v>
      </c>
      <c r="E1428" s="190" t="str">
        <f>'Identification '!$F$17</f>
        <v/>
      </c>
      <c r="F1428" s="9" t="str">
        <f>'Identification '!$G$18</f>
        <v/>
      </c>
      <c r="G1428" s="9" t="str">
        <f>IF('Section 16a Plan'!$C$9="","",'Section 16a Plan'!$C$9)</f>
        <v/>
      </c>
      <c r="H1428" s="9" t="str">
        <f>IF('Section 16a Plan'!$H$6="","",'Section 16a Plan'!$H$6)</f>
        <v/>
      </c>
      <c r="I1428" s="9" t="str">
        <f>IF('Section 16a Plan'!A108="","",'Section 16a Plan'!A108)</f>
        <v/>
      </c>
      <c r="J1428" s="9" t="str">
        <f>IF('Section 16a Plan'!B108="","",'Section 16a Plan'!B108)</f>
        <v/>
      </c>
      <c r="K1428" s="9" t="str">
        <f>IF('Section 16a Plan'!C108="","",'Section 16a Plan'!C108)</f>
        <v/>
      </c>
      <c r="L1428" s="9" t="str">
        <f>IF('Section 16a Plan'!D108="","",'Section 16a Plan'!D108)</f>
        <v/>
      </c>
      <c r="M1428" s="9" t="str">
        <f>IF('Section 16a Plan'!E108="","",'Section 16a Plan'!E108)</f>
        <v/>
      </c>
      <c r="N1428" s="9" t="str">
        <f>IF('Section 16a Plan'!F108="","",IF('Section 16a Plan'!F108="«Choisir»","",'Section 16a Plan'!F108))</f>
        <v/>
      </c>
      <c r="O1428" s="9" t="str">
        <f>IF('Section 16a Plan'!G108="","",IF('Section 16a Plan'!G108="«Choisir»","",'Section 16a Plan'!G108))</f>
        <v/>
      </c>
      <c r="P1428" s="9" t="str">
        <f>IF('Section 16a Plan'!H108="","",'Section 16a Plan'!H108)</f>
        <v/>
      </c>
      <c r="Q1428" s="9" t="str">
        <f>IF('Section 16a Plan'!I108="","",'Section 16a Plan'!I108)</f>
        <v/>
      </c>
      <c r="R1428" s="9" t="str">
        <f>IF('Section 16a Plan'!J108="","",'Section 16a Plan'!J108)</f>
        <v/>
      </c>
      <c r="S1428" s="9" t="str">
        <f>IF('Section 16a Plan'!K108="","",'Section 16a Plan'!K108)</f>
        <v/>
      </c>
      <c r="T1428" s="9" t="str">
        <f>IF('Section 16a Plan'!L108="","",'Section 16a Plan'!L108)</f>
        <v/>
      </c>
      <c r="U1428" s="9" t="str">
        <f>IF('Section 16a Plan'!M108="","",'Section 16a Plan'!M108)</f>
        <v/>
      </c>
      <c r="V1428" s="81">
        <f>'Section 16a Plan'!N108</f>
        <v>0</v>
      </c>
      <c r="W1428" s="81">
        <f>'Section 16a Plan'!O108</f>
        <v>0</v>
      </c>
      <c r="X1428" s="81">
        <f>'Section 16a Plan'!P108</f>
        <v>0</v>
      </c>
      <c r="Y1428" s="81">
        <f>'Section 16a Plan'!Q108</f>
        <v>0</v>
      </c>
      <c r="Z1428" s="81">
        <f>'Section 16a Plan'!R108</f>
        <v>0</v>
      </c>
      <c r="AA1428" s="81">
        <f>'Section 16a Plan'!S108</f>
        <v>0</v>
      </c>
      <c r="AB1428" s="81">
        <f>'Section 16a Plan'!T108</f>
        <v>0</v>
      </c>
    </row>
    <row r="1429" spans="1:28">
      <c r="A1429" s="9">
        <f>'Identification '!$F$11</f>
        <v>0</v>
      </c>
      <c r="B1429" s="1440" t="str">
        <f>IF(AND('Identification '!$F$11="",'Identification '!$F$15&lt;&gt;""),'Identification '!$F$15,IF('Identification '!$F$11="","",IF('Identification '!$F$13="Inscrire le nom de votre organisme dans la cellule F15",'Identification '!$F$15,'Identification '!$F$13)))</f>
        <v/>
      </c>
      <c r="C1429" s="9" t="str">
        <f>REF!$BM$8</f>
        <v>2026-2027</v>
      </c>
      <c r="D1429" s="9" t="s">
        <v>3210</v>
      </c>
      <c r="E1429" s="190" t="str">
        <f>'Identification '!$F$17</f>
        <v/>
      </c>
      <c r="F1429" s="9" t="str">
        <f>'Identification '!$G$18</f>
        <v/>
      </c>
      <c r="G1429" s="9" t="str">
        <f>IF('Section 16a Plan'!$C$9="","",'Section 16a Plan'!$C$9)</f>
        <v/>
      </c>
      <c r="H1429" s="9" t="str">
        <f>IF('Section 16a Plan'!$H$6="","",'Section 16a Plan'!$H$6)</f>
        <v/>
      </c>
      <c r="I1429" s="9" t="str">
        <f>IF('Section 16a Plan'!A109="","",'Section 16a Plan'!A109)</f>
        <v/>
      </c>
      <c r="J1429" s="9" t="str">
        <f>IF('Section 16a Plan'!B109="","",'Section 16a Plan'!B109)</f>
        <v/>
      </c>
      <c r="K1429" s="9" t="str">
        <f>IF('Section 16a Plan'!C109="","",'Section 16a Plan'!C109)</f>
        <v/>
      </c>
      <c r="L1429" s="9" t="str">
        <f>IF('Section 16a Plan'!D109="","",'Section 16a Plan'!D109)</f>
        <v/>
      </c>
      <c r="M1429" s="9" t="str">
        <f>IF('Section 16a Plan'!E109="","",'Section 16a Plan'!E109)</f>
        <v/>
      </c>
      <c r="N1429" s="9" t="str">
        <f>IF('Section 16a Plan'!F109="","",IF('Section 16a Plan'!F109="«Choisir»","",'Section 16a Plan'!F109))</f>
        <v/>
      </c>
      <c r="O1429" s="9" t="str">
        <f>IF('Section 16a Plan'!G109="","",IF('Section 16a Plan'!G109="«Choisir»","",'Section 16a Plan'!G109))</f>
        <v/>
      </c>
      <c r="P1429" s="9" t="str">
        <f>IF('Section 16a Plan'!H109="","",'Section 16a Plan'!H109)</f>
        <v/>
      </c>
      <c r="Q1429" s="9" t="str">
        <f>IF('Section 16a Plan'!I109="","",'Section 16a Plan'!I109)</f>
        <v/>
      </c>
      <c r="R1429" s="9" t="str">
        <f>IF('Section 16a Plan'!J109="","",'Section 16a Plan'!J109)</f>
        <v/>
      </c>
      <c r="S1429" s="9" t="str">
        <f>IF('Section 16a Plan'!K109="","",'Section 16a Plan'!K109)</f>
        <v/>
      </c>
      <c r="T1429" s="9" t="str">
        <f>IF('Section 16a Plan'!L109="","",'Section 16a Plan'!L109)</f>
        <v/>
      </c>
      <c r="U1429" s="9" t="str">
        <f>IF('Section 16a Plan'!M109="","",'Section 16a Plan'!M109)</f>
        <v/>
      </c>
      <c r="V1429" s="81">
        <f>'Section 16a Plan'!N109</f>
        <v>0</v>
      </c>
      <c r="W1429" s="81">
        <f>'Section 16a Plan'!O109</f>
        <v>0</v>
      </c>
      <c r="X1429" s="81">
        <f>'Section 16a Plan'!P109</f>
        <v>0</v>
      </c>
      <c r="Y1429" s="81">
        <f>'Section 16a Plan'!Q109</f>
        <v>0</v>
      </c>
      <c r="Z1429" s="81">
        <f>'Section 16a Plan'!R109</f>
        <v>0</v>
      </c>
      <c r="AA1429" s="81">
        <f>'Section 16a Plan'!S109</f>
        <v>0</v>
      </c>
      <c r="AB1429" s="81">
        <f>'Section 16a Plan'!T109</f>
        <v>0</v>
      </c>
    </row>
    <row r="1430" spans="1:28">
      <c r="A1430" s="9">
        <f>'Identification '!$F$11</f>
        <v>0</v>
      </c>
      <c r="B1430" s="1440" t="str">
        <f>IF(AND('Identification '!$F$11="",'Identification '!$F$15&lt;&gt;""),'Identification '!$F$15,IF('Identification '!$F$11="","",IF('Identification '!$F$13="Inscrire le nom de votre organisme dans la cellule F15",'Identification '!$F$15,'Identification '!$F$13)))</f>
        <v/>
      </c>
      <c r="C1430" s="9" t="str">
        <f>REF!$BM$8</f>
        <v>2026-2027</v>
      </c>
      <c r="D1430" s="9" t="s">
        <v>3210</v>
      </c>
      <c r="E1430" s="190" t="str">
        <f>'Identification '!$F$17</f>
        <v/>
      </c>
      <c r="F1430" s="9" t="str">
        <f>'Identification '!$G$18</f>
        <v/>
      </c>
      <c r="G1430" s="9" t="str">
        <f>IF('Section 16a Plan'!$C$9="","",'Section 16a Plan'!$C$9)</f>
        <v/>
      </c>
      <c r="H1430" s="9" t="str">
        <f>IF('Section 16a Plan'!$H$6="","",'Section 16a Plan'!$H$6)</f>
        <v/>
      </c>
      <c r="I1430" s="9" t="str">
        <f>IF('Section 16a Plan'!A110="","",'Section 16a Plan'!A110)</f>
        <v/>
      </c>
      <c r="J1430" s="9" t="str">
        <f>IF('Section 16a Plan'!B110="","",'Section 16a Plan'!B110)</f>
        <v/>
      </c>
      <c r="K1430" s="9" t="str">
        <f>IF('Section 16a Plan'!C110="","",'Section 16a Plan'!C110)</f>
        <v/>
      </c>
      <c r="L1430" s="9" t="str">
        <f>IF('Section 16a Plan'!D110="","",'Section 16a Plan'!D110)</f>
        <v/>
      </c>
      <c r="M1430" s="9" t="str">
        <f>IF('Section 16a Plan'!E110="","",'Section 16a Plan'!E110)</f>
        <v/>
      </c>
      <c r="N1430" s="9" t="str">
        <f>IF('Section 16a Plan'!F110="","",IF('Section 16a Plan'!F110="«Choisir»","",'Section 16a Plan'!F110))</f>
        <v/>
      </c>
      <c r="O1430" s="9" t="str">
        <f>IF('Section 16a Plan'!G110="","",IF('Section 16a Plan'!G110="«Choisir»","",'Section 16a Plan'!G110))</f>
        <v/>
      </c>
      <c r="P1430" s="9" t="str">
        <f>IF('Section 16a Plan'!H110="","",'Section 16a Plan'!H110)</f>
        <v/>
      </c>
      <c r="Q1430" s="9" t="str">
        <f>IF('Section 16a Plan'!I110="","",'Section 16a Plan'!I110)</f>
        <v/>
      </c>
      <c r="R1430" s="9" t="str">
        <f>IF('Section 16a Plan'!J110="","",'Section 16a Plan'!J110)</f>
        <v/>
      </c>
      <c r="S1430" s="9" t="str">
        <f>IF('Section 16a Plan'!K110="","",'Section 16a Plan'!K110)</f>
        <v/>
      </c>
      <c r="T1430" s="9" t="str">
        <f>IF('Section 16a Plan'!L110="","",'Section 16a Plan'!L110)</f>
        <v/>
      </c>
      <c r="U1430" s="9" t="str">
        <f>IF('Section 16a Plan'!M110="","",'Section 16a Plan'!M110)</f>
        <v/>
      </c>
      <c r="V1430" s="81">
        <f>'Section 16a Plan'!N110</f>
        <v>0</v>
      </c>
      <c r="W1430" s="81">
        <f>'Section 16a Plan'!O110</f>
        <v>0</v>
      </c>
      <c r="X1430" s="81">
        <f>'Section 16a Plan'!P110</f>
        <v>0</v>
      </c>
      <c r="Y1430" s="81">
        <f>'Section 16a Plan'!Q110</f>
        <v>0</v>
      </c>
      <c r="Z1430" s="81">
        <f>'Section 16a Plan'!R110</f>
        <v>0</v>
      </c>
      <c r="AA1430" s="81">
        <f>'Section 16a Plan'!S110</f>
        <v>0</v>
      </c>
      <c r="AB1430" s="81">
        <f>'Section 16a Plan'!T110</f>
        <v>0</v>
      </c>
    </row>
    <row r="1431" spans="1:28">
      <c r="A1431" s="9">
        <f>'Identification '!$F$11</f>
        <v>0</v>
      </c>
      <c r="B1431" s="1440" t="str">
        <f>IF(AND('Identification '!$F$11="",'Identification '!$F$15&lt;&gt;""),'Identification '!$F$15,IF('Identification '!$F$11="","",IF('Identification '!$F$13="Inscrire le nom de votre organisme dans la cellule F15",'Identification '!$F$15,'Identification '!$F$13)))</f>
        <v/>
      </c>
      <c r="C1431" s="9" t="str">
        <f>REF!$BM$8</f>
        <v>2026-2027</v>
      </c>
      <c r="D1431" s="9" t="s">
        <v>3210</v>
      </c>
      <c r="E1431" s="190" t="str">
        <f>'Identification '!$F$17</f>
        <v/>
      </c>
      <c r="F1431" s="9" t="str">
        <f>'Identification '!$G$18</f>
        <v/>
      </c>
      <c r="G1431" s="9" t="str">
        <f>IF('Section 16a Plan'!$C$9="","",'Section 16a Plan'!$C$9)</f>
        <v/>
      </c>
      <c r="H1431" s="9" t="str">
        <f>IF('Section 16a Plan'!$H$6="","",'Section 16a Plan'!$H$6)</f>
        <v/>
      </c>
      <c r="I1431" s="9" t="str">
        <f>IF('Section 16a Plan'!A111="","",'Section 16a Plan'!A111)</f>
        <v/>
      </c>
      <c r="J1431" s="9" t="str">
        <f>IF('Section 16a Plan'!B111="","",'Section 16a Plan'!B111)</f>
        <v/>
      </c>
      <c r="K1431" s="9" t="str">
        <f>IF('Section 16a Plan'!C111="","",'Section 16a Plan'!C111)</f>
        <v/>
      </c>
      <c r="L1431" s="9" t="str">
        <f>IF('Section 16a Plan'!D111="","",'Section 16a Plan'!D111)</f>
        <v/>
      </c>
      <c r="M1431" s="9" t="str">
        <f>IF('Section 16a Plan'!E111="","",'Section 16a Plan'!E111)</f>
        <v/>
      </c>
      <c r="N1431" s="9" t="str">
        <f>IF('Section 16a Plan'!F111="","",IF('Section 16a Plan'!F111="«Choisir»","",'Section 16a Plan'!F111))</f>
        <v/>
      </c>
      <c r="O1431" s="9" t="str">
        <f>IF('Section 16a Plan'!G111="","",IF('Section 16a Plan'!G111="«Choisir»","",'Section 16a Plan'!G111))</f>
        <v/>
      </c>
      <c r="P1431" s="9" t="str">
        <f>IF('Section 16a Plan'!H111="","",'Section 16a Plan'!H111)</f>
        <v/>
      </c>
      <c r="Q1431" s="9" t="str">
        <f>IF('Section 16a Plan'!I111="","",'Section 16a Plan'!I111)</f>
        <v/>
      </c>
      <c r="R1431" s="9" t="str">
        <f>IF('Section 16a Plan'!J111="","",'Section 16a Plan'!J111)</f>
        <v/>
      </c>
      <c r="S1431" s="9" t="str">
        <f>IF('Section 16a Plan'!K111="","",'Section 16a Plan'!K111)</f>
        <v/>
      </c>
      <c r="T1431" s="9" t="str">
        <f>IF('Section 16a Plan'!L111="","",'Section 16a Plan'!L111)</f>
        <v/>
      </c>
      <c r="U1431" s="9" t="str">
        <f>IF('Section 16a Plan'!M111="","",'Section 16a Plan'!M111)</f>
        <v/>
      </c>
      <c r="V1431" s="81">
        <f>'Section 16a Plan'!N111</f>
        <v>0</v>
      </c>
      <c r="W1431" s="81">
        <f>'Section 16a Plan'!O111</f>
        <v>0</v>
      </c>
      <c r="X1431" s="81">
        <f>'Section 16a Plan'!P111</f>
        <v>0</v>
      </c>
      <c r="Y1431" s="81">
        <f>'Section 16a Plan'!Q111</f>
        <v>0</v>
      </c>
      <c r="Z1431" s="81">
        <f>'Section 16a Plan'!R111</f>
        <v>0</v>
      </c>
      <c r="AA1431" s="81">
        <f>'Section 16a Plan'!S111</f>
        <v>0</v>
      </c>
      <c r="AB1431" s="81">
        <f>'Section 16a Plan'!T111</f>
        <v>0</v>
      </c>
    </row>
    <row r="1432" spans="1:28">
      <c r="A1432" s="9">
        <f>'Identification '!$F$11</f>
        <v>0</v>
      </c>
      <c r="B1432" s="1440" t="str">
        <f>IF(AND('Identification '!$F$11="",'Identification '!$F$15&lt;&gt;""),'Identification '!$F$15,IF('Identification '!$F$11="","",IF('Identification '!$F$13="Inscrire le nom de votre organisme dans la cellule F15",'Identification '!$F$15,'Identification '!$F$13)))</f>
        <v/>
      </c>
      <c r="C1432" s="9" t="str">
        <f>REF!$BM$8</f>
        <v>2026-2027</v>
      </c>
      <c r="D1432" s="9" t="s">
        <v>3210</v>
      </c>
      <c r="E1432" s="190" t="str">
        <f>'Identification '!$F$17</f>
        <v/>
      </c>
      <c r="F1432" s="9" t="str">
        <f>'Identification '!$G$18</f>
        <v/>
      </c>
      <c r="G1432" s="9" t="str">
        <f>IF('Section 16a Plan'!$C$9="","",'Section 16a Plan'!$C$9)</f>
        <v/>
      </c>
      <c r="H1432" s="9" t="str">
        <f>IF('Section 16a Plan'!$H$6="","",'Section 16a Plan'!$H$6)</f>
        <v/>
      </c>
      <c r="I1432" s="9" t="str">
        <f>IF('Section 16a Plan'!A112="","",'Section 16a Plan'!A112)</f>
        <v/>
      </c>
      <c r="J1432" s="9" t="str">
        <f>IF('Section 16a Plan'!B112="","",'Section 16a Plan'!B112)</f>
        <v/>
      </c>
      <c r="K1432" s="9" t="str">
        <f>IF('Section 16a Plan'!C112="","",'Section 16a Plan'!C112)</f>
        <v/>
      </c>
      <c r="L1432" s="9" t="str">
        <f>IF('Section 16a Plan'!D112="","",'Section 16a Plan'!D112)</f>
        <v/>
      </c>
      <c r="M1432" s="9" t="str">
        <f>IF('Section 16a Plan'!E112="","",'Section 16a Plan'!E112)</f>
        <v/>
      </c>
      <c r="N1432" s="9" t="str">
        <f>IF('Section 16a Plan'!F112="","",IF('Section 16a Plan'!F112="«Choisir»","",'Section 16a Plan'!F112))</f>
        <v/>
      </c>
      <c r="O1432" s="9" t="str">
        <f>IF('Section 16a Plan'!G112="","",IF('Section 16a Plan'!G112="«Choisir»","",'Section 16a Plan'!G112))</f>
        <v/>
      </c>
      <c r="P1432" s="9" t="str">
        <f>IF('Section 16a Plan'!H112="","",'Section 16a Plan'!H112)</f>
        <v/>
      </c>
      <c r="Q1432" s="9" t="str">
        <f>IF('Section 16a Plan'!I112="","",'Section 16a Plan'!I112)</f>
        <v/>
      </c>
      <c r="R1432" s="9" t="str">
        <f>IF('Section 16a Plan'!J112="","",'Section 16a Plan'!J112)</f>
        <v/>
      </c>
      <c r="S1432" s="9" t="str">
        <f>IF('Section 16a Plan'!K112="","",'Section 16a Plan'!K112)</f>
        <v/>
      </c>
      <c r="T1432" s="9" t="str">
        <f>IF('Section 16a Plan'!L112="","",'Section 16a Plan'!L112)</f>
        <v/>
      </c>
      <c r="U1432" s="9" t="str">
        <f>IF('Section 16a Plan'!M112="","",'Section 16a Plan'!M112)</f>
        <v/>
      </c>
      <c r="V1432" s="81">
        <f>'Section 16a Plan'!N112</f>
        <v>0</v>
      </c>
      <c r="W1432" s="81">
        <f>'Section 16a Plan'!O112</f>
        <v>0</v>
      </c>
      <c r="X1432" s="81">
        <f>'Section 16a Plan'!P112</f>
        <v>0</v>
      </c>
      <c r="Y1432" s="81">
        <f>'Section 16a Plan'!Q112</f>
        <v>0</v>
      </c>
      <c r="Z1432" s="81">
        <f>'Section 16a Plan'!R112</f>
        <v>0</v>
      </c>
      <c r="AA1432" s="81">
        <f>'Section 16a Plan'!S112</f>
        <v>0</v>
      </c>
      <c r="AB1432" s="81">
        <f>'Section 16a Plan'!T112</f>
        <v>0</v>
      </c>
    </row>
    <row r="1433" spans="1:28">
      <c r="A1433" s="9">
        <f>'Identification '!$F$11</f>
        <v>0</v>
      </c>
      <c r="B1433" s="1440" t="str">
        <f>IF(AND('Identification '!$F$11="",'Identification '!$F$15&lt;&gt;""),'Identification '!$F$15,IF('Identification '!$F$11="","",IF('Identification '!$F$13="Inscrire le nom de votre organisme dans la cellule F15",'Identification '!$F$15,'Identification '!$F$13)))</f>
        <v/>
      </c>
      <c r="C1433" s="9" t="str">
        <f>REF!$BM$8</f>
        <v>2026-2027</v>
      </c>
      <c r="D1433" s="9" t="s">
        <v>3210</v>
      </c>
      <c r="E1433" s="190" t="str">
        <f>'Identification '!$F$17</f>
        <v/>
      </c>
      <c r="F1433" s="9" t="str">
        <f>'Identification '!$G$18</f>
        <v/>
      </c>
      <c r="G1433" s="9" t="str">
        <f>IF('Section 16a Plan'!$C$9="","",'Section 16a Plan'!$C$9)</f>
        <v/>
      </c>
      <c r="H1433" s="9" t="str">
        <f>IF('Section 16a Plan'!$H$6="","",'Section 16a Plan'!$H$6)</f>
        <v/>
      </c>
      <c r="I1433" s="9" t="str">
        <f>IF('Section 16a Plan'!A113="","",'Section 16a Plan'!A113)</f>
        <v/>
      </c>
      <c r="J1433" s="9" t="str">
        <f>IF('Section 16a Plan'!B113="","",'Section 16a Plan'!B113)</f>
        <v/>
      </c>
      <c r="K1433" s="9" t="str">
        <f>IF('Section 16a Plan'!C113="","",'Section 16a Plan'!C113)</f>
        <v/>
      </c>
      <c r="L1433" s="9" t="str">
        <f>IF('Section 16a Plan'!D113="","",'Section 16a Plan'!D113)</f>
        <v/>
      </c>
      <c r="M1433" s="9" t="str">
        <f>IF('Section 16a Plan'!E113="","",'Section 16a Plan'!E113)</f>
        <v/>
      </c>
      <c r="N1433" s="9" t="str">
        <f>IF('Section 16a Plan'!F113="","",IF('Section 16a Plan'!F113="«Choisir»","",'Section 16a Plan'!F113))</f>
        <v/>
      </c>
      <c r="O1433" s="9" t="str">
        <f>IF('Section 16a Plan'!G113="","",IF('Section 16a Plan'!G113="«Choisir»","",'Section 16a Plan'!G113))</f>
        <v/>
      </c>
      <c r="P1433" s="9" t="str">
        <f>IF('Section 16a Plan'!H113="","",'Section 16a Plan'!H113)</f>
        <v/>
      </c>
      <c r="Q1433" s="9" t="str">
        <f>IF('Section 16a Plan'!I113="","",'Section 16a Plan'!I113)</f>
        <v/>
      </c>
      <c r="R1433" s="9" t="str">
        <f>IF('Section 16a Plan'!J113="","",'Section 16a Plan'!J113)</f>
        <v/>
      </c>
      <c r="S1433" s="9" t="str">
        <f>IF('Section 16a Plan'!K113="","",'Section 16a Plan'!K113)</f>
        <v/>
      </c>
      <c r="T1433" s="9" t="str">
        <f>IF('Section 16a Plan'!L113="","",'Section 16a Plan'!L113)</f>
        <v/>
      </c>
      <c r="U1433" s="9" t="str">
        <f>IF('Section 16a Plan'!M113="","",'Section 16a Plan'!M113)</f>
        <v/>
      </c>
      <c r="V1433" s="81">
        <f>'Section 16a Plan'!N113</f>
        <v>0</v>
      </c>
      <c r="W1433" s="81">
        <f>'Section 16a Plan'!O113</f>
        <v>0</v>
      </c>
      <c r="X1433" s="81">
        <f>'Section 16a Plan'!P113</f>
        <v>0</v>
      </c>
      <c r="Y1433" s="81">
        <f>'Section 16a Plan'!Q113</f>
        <v>0</v>
      </c>
      <c r="Z1433" s="81">
        <f>'Section 16a Plan'!R113</f>
        <v>0</v>
      </c>
      <c r="AA1433" s="81">
        <f>'Section 16a Plan'!S113</f>
        <v>0</v>
      </c>
      <c r="AB1433" s="81">
        <f>'Section 16a Plan'!T113</f>
        <v>0</v>
      </c>
    </row>
    <row r="1434" spans="1:28">
      <c r="A1434" s="9">
        <f>'Identification '!$F$11</f>
        <v>0</v>
      </c>
      <c r="B1434" s="1440" t="str">
        <f>IF(AND('Identification '!$F$11="",'Identification '!$F$15&lt;&gt;""),'Identification '!$F$15,IF('Identification '!$F$11="","",IF('Identification '!$F$13="Inscrire le nom de votre organisme dans la cellule F15",'Identification '!$F$15,'Identification '!$F$13)))</f>
        <v/>
      </c>
      <c r="C1434" s="9" t="str">
        <f>REF!$BM$8</f>
        <v>2026-2027</v>
      </c>
      <c r="D1434" s="9" t="s">
        <v>3210</v>
      </c>
      <c r="E1434" s="190" t="str">
        <f>'Identification '!$F$17</f>
        <v/>
      </c>
      <c r="F1434" s="9" t="str">
        <f>'Identification '!$G$18</f>
        <v/>
      </c>
      <c r="G1434" s="9" t="str">
        <f>IF('Section 16a Plan'!$C$9="","",'Section 16a Plan'!$C$9)</f>
        <v/>
      </c>
      <c r="H1434" s="9" t="str">
        <f>IF('Section 16a Plan'!$H$6="","",'Section 16a Plan'!$H$6)</f>
        <v/>
      </c>
      <c r="I1434" s="9" t="str">
        <f>IF('Section 16a Plan'!A114="","",'Section 16a Plan'!A114)</f>
        <v/>
      </c>
      <c r="J1434" s="9" t="str">
        <f>IF('Section 16a Plan'!B114="","",'Section 16a Plan'!B114)</f>
        <v/>
      </c>
      <c r="K1434" s="9" t="str">
        <f>IF('Section 16a Plan'!C114="","",'Section 16a Plan'!C114)</f>
        <v/>
      </c>
      <c r="L1434" s="9" t="str">
        <f>IF('Section 16a Plan'!D114="","",'Section 16a Plan'!D114)</f>
        <v/>
      </c>
      <c r="M1434" s="9" t="str">
        <f>IF('Section 16a Plan'!E114="","",'Section 16a Plan'!E114)</f>
        <v/>
      </c>
      <c r="N1434" s="9" t="str">
        <f>IF('Section 16a Plan'!F114="","",IF('Section 16a Plan'!F114="«Choisir»","",'Section 16a Plan'!F114))</f>
        <v/>
      </c>
      <c r="O1434" s="9" t="str">
        <f>IF('Section 16a Plan'!G114="","",IF('Section 16a Plan'!G114="«Choisir»","",'Section 16a Plan'!G114))</f>
        <v/>
      </c>
      <c r="P1434" s="9" t="str">
        <f>IF('Section 16a Plan'!H114="","",'Section 16a Plan'!H114)</f>
        <v/>
      </c>
      <c r="Q1434" s="9" t="str">
        <f>IF('Section 16a Plan'!I114="","",'Section 16a Plan'!I114)</f>
        <v/>
      </c>
      <c r="R1434" s="9" t="str">
        <f>IF('Section 16a Plan'!J114="","",'Section 16a Plan'!J114)</f>
        <v/>
      </c>
      <c r="S1434" s="9" t="str">
        <f>IF('Section 16a Plan'!K114="","",'Section 16a Plan'!K114)</f>
        <v/>
      </c>
      <c r="T1434" s="9" t="str">
        <f>IF('Section 16a Plan'!L114="","",'Section 16a Plan'!L114)</f>
        <v/>
      </c>
      <c r="U1434" s="9" t="str">
        <f>IF('Section 16a Plan'!M114="","",'Section 16a Plan'!M114)</f>
        <v/>
      </c>
      <c r="V1434" s="81">
        <f>'Section 16a Plan'!N114</f>
        <v>0</v>
      </c>
      <c r="W1434" s="81">
        <f>'Section 16a Plan'!O114</f>
        <v>0</v>
      </c>
      <c r="X1434" s="81">
        <f>'Section 16a Plan'!P114</f>
        <v>0</v>
      </c>
      <c r="Y1434" s="81">
        <f>'Section 16a Plan'!Q114</f>
        <v>0</v>
      </c>
      <c r="Z1434" s="81">
        <f>'Section 16a Plan'!R114</f>
        <v>0</v>
      </c>
      <c r="AA1434" s="81">
        <f>'Section 16a Plan'!S114</f>
        <v>0</v>
      </c>
      <c r="AB1434" s="81">
        <f>'Section 16a Plan'!T114</f>
        <v>0</v>
      </c>
    </row>
    <row r="1435" spans="1:28">
      <c r="A1435" s="9">
        <f>'Identification '!$F$11</f>
        <v>0</v>
      </c>
      <c r="B1435" s="1440" t="str">
        <f>IF(AND('Identification '!$F$11="",'Identification '!$F$15&lt;&gt;""),'Identification '!$F$15,IF('Identification '!$F$11="","",IF('Identification '!$F$13="Inscrire le nom de votre organisme dans la cellule F15",'Identification '!$F$15,'Identification '!$F$13)))</f>
        <v/>
      </c>
      <c r="C1435" s="9" t="str">
        <f>REF!$BM$8</f>
        <v>2026-2027</v>
      </c>
      <c r="D1435" s="9" t="s">
        <v>3210</v>
      </c>
      <c r="E1435" s="190" t="str">
        <f>'Identification '!$F$17</f>
        <v/>
      </c>
      <c r="F1435" s="9" t="str">
        <f>'Identification '!$G$18</f>
        <v/>
      </c>
      <c r="G1435" s="9" t="str">
        <f>IF('Section 16a Plan'!$C$9="","",'Section 16a Plan'!$C$9)</f>
        <v/>
      </c>
      <c r="H1435" s="9" t="str">
        <f>IF('Section 16a Plan'!$H$6="","",'Section 16a Plan'!$H$6)</f>
        <v/>
      </c>
      <c r="I1435" s="9" t="str">
        <f>IF('Section 16a Plan'!A115="","",'Section 16a Plan'!A115)</f>
        <v/>
      </c>
      <c r="J1435" s="9" t="str">
        <f>IF('Section 16a Plan'!B115="","",'Section 16a Plan'!B115)</f>
        <v/>
      </c>
      <c r="K1435" s="9" t="str">
        <f>IF('Section 16a Plan'!C115="","",'Section 16a Plan'!C115)</f>
        <v/>
      </c>
      <c r="L1435" s="9" t="str">
        <f>IF('Section 16a Plan'!D115="","",'Section 16a Plan'!D115)</f>
        <v/>
      </c>
      <c r="M1435" s="9" t="str">
        <f>IF('Section 16a Plan'!E115="","",'Section 16a Plan'!E115)</f>
        <v/>
      </c>
      <c r="N1435" s="9" t="str">
        <f>IF('Section 16a Plan'!F115="","",IF('Section 16a Plan'!F115="«Choisir»","",'Section 16a Plan'!F115))</f>
        <v/>
      </c>
      <c r="O1435" s="9" t="str">
        <f>IF('Section 16a Plan'!G115="","",IF('Section 16a Plan'!G115="«Choisir»","",'Section 16a Plan'!G115))</f>
        <v/>
      </c>
      <c r="P1435" s="9" t="str">
        <f>IF('Section 16a Plan'!H115="","",'Section 16a Plan'!H115)</f>
        <v/>
      </c>
      <c r="Q1435" s="9" t="str">
        <f>IF('Section 16a Plan'!I115="","",'Section 16a Plan'!I115)</f>
        <v/>
      </c>
      <c r="R1435" s="9" t="str">
        <f>IF('Section 16a Plan'!J115="","",'Section 16a Plan'!J115)</f>
        <v/>
      </c>
      <c r="S1435" s="9" t="str">
        <f>IF('Section 16a Plan'!K115="","",'Section 16a Plan'!K115)</f>
        <v/>
      </c>
      <c r="T1435" s="9" t="str">
        <f>IF('Section 16a Plan'!L115="","",'Section 16a Plan'!L115)</f>
        <v/>
      </c>
      <c r="U1435" s="9" t="str">
        <f>IF('Section 16a Plan'!M115="","",'Section 16a Plan'!M115)</f>
        <v/>
      </c>
      <c r="V1435" s="81">
        <f>'Section 16a Plan'!N115</f>
        <v>0</v>
      </c>
      <c r="W1435" s="81">
        <f>'Section 16a Plan'!O115</f>
        <v>0</v>
      </c>
      <c r="X1435" s="81">
        <f>'Section 16a Plan'!P115</f>
        <v>0</v>
      </c>
      <c r="Y1435" s="81">
        <f>'Section 16a Plan'!Q115</f>
        <v>0</v>
      </c>
      <c r="Z1435" s="81">
        <f>'Section 16a Plan'!R115</f>
        <v>0</v>
      </c>
      <c r="AA1435" s="81">
        <f>'Section 16a Plan'!S115</f>
        <v>0</v>
      </c>
      <c r="AB1435" s="81">
        <f>'Section 16a Plan'!T115</f>
        <v>0</v>
      </c>
    </row>
    <row r="1436" spans="1:28">
      <c r="A1436" s="9">
        <f>'Identification '!$F$11</f>
        <v>0</v>
      </c>
      <c r="B1436" s="1440" t="str">
        <f>IF(AND('Identification '!$F$11="",'Identification '!$F$15&lt;&gt;""),'Identification '!$F$15,IF('Identification '!$F$11="","",IF('Identification '!$F$13="Inscrire le nom de votre organisme dans la cellule F15",'Identification '!$F$15,'Identification '!$F$13)))</f>
        <v/>
      </c>
      <c r="C1436" s="9" t="str">
        <f>REF!$BM$8</f>
        <v>2026-2027</v>
      </c>
      <c r="D1436" s="9" t="s">
        <v>3210</v>
      </c>
      <c r="E1436" s="190" t="str">
        <f>'Identification '!$F$17</f>
        <v/>
      </c>
      <c r="F1436" s="9" t="str">
        <f>'Identification '!$G$18</f>
        <v/>
      </c>
      <c r="G1436" s="9" t="str">
        <f>IF('Section 16a Plan'!$C$9="","",'Section 16a Plan'!$C$9)</f>
        <v/>
      </c>
      <c r="H1436" s="9" t="str">
        <f>IF('Section 16a Plan'!$H$6="","",'Section 16a Plan'!$H$6)</f>
        <v/>
      </c>
      <c r="I1436" s="9" t="str">
        <f>IF('Section 16a Plan'!A116="","",'Section 16a Plan'!A116)</f>
        <v/>
      </c>
      <c r="J1436" s="9" t="str">
        <f>IF('Section 16a Plan'!B116="","",'Section 16a Plan'!B116)</f>
        <v/>
      </c>
      <c r="K1436" s="9" t="str">
        <f>IF('Section 16a Plan'!C116="","",'Section 16a Plan'!C116)</f>
        <v/>
      </c>
      <c r="L1436" s="9" t="str">
        <f>IF('Section 16a Plan'!D116="","",'Section 16a Plan'!D116)</f>
        <v/>
      </c>
      <c r="M1436" s="9" t="str">
        <f>IF('Section 16a Plan'!E116="","",'Section 16a Plan'!E116)</f>
        <v/>
      </c>
      <c r="N1436" s="9" t="str">
        <f>IF('Section 16a Plan'!F116="","",IF('Section 16a Plan'!F116="«Choisir»","",'Section 16a Plan'!F116))</f>
        <v/>
      </c>
      <c r="O1436" s="9" t="str">
        <f>IF('Section 16a Plan'!G116="","",IF('Section 16a Plan'!G116="«Choisir»","",'Section 16a Plan'!G116))</f>
        <v/>
      </c>
      <c r="P1436" s="9" t="str">
        <f>IF('Section 16a Plan'!H116="","",'Section 16a Plan'!H116)</f>
        <v/>
      </c>
      <c r="Q1436" s="9" t="str">
        <f>IF('Section 16a Plan'!I116="","",'Section 16a Plan'!I116)</f>
        <v/>
      </c>
      <c r="R1436" s="9" t="str">
        <f>IF('Section 16a Plan'!J116="","",'Section 16a Plan'!J116)</f>
        <v/>
      </c>
      <c r="S1436" s="9" t="str">
        <f>IF('Section 16a Plan'!K116="","",'Section 16a Plan'!K116)</f>
        <v/>
      </c>
      <c r="T1436" s="9" t="str">
        <f>IF('Section 16a Plan'!L116="","",'Section 16a Plan'!L116)</f>
        <v/>
      </c>
      <c r="U1436" s="9" t="str">
        <f>IF('Section 16a Plan'!M116="","",'Section 16a Plan'!M116)</f>
        <v/>
      </c>
      <c r="V1436" s="81">
        <f>'Section 16a Plan'!N116</f>
        <v>0</v>
      </c>
      <c r="W1436" s="81">
        <f>'Section 16a Plan'!O116</f>
        <v>0</v>
      </c>
      <c r="X1436" s="81">
        <f>'Section 16a Plan'!P116</f>
        <v>0</v>
      </c>
      <c r="Y1436" s="81">
        <f>'Section 16a Plan'!Q116</f>
        <v>0</v>
      </c>
      <c r="Z1436" s="81">
        <f>'Section 16a Plan'!R116</f>
        <v>0</v>
      </c>
      <c r="AA1436" s="81">
        <f>'Section 16a Plan'!S116</f>
        <v>0</v>
      </c>
      <c r="AB1436" s="81">
        <f>'Section 16a Plan'!T116</f>
        <v>0</v>
      </c>
    </row>
    <row r="1437" spans="1:28">
      <c r="A1437" s="9">
        <f>'Identification '!$F$11</f>
        <v>0</v>
      </c>
      <c r="B1437" s="1440" t="str">
        <f>IF(AND('Identification '!$F$11="",'Identification '!$F$15&lt;&gt;""),'Identification '!$F$15,IF('Identification '!$F$11="","",IF('Identification '!$F$13="Inscrire le nom de votre organisme dans la cellule F15",'Identification '!$F$15,'Identification '!$F$13)))</f>
        <v/>
      </c>
      <c r="C1437" s="9" t="str">
        <f>REF!$BM$8</f>
        <v>2026-2027</v>
      </c>
      <c r="D1437" s="9" t="s">
        <v>3210</v>
      </c>
      <c r="E1437" s="190" t="str">
        <f>'Identification '!$F$17</f>
        <v/>
      </c>
      <c r="F1437" s="9" t="str">
        <f>'Identification '!$G$18</f>
        <v/>
      </c>
      <c r="G1437" s="9" t="str">
        <f>IF('Section 16a Plan'!$C$9="","",'Section 16a Plan'!$C$9)</f>
        <v/>
      </c>
      <c r="H1437" s="9" t="str">
        <f>IF('Section 16a Plan'!$H$6="","",'Section 16a Plan'!$H$6)</f>
        <v/>
      </c>
      <c r="I1437" s="9" t="str">
        <f>IF('Section 16a Plan'!A117="","",'Section 16a Plan'!A117)</f>
        <v/>
      </c>
      <c r="J1437" s="9" t="str">
        <f>IF('Section 16a Plan'!B117="","",'Section 16a Plan'!B117)</f>
        <v/>
      </c>
      <c r="K1437" s="9" t="str">
        <f>IF('Section 16a Plan'!C117="","",'Section 16a Plan'!C117)</f>
        <v/>
      </c>
      <c r="L1437" s="9" t="str">
        <f>IF('Section 16a Plan'!D117="","",'Section 16a Plan'!D117)</f>
        <v/>
      </c>
      <c r="M1437" s="9" t="str">
        <f>IF('Section 16a Plan'!E117="","",'Section 16a Plan'!E117)</f>
        <v/>
      </c>
      <c r="N1437" s="9" t="str">
        <f>IF('Section 16a Plan'!F117="","",IF('Section 16a Plan'!F117="«Choisir»","",'Section 16a Plan'!F117))</f>
        <v/>
      </c>
      <c r="O1437" s="9" t="str">
        <f>IF('Section 16a Plan'!G117="","",IF('Section 16a Plan'!G117="«Choisir»","",'Section 16a Plan'!G117))</f>
        <v/>
      </c>
      <c r="P1437" s="9" t="str">
        <f>IF('Section 16a Plan'!H117="","",'Section 16a Plan'!H117)</f>
        <v/>
      </c>
      <c r="Q1437" s="9" t="str">
        <f>IF('Section 16a Plan'!I117="","",'Section 16a Plan'!I117)</f>
        <v/>
      </c>
      <c r="R1437" s="9" t="str">
        <f>IF('Section 16a Plan'!J117="","",'Section 16a Plan'!J117)</f>
        <v/>
      </c>
      <c r="S1437" s="9" t="str">
        <f>IF('Section 16a Plan'!K117="","",'Section 16a Plan'!K117)</f>
        <v/>
      </c>
      <c r="T1437" s="9" t="str">
        <f>IF('Section 16a Plan'!L117="","",'Section 16a Plan'!L117)</f>
        <v/>
      </c>
      <c r="U1437" s="9" t="str">
        <f>IF('Section 16a Plan'!M117="","",'Section 16a Plan'!M117)</f>
        <v/>
      </c>
      <c r="V1437" s="81">
        <f>'Section 16a Plan'!N117</f>
        <v>0</v>
      </c>
      <c r="W1437" s="81">
        <f>'Section 16a Plan'!O117</f>
        <v>0</v>
      </c>
      <c r="X1437" s="81">
        <f>'Section 16a Plan'!P117</f>
        <v>0</v>
      </c>
      <c r="Y1437" s="81">
        <f>'Section 16a Plan'!Q117</f>
        <v>0</v>
      </c>
      <c r="Z1437" s="81">
        <f>'Section 16a Plan'!R117</f>
        <v>0</v>
      </c>
      <c r="AA1437" s="81">
        <f>'Section 16a Plan'!S117</f>
        <v>0</v>
      </c>
      <c r="AB1437" s="81">
        <f>'Section 16a Plan'!T117</f>
        <v>0</v>
      </c>
    </row>
    <row r="1438" spans="1:28">
      <c r="A1438" s="9">
        <f>'Identification '!$F$11</f>
        <v>0</v>
      </c>
      <c r="B1438" s="1440" t="str">
        <f>IF(AND('Identification '!$F$11="",'Identification '!$F$15&lt;&gt;""),'Identification '!$F$15,IF('Identification '!$F$11="","",IF('Identification '!$F$13="Inscrire le nom de votre organisme dans la cellule F15",'Identification '!$F$15,'Identification '!$F$13)))</f>
        <v/>
      </c>
      <c r="C1438" s="9" t="str">
        <f>REF!$BM$8</f>
        <v>2026-2027</v>
      </c>
      <c r="D1438" s="9" t="s">
        <v>3210</v>
      </c>
      <c r="E1438" s="190" t="str">
        <f>'Identification '!$F$17</f>
        <v/>
      </c>
      <c r="F1438" s="9" t="str">
        <f>'Identification '!$G$18</f>
        <v/>
      </c>
      <c r="G1438" s="9" t="str">
        <f>IF('Section 16a Plan'!$C$9="","",'Section 16a Plan'!$C$9)</f>
        <v/>
      </c>
      <c r="H1438" s="9" t="str">
        <f>IF('Section 16a Plan'!$H$6="","",'Section 16a Plan'!$H$6)</f>
        <v/>
      </c>
      <c r="I1438" s="9" t="str">
        <f>IF('Section 16a Plan'!A118="","",'Section 16a Plan'!A118)</f>
        <v/>
      </c>
      <c r="J1438" s="9" t="str">
        <f>IF('Section 16a Plan'!B118="","",'Section 16a Plan'!B118)</f>
        <v/>
      </c>
      <c r="K1438" s="9" t="str">
        <f>IF('Section 16a Plan'!C118="","",'Section 16a Plan'!C118)</f>
        <v/>
      </c>
      <c r="L1438" s="9" t="str">
        <f>IF('Section 16a Plan'!D118="","",'Section 16a Plan'!D118)</f>
        <v/>
      </c>
      <c r="M1438" s="9" t="str">
        <f>IF('Section 16a Plan'!E118="","",'Section 16a Plan'!E118)</f>
        <v/>
      </c>
      <c r="N1438" s="9" t="str">
        <f>IF('Section 16a Plan'!F118="","",IF('Section 16a Plan'!F118="«Choisir»","",'Section 16a Plan'!F118))</f>
        <v/>
      </c>
      <c r="O1438" s="9" t="str">
        <f>IF('Section 16a Plan'!G118="","",IF('Section 16a Plan'!G118="«Choisir»","",'Section 16a Plan'!G118))</f>
        <v/>
      </c>
      <c r="P1438" s="9" t="str">
        <f>IF('Section 16a Plan'!H118="","",'Section 16a Plan'!H118)</f>
        <v/>
      </c>
      <c r="Q1438" s="9" t="str">
        <f>IF('Section 16a Plan'!I118="","",'Section 16a Plan'!I118)</f>
        <v/>
      </c>
      <c r="R1438" s="9" t="str">
        <f>IF('Section 16a Plan'!J118="","",'Section 16a Plan'!J118)</f>
        <v/>
      </c>
      <c r="S1438" s="9" t="str">
        <f>IF('Section 16a Plan'!K118="","",'Section 16a Plan'!K118)</f>
        <v/>
      </c>
      <c r="T1438" s="9" t="str">
        <f>IF('Section 16a Plan'!L118="","",'Section 16a Plan'!L118)</f>
        <v/>
      </c>
      <c r="U1438" s="9" t="str">
        <f>IF('Section 16a Plan'!M118="","",'Section 16a Plan'!M118)</f>
        <v/>
      </c>
      <c r="V1438" s="81">
        <f>'Section 16a Plan'!N118</f>
        <v>0</v>
      </c>
      <c r="W1438" s="81">
        <f>'Section 16a Plan'!O118</f>
        <v>0</v>
      </c>
      <c r="X1438" s="81">
        <f>'Section 16a Plan'!P118</f>
        <v>0</v>
      </c>
      <c r="Y1438" s="81">
        <f>'Section 16a Plan'!Q118</f>
        <v>0</v>
      </c>
      <c r="Z1438" s="81">
        <f>'Section 16a Plan'!R118</f>
        <v>0</v>
      </c>
      <c r="AA1438" s="81">
        <f>'Section 16a Plan'!S118</f>
        <v>0</v>
      </c>
      <c r="AB1438" s="81">
        <f>'Section 16a Plan'!T118</f>
        <v>0</v>
      </c>
    </row>
    <row r="1439" spans="1:28">
      <c r="A1439" s="9">
        <f>'Identification '!$F$11</f>
        <v>0</v>
      </c>
      <c r="B1439" s="1440" t="str">
        <f>IF(AND('Identification '!$F$11="",'Identification '!$F$15&lt;&gt;""),'Identification '!$F$15,IF('Identification '!$F$11="","",IF('Identification '!$F$13="Inscrire le nom de votre organisme dans la cellule F15",'Identification '!$F$15,'Identification '!$F$13)))</f>
        <v/>
      </c>
      <c r="C1439" s="9" t="str">
        <f>REF!$BM$8</f>
        <v>2026-2027</v>
      </c>
      <c r="D1439" s="9" t="s">
        <v>3210</v>
      </c>
      <c r="E1439" s="190" t="str">
        <f>'Identification '!$F$17</f>
        <v/>
      </c>
      <c r="F1439" s="9" t="str">
        <f>'Identification '!$G$18</f>
        <v/>
      </c>
      <c r="G1439" s="9" t="str">
        <f>IF('Section 16a Plan'!$C$9="","",'Section 16a Plan'!$C$9)</f>
        <v/>
      </c>
      <c r="H1439" s="9" t="str">
        <f>IF('Section 16a Plan'!$H$6="","",'Section 16a Plan'!$H$6)</f>
        <v/>
      </c>
      <c r="I1439" s="9" t="str">
        <f>IF('Section 16a Plan'!A119="","",'Section 16a Plan'!A119)</f>
        <v/>
      </c>
      <c r="J1439" s="9" t="str">
        <f>IF('Section 16a Plan'!B119="","",'Section 16a Plan'!B119)</f>
        <v/>
      </c>
      <c r="K1439" s="9" t="str">
        <f>IF('Section 16a Plan'!C119="","",'Section 16a Plan'!C119)</f>
        <v/>
      </c>
      <c r="L1439" s="9" t="str">
        <f>IF('Section 16a Plan'!D119="","",'Section 16a Plan'!D119)</f>
        <v/>
      </c>
      <c r="M1439" s="9" t="str">
        <f>IF('Section 16a Plan'!E119="","",'Section 16a Plan'!E119)</f>
        <v/>
      </c>
      <c r="N1439" s="9" t="str">
        <f>IF('Section 16a Plan'!F119="","",IF('Section 16a Plan'!F119="«Choisir»","",'Section 16a Plan'!F119))</f>
        <v/>
      </c>
      <c r="O1439" s="9" t="str">
        <f>IF('Section 16a Plan'!G119="","",IF('Section 16a Plan'!G119="«Choisir»","",'Section 16a Plan'!G119))</f>
        <v/>
      </c>
      <c r="P1439" s="9" t="str">
        <f>IF('Section 16a Plan'!H119="","",'Section 16a Plan'!H119)</f>
        <v/>
      </c>
      <c r="Q1439" s="9" t="str">
        <f>IF('Section 16a Plan'!I119="","",'Section 16a Plan'!I119)</f>
        <v/>
      </c>
      <c r="R1439" s="9" t="str">
        <f>IF('Section 16a Plan'!J119="","",'Section 16a Plan'!J119)</f>
        <v/>
      </c>
      <c r="S1439" s="9" t="str">
        <f>IF('Section 16a Plan'!K119="","",'Section 16a Plan'!K119)</f>
        <v/>
      </c>
      <c r="T1439" s="9" t="str">
        <f>IF('Section 16a Plan'!L119="","",'Section 16a Plan'!L119)</f>
        <v/>
      </c>
      <c r="U1439" s="9" t="str">
        <f>IF('Section 16a Plan'!M119="","",'Section 16a Plan'!M119)</f>
        <v/>
      </c>
      <c r="V1439" s="81">
        <f>'Section 16a Plan'!N119</f>
        <v>0</v>
      </c>
      <c r="W1439" s="81">
        <f>'Section 16a Plan'!O119</f>
        <v>0</v>
      </c>
      <c r="X1439" s="81">
        <f>'Section 16a Plan'!P119</f>
        <v>0</v>
      </c>
      <c r="Y1439" s="81">
        <f>'Section 16a Plan'!Q119</f>
        <v>0</v>
      </c>
      <c r="Z1439" s="81">
        <f>'Section 16a Plan'!R119</f>
        <v>0</v>
      </c>
      <c r="AA1439" s="81">
        <f>'Section 16a Plan'!S119</f>
        <v>0</v>
      </c>
      <c r="AB1439" s="81">
        <f>'Section 16a Plan'!T119</f>
        <v>0</v>
      </c>
    </row>
    <row r="1440" spans="1:28">
      <c r="A1440" s="9">
        <f>'Identification '!$F$11</f>
        <v>0</v>
      </c>
      <c r="B1440" s="1440" t="str">
        <f>IF(AND('Identification '!$F$11="",'Identification '!$F$15&lt;&gt;""),'Identification '!$F$15,IF('Identification '!$F$11="","",IF('Identification '!$F$13="Inscrire le nom de votre organisme dans la cellule F15",'Identification '!$F$15,'Identification '!$F$13)))</f>
        <v/>
      </c>
      <c r="C1440" s="9" t="str">
        <f>REF!$BM$8</f>
        <v>2026-2027</v>
      </c>
      <c r="D1440" s="9" t="s">
        <v>3210</v>
      </c>
      <c r="E1440" s="190" t="str">
        <f>'Identification '!$F$17</f>
        <v/>
      </c>
      <c r="F1440" s="9" t="str">
        <f>'Identification '!$G$18</f>
        <v/>
      </c>
      <c r="G1440" s="9" t="str">
        <f>IF('Section 16a Plan'!$C$9="","",'Section 16a Plan'!$C$9)</f>
        <v/>
      </c>
      <c r="H1440" s="9" t="str">
        <f>IF('Section 16a Plan'!$H$6="","",'Section 16a Plan'!$H$6)</f>
        <v/>
      </c>
      <c r="I1440" s="9" t="str">
        <f>IF('Section 16a Plan'!A120="","",'Section 16a Plan'!A120)</f>
        <v/>
      </c>
      <c r="J1440" s="9" t="str">
        <f>IF('Section 16a Plan'!B120="","",'Section 16a Plan'!B120)</f>
        <v/>
      </c>
      <c r="K1440" s="9" t="str">
        <f>IF('Section 16a Plan'!C120="","",'Section 16a Plan'!C120)</f>
        <v/>
      </c>
      <c r="L1440" s="9" t="str">
        <f>IF('Section 16a Plan'!D120="","",'Section 16a Plan'!D120)</f>
        <v/>
      </c>
      <c r="M1440" s="9" t="str">
        <f>IF('Section 16a Plan'!E120="","",'Section 16a Plan'!E120)</f>
        <v/>
      </c>
      <c r="N1440" s="9" t="str">
        <f>IF('Section 16a Plan'!F120="","",IF('Section 16a Plan'!F120="«Choisir»","",'Section 16a Plan'!F120))</f>
        <v/>
      </c>
      <c r="O1440" s="9" t="str">
        <f>IF('Section 16a Plan'!G120="","",IF('Section 16a Plan'!G120="«Choisir»","",'Section 16a Plan'!G120))</f>
        <v/>
      </c>
      <c r="P1440" s="9" t="str">
        <f>IF('Section 16a Plan'!H120="","",'Section 16a Plan'!H120)</f>
        <v/>
      </c>
      <c r="Q1440" s="9" t="str">
        <f>IF('Section 16a Plan'!I120="","",'Section 16a Plan'!I120)</f>
        <v/>
      </c>
      <c r="R1440" s="9" t="str">
        <f>IF('Section 16a Plan'!J120="","",'Section 16a Plan'!J120)</f>
        <v/>
      </c>
      <c r="S1440" s="9" t="str">
        <f>IF('Section 16a Plan'!K120="","",'Section 16a Plan'!K120)</f>
        <v/>
      </c>
      <c r="T1440" s="9" t="str">
        <f>IF('Section 16a Plan'!L120="","",'Section 16a Plan'!L120)</f>
        <v/>
      </c>
      <c r="U1440" s="9" t="str">
        <f>IF('Section 16a Plan'!M120="","",'Section 16a Plan'!M120)</f>
        <v/>
      </c>
      <c r="V1440" s="81">
        <f>'Section 16a Plan'!N120</f>
        <v>0</v>
      </c>
      <c r="W1440" s="81">
        <f>'Section 16a Plan'!O120</f>
        <v>0</v>
      </c>
      <c r="X1440" s="81">
        <f>'Section 16a Plan'!P120</f>
        <v>0</v>
      </c>
      <c r="Y1440" s="81">
        <f>'Section 16a Plan'!Q120</f>
        <v>0</v>
      </c>
      <c r="Z1440" s="81">
        <f>'Section 16a Plan'!R120</f>
        <v>0</v>
      </c>
      <c r="AA1440" s="81">
        <f>'Section 16a Plan'!S120</f>
        <v>0</v>
      </c>
      <c r="AB1440" s="81">
        <f>'Section 16a Plan'!T120</f>
        <v>0</v>
      </c>
    </row>
    <row r="1441" spans="1:28">
      <c r="A1441" s="9">
        <f>'Identification '!$F$11</f>
        <v>0</v>
      </c>
      <c r="B1441" s="1440" t="str">
        <f>IF(AND('Identification '!$F$11="",'Identification '!$F$15&lt;&gt;""),'Identification '!$F$15,IF('Identification '!$F$11="","",IF('Identification '!$F$13="Inscrire le nom de votre organisme dans la cellule F15",'Identification '!$F$15,'Identification '!$F$13)))</f>
        <v/>
      </c>
      <c r="C1441" s="9" t="str">
        <f>REF!$BM$8</f>
        <v>2026-2027</v>
      </c>
      <c r="D1441" s="9" t="s">
        <v>3210</v>
      </c>
      <c r="E1441" s="190" t="str">
        <f>'Identification '!$F$17</f>
        <v/>
      </c>
      <c r="F1441" s="9" t="str">
        <f>'Identification '!$G$18</f>
        <v/>
      </c>
      <c r="G1441" s="9" t="str">
        <f>IF('Section 16a Plan'!$C$9="","",'Section 16a Plan'!$C$9)</f>
        <v/>
      </c>
      <c r="H1441" s="9" t="str">
        <f>IF('Section 16a Plan'!$H$6="","",'Section 16a Plan'!$H$6)</f>
        <v/>
      </c>
      <c r="I1441" s="9" t="str">
        <f>IF('Section 16a Plan'!A121="","",'Section 16a Plan'!A121)</f>
        <v/>
      </c>
      <c r="J1441" s="9" t="str">
        <f>IF('Section 16a Plan'!B121="","",'Section 16a Plan'!B121)</f>
        <v/>
      </c>
      <c r="K1441" s="9" t="str">
        <f>IF('Section 16a Plan'!C121="","",'Section 16a Plan'!C121)</f>
        <v/>
      </c>
      <c r="L1441" s="9" t="str">
        <f>IF('Section 16a Plan'!D121="","",'Section 16a Plan'!D121)</f>
        <v/>
      </c>
      <c r="M1441" s="9" t="str">
        <f>IF('Section 16a Plan'!E121="","",'Section 16a Plan'!E121)</f>
        <v/>
      </c>
      <c r="N1441" s="9" t="str">
        <f>IF('Section 16a Plan'!F121="","",IF('Section 16a Plan'!F121="«Choisir»","",'Section 16a Plan'!F121))</f>
        <v/>
      </c>
      <c r="O1441" s="9" t="str">
        <f>IF('Section 16a Plan'!G121="","",IF('Section 16a Plan'!G121="«Choisir»","",'Section 16a Plan'!G121))</f>
        <v/>
      </c>
      <c r="P1441" s="9" t="str">
        <f>IF('Section 16a Plan'!H121="","",'Section 16a Plan'!H121)</f>
        <v/>
      </c>
      <c r="Q1441" s="9" t="str">
        <f>IF('Section 16a Plan'!I121="","",'Section 16a Plan'!I121)</f>
        <v/>
      </c>
      <c r="R1441" s="9" t="str">
        <f>IF('Section 16a Plan'!J121="","",'Section 16a Plan'!J121)</f>
        <v/>
      </c>
      <c r="S1441" s="9" t="str">
        <f>IF('Section 16a Plan'!K121="","",'Section 16a Plan'!K121)</f>
        <v/>
      </c>
      <c r="T1441" s="9" t="str">
        <f>IF('Section 16a Plan'!L121="","",'Section 16a Plan'!L121)</f>
        <v/>
      </c>
      <c r="U1441" s="9" t="str">
        <f>IF('Section 16a Plan'!M121="","",'Section 16a Plan'!M121)</f>
        <v/>
      </c>
      <c r="V1441" s="81">
        <f>'Section 16a Plan'!N121</f>
        <v>0</v>
      </c>
      <c r="W1441" s="81">
        <f>'Section 16a Plan'!O121</f>
        <v>0</v>
      </c>
      <c r="X1441" s="81">
        <f>'Section 16a Plan'!P121</f>
        <v>0</v>
      </c>
      <c r="Y1441" s="81">
        <f>'Section 16a Plan'!Q121</f>
        <v>0</v>
      </c>
      <c r="Z1441" s="81">
        <f>'Section 16a Plan'!R121</f>
        <v>0</v>
      </c>
      <c r="AA1441" s="81">
        <f>'Section 16a Plan'!S121</f>
        <v>0</v>
      </c>
      <c r="AB1441" s="81">
        <f>'Section 16a Plan'!T121</f>
        <v>0</v>
      </c>
    </row>
    <row r="1442" spans="1:28">
      <c r="A1442" s="9">
        <f>'Identification '!$F$11</f>
        <v>0</v>
      </c>
      <c r="B1442" s="1440" t="str">
        <f>IF(AND('Identification '!$F$11="",'Identification '!$F$15&lt;&gt;""),'Identification '!$F$15,IF('Identification '!$F$11="","",IF('Identification '!$F$13="Inscrire le nom de votre organisme dans la cellule F15",'Identification '!$F$15,'Identification '!$F$13)))</f>
        <v/>
      </c>
      <c r="C1442" s="9" t="str">
        <f>REF!$BM$8</f>
        <v>2026-2027</v>
      </c>
      <c r="D1442" s="9" t="s">
        <v>3210</v>
      </c>
      <c r="E1442" s="190" t="str">
        <f>'Identification '!$F$17</f>
        <v/>
      </c>
      <c r="F1442" s="9" t="str">
        <f>'Identification '!$G$18</f>
        <v/>
      </c>
      <c r="G1442" s="9" t="str">
        <f>IF('Section 16a Plan'!$C$9="","",'Section 16a Plan'!$C$9)</f>
        <v/>
      </c>
      <c r="H1442" s="9" t="str">
        <f>IF('Section 16a Plan'!$H$6="","",'Section 16a Plan'!$H$6)</f>
        <v/>
      </c>
      <c r="I1442" s="9" t="str">
        <f>IF('Section 16a Plan'!A122="","",'Section 16a Plan'!A122)</f>
        <v/>
      </c>
      <c r="J1442" s="9" t="str">
        <f>IF('Section 16a Plan'!B122="","",'Section 16a Plan'!B122)</f>
        <v/>
      </c>
      <c r="K1442" s="9" t="str">
        <f>IF('Section 16a Plan'!C122="","",'Section 16a Plan'!C122)</f>
        <v/>
      </c>
      <c r="L1442" s="9" t="str">
        <f>IF('Section 16a Plan'!D122="","",'Section 16a Plan'!D122)</f>
        <v/>
      </c>
      <c r="M1442" s="9" t="str">
        <f>IF('Section 16a Plan'!E122="","",'Section 16a Plan'!E122)</f>
        <v/>
      </c>
      <c r="N1442" s="9" t="str">
        <f>IF('Section 16a Plan'!F122="","",IF('Section 16a Plan'!F122="«Choisir»","",'Section 16a Plan'!F122))</f>
        <v/>
      </c>
      <c r="O1442" s="9" t="str">
        <f>IF('Section 16a Plan'!G122="","",IF('Section 16a Plan'!G122="«Choisir»","",'Section 16a Plan'!G122))</f>
        <v/>
      </c>
      <c r="P1442" s="9" t="str">
        <f>IF('Section 16a Plan'!H122="","",'Section 16a Plan'!H122)</f>
        <v/>
      </c>
      <c r="Q1442" s="9" t="str">
        <f>IF('Section 16a Plan'!I122="","",'Section 16a Plan'!I122)</f>
        <v/>
      </c>
      <c r="R1442" s="9" t="str">
        <f>IF('Section 16a Plan'!J122="","",'Section 16a Plan'!J122)</f>
        <v/>
      </c>
      <c r="S1442" s="9" t="str">
        <f>IF('Section 16a Plan'!K122="","",'Section 16a Plan'!K122)</f>
        <v/>
      </c>
      <c r="T1442" s="9" t="str">
        <f>IF('Section 16a Plan'!L122="","",'Section 16a Plan'!L122)</f>
        <v/>
      </c>
      <c r="U1442" s="9" t="str">
        <f>IF('Section 16a Plan'!M122="","",'Section 16a Plan'!M122)</f>
        <v/>
      </c>
      <c r="V1442" s="81">
        <f>'Section 16a Plan'!N122</f>
        <v>0</v>
      </c>
      <c r="W1442" s="81">
        <f>'Section 16a Plan'!O122</f>
        <v>0</v>
      </c>
      <c r="X1442" s="81">
        <f>'Section 16a Plan'!P122</f>
        <v>0</v>
      </c>
      <c r="Y1442" s="81">
        <f>'Section 16a Plan'!Q122</f>
        <v>0</v>
      </c>
      <c r="Z1442" s="81">
        <f>'Section 16a Plan'!R122</f>
        <v>0</v>
      </c>
      <c r="AA1442" s="81">
        <f>'Section 16a Plan'!S122</f>
        <v>0</v>
      </c>
      <c r="AB1442" s="81">
        <f>'Section 16a Plan'!T122</f>
        <v>0</v>
      </c>
    </row>
    <row r="1443" spans="1:28">
      <c r="A1443" s="9">
        <f>'Identification '!$F$11</f>
        <v>0</v>
      </c>
      <c r="B1443" s="1440" t="str">
        <f>IF(AND('Identification '!$F$11="",'Identification '!$F$15&lt;&gt;""),'Identification '!$F$15,IF('Identification '!$F$11="","",IF('Identification '!$F$13="Inscrire le nom de votre organisme dans la cellule F15",'Identification '!$F$15,'Identification '!$F$13)))</f>
        <v/>
      </c>
      <c r="C1443" s="9" t="str">
        <f>REF!$BM$8</f>
        <v>2026-2027</v>
      </c>
      <c r="D1443" s="9" t="s">
        <v>3210</v>
      </c>
      <c r="E1443" s="190" t="str">
        <f>'Identification '!$F$17</f>
        <v/>
      </c>
      <c r="F1443" s="9" t="str">
        <f>'Identification '!$G$18</f>
        <v/>
      </c>
      <c r="G1443" s="9" t="str">
        <f>IF('Section 16a Plan'!$C$9="","",'Section 16a Plan'!$C$9)</f>
        <v/>
      </c>
      <c r="H1443" s="9" t="str">
        <f>IF('Section 16a Plan'!$H$6="","",'Section 16a Plan'!$H$6)</f>
        <v/>
      </c>
      <c r="I1443" s="9" t="str">
        <f>IF('Section 16a Plan'!A123="","",'Section 16a Plan'!A123)</f>
        <v/>
      </c>
      <c r="J1443" s="9" t="str">
        <f>IF('Section 16a Plan'!B123="","",'Section 16a Plan'!B123)</f>
        <v/>
      </c>
      <c r="K1443" s="9" t="str">
        <f>IF('Section 16a Plan'!C123="","",'Section 16a Plan'!C123)</f>
        <v/>
      </c>
      <c r="L1443" s="9" t="str">
        <f>IF('Section 16a Plan'!D123="","",'Section 16a Plan'!D123)</f>
        <v/>
      </c>
      <c r="M1443" s="9" t="str">
        <f>IF('Section 16a Plan'!E123="","",'Section 16a Plan'!E123)</f>
        <v/>
      </c>
      <c r="N1443" s="9" t="str">
        <f>IF('Section 16a Plan'!F123="","",IF('Section 16a Plan'!F123="«Choisir»","",'Section 16a Plan'!F123))</f>
        <v/>
      </c>
      <c r="O1443" s="9" t="str">
        <f>IF('Section 16a Plan'!G123="","",IF('Section 16a Plan'!G123="«Choisir»","",'Section 16a Plan'!G123))</f>
        <v/>
      </c>
      <c r="P1443" s="9" t="str">
        <f>IF('Section 16a Plan'!H123="","",'Section 16a Plan'!H123)</f>
        <v/>
      </c>
      <c r="Q1443" s="9" t="str">
        <f>IF('Section 16a Plan'!I123="","",'Section 16a Plan'!I123)</f>
        <v/>
      </c>
      <c r="R1443" s="9" t="str">
        <f>IF('Section 16a Plan'!J123="","",'Section 16a Plan'!J123)</f>
        <v/>
      </c>
      <c r="S1443" s="9" t="str">
        <f>IF('Section 16a Plan'!K123="","",'Section 16a Plan'!K123)</f>
        <v/>
      </c>
      <c r="T1443" s="9" t="str">
        <f>IF('Section 16a Plan'!L123="","",'Section 16a Plan'!L123)</f>
        <v/>
      </c>
      <c r="U1443" s="9" t="str">
        <f>IF('Section 16a Plan'!M123="","",'Section 16a Plan'!M123)</f>
        <v/>
      </c>
      <c r="V1443" s="81">
        <f>'Section 16a Plan'!N123</f>
        <v>0</v>
      </c>
      <c r="W1443" s="81">
        <f>'Section 16a Plan'!O123</f>
        <v>0</v>
      </c>
      <c r="X1443" s="81">
        <f>'Section 16a Plan'!P123</f>
        <v>0</v>
      </c>
      <c r="Y1443" s="81">
        <f>'Section 16a Plan'!Q123</f>
        <v>0</v>
      </c>
      <c r="Z1443" s="81">
        <f>'Section 16a Plan'!R123</f>
        <v>0</v>
      </c>
      <c r="AA1443" s="81">
        <f>'Section 16a Plan'!S123</f>
        <v>0</v>
      </c>
      <c r="AB1443" s="81">
        <f>'Section 16a Plan'!T123</f>
        <v>0</v>
      </c>
    </row>
    <row r="1444" spans="1:28">
      <c r="A1444" s="9">
        <f>'Identification '!$F$11</f>
        <v>0</v>
      </c>
      <c r="B1444" s="1440" t="str">
        <f>IF(AND('Identification '!$F$11="",'Identification '!$F$15&lt;&gt;""),'Identification '!$F$15,IF('Identification '!$F$11="","",IF('Identification '!$F$13="Inscrire le nom de votre organisme dans la cellule F15",'Identification '!$F$15,'Identification '!$F$13)))</f>
        <v/>
      </c>
      <c r="C1444" s="9" t="str">
        <f>REF!$BM$8</f>
        <v>2026-2027</v>
      </c>
      <c r="D1444" s="9" t="s">
        <v>3210</v>
      </c>
      <c r="E1444" s="190" t="str">
        <f>'Identification '!$F$17</f>
        <v/>
      </c>
      <c r="F1444" s="9" t="str">
        <f>'Identification '!$G$18</f>
        <v/>
      </c>
      <c r="G1444" s="9" t="str">
        <f>IF('Section 16a Plan'!$C$9="","",'Section 16a Plan'!$C$9)</f>
        <v/>
      </c>
      <c r="H1444" s="9" t="str">
        <f>IF('Section 16a Plan'!$H$6="","",'Section 16a Plan'!$H$6)</f>
        <v/>
      </c>
      <c r="I1444" s="9" t="str">
        <f>IF('Section 16a Plan'!A124="","",'Section 16a Plan'!A124)</f>
        <v/>
      </c>
      <c r="J1444" s="9" t="str">
        <f>IF('Section 16a Plan'!B124="","",'Section 16a Plan'!B124)</f>
        <v/>
      </c>
      <c r="K1444" s="9" t="str">
        <f>IF('Section 16a Plan'!C124="","",'Section 16a Plan'!C124)</f>
        <v/>
      </c>
      <c r="L1444" s="9" t="str">
        <f>IF('Section 16a Plan'!D124="","",'Section 16a Plan'!D124)</f>
        <v/>
      </c>
      <c r="M1444" s="9" t="str">
        <f>IF('Section 16a Plan'!E124="","",'Section 16a Plan'!E124)</f>
        <v/>
      </c>
      <c r="N1444" s="9" t="str">
        <f>IF('Section 16a Plan'!F124="","",IF('Section 16a Plan'!F124="«Choisir»","",'Section 16a Plan'!F124))</f>
        <v/>
      </c>
      <c r="O1444" s="9" t="str">
        <f>IF('Section 16a Plan'!G124="","",IF('Section 16a Plan'!G124="«Choisir»","",'Section 16a Plan'!G124))</f>
        <v/>
      </c>
      <c r="P1444" s="9" t="str">
        <f>IF('Section 16a Plan'!H124="","",'Section 16a Plan'!H124)</f>
        <v/>
      </c>
      <c r="Q1444" s="9" t="str">
        <f>IF('Section 16a Plan'!I124="","",'Section 16a Plan'!I124)</f>
        <v/>
      </c>
      <c r="R1444" s="9" t="str">
        <f>IF('Section 16a Plan'!J124="","",'Section 16a Plan'!J124)</f>
        <v/>
      </c>
      <c r="S1444" s="9" t="str">
        <f>IF('Section 16a Plan'!K124="","",'Section 16a Plan'!K124)</f>
        <v/>
      </c>
      <c r="T1444" s="9" t="str">
        <f>IF('Section 16a Plan'!L124="","",'Section 16a Plan'!L124)</f>
        <v/>
      </c>
      <c r="U1444" s="9" t="str">
        <f>IF('Section 16a Plan'!M124="","",'Section 16a Plan'!M124)</f>
        <v/>
      </c>
      <c r="V1444" s="81">
        <f>'Section 16a Plan'!N124</f>
        <v>0</v>
      </c>
      <c r="W1444" s="81">
        <f>'Section 16a Plan'!O124</f>
        <v>0</v>
      </c>
      <c r="X1444" s="81">
        <f>'Section 16a Plan'!P124</f>
        <v>0</v>
      </c>
      <c r="Y1444" s="81">
        <f>'Section 16a Plan'!Q124</f>
        <v>0</v>
      </c>
      <c r="Z1444" s="81">
        <f>'Section 16a Plan'!R124</f>
        <v>0</v>
      </c>
      <c r="AA1444" s="81">
        <f>'Section 16a Plan'!S124</f>
        <v>0</v>
      </c>
      <c r="AB1444" s="81">
        <f>'Section 16a Plan'!T124</f>
        <v>0</v>
      </c>
    </row>
    <row r="1445" spans="1:28">
      <c r="A1445" s="9">
        <f>'Identification '!$F$11</f>
        <v>0</v>
      </c>
      <c r="B1445" s="1440" t="str">
        <f>IF(AND('Identification '!$F$11="",'Identification '!$F$15&lt;&gt;""),'Identification '!$F$15,IF('Identification '!$F$11="","",IF('Identification '!$F$13="Inscrire le nom de votre organisme dans la cellule F15",'Identification '!$F$15,'Identification '!$F$13)))</f>
        <v/>
      </c>
      <c r="C1445" s="9" t="str">
        <f>REF!$BM$8</f>
        <v>2026-2027</v>
      </c>
      <c r="D1445" s="9" t="s">
        <v>3210</v>
      </c>
      <c r="E1445" s="190" t="str">
        <f>'Identification '!$F$17</f>
        <v/>
      </c>
      <c r="F1445" s="9" t="str">
        <f>'Identification '!$G$18</f>
        <v/>
      </c>
      <c r="G1445" s="9" t="str">
        <f>IF('Section 16a Plan'!$C$9="","",'Section 16a Plan'!$C$9)</f>
        <v/>
      </c>
      <c r="H1445" s="9" t="str">
        <f>IF('Section 16a Plan'!$H$6="","",'Section 16a Plan'!$H$6)</f>
        <v/>
      </c>
      <c r="I1445" s="9" t="str">
        <f>IF('Section 16a Plan'!A125="","",'Section 16a Plan'!A125)</f>
        <v/>
      </c>
      <c r="J1445" s="9" t="str">
        <f>IF('Section 16a Plan'!B125="","",'Section 16a Plan'!B125)</f>
        <v/>
      </c>
      <c r="K1445" s="9" t="str">
        <f>IF('Section 16a Plan'!C125="","",'Section 16a Plan'!C125)</f>
        <v/>
      </c>
      <c r="L1445" s="9" t="str">
        <f>IF('Section 16a Plan'!D125="","",'Section 16a Plan'!D125)</f>
        <v/>
      </c>
      <c r="M1445" s="9" t="str">
        <f>IF('Section 16a Plan'!E125="","",'Section 16a Plan'!E125)</f>
        <v/>
      </c>
      <c r="N1445" s="9" t="str">
        <f>IF('Section 16a Plan'!F125="","",IF('Section 16a Plan'!F125="«Choisir»","",'Section 16a Plan'!F125))</f>
        <v/>
      </c>
      <c r="O1445" s="9" t="str">
        <f>IF('Section 16a Plan'!G125="","",IF('Section 16a Plan'!G125="«Choisir»","",'Section 16a Plan'!G125))</f>
        <v/>
      </c>
      <c r="P1445" s="9" t="str">
        <f>IF('Section 16a Plan'!H125="","",'Section 16a Plan'!H125)</f>
        <v/>
      </c>
      <c r="Q1445" s="9" t="str">
        <f>IF('Section 16a Plan'!I125="","",'Section 16a Plan'!I125)</f>
        <v/>
      </c>
      <c r="R1445" s="9" t="str">
        <f>IF('Section 16a Plan'!J125="","",'Section 16a Plan'!J125)</f>
        <v/>
      </c>
      <c r="S1445" s="9" t="str">
        <f>IF('Section 16a Plan'!K125="","",'Section 16a Plan'!K125)</f>
        <v/>
      </c>
      <c r="T1445" s="9" t="str">
        <f>IF('Section 16a Plan'!L125="","",'Section 16a Plan'!L125)</f>
        <v/>
      </c>
      <c r="U1445" s="9" t="str">
        <f>IF('Section 16a Plan'!M125="","",'Section 16a Plan'!M125)</f>
        <v/>
      </c>
      <c r="V1445" s="81">
        <f>'Section 16a Plan'!N125</f>
        <v>0</v>
      </c>
      <c r="W1445" s="81">
        <f>'Section 16a Plan'!O125</f>
        <v>0</v>
      </c>
      <c r="X1445" s="81">
        <f>'Section 16a Plan'!P125</f>
        <v>0</v>
      </c>
      <c r="Y1445" s="81">
        <f>'Section 16a Plan'!Q125</f>
        <v>0</v>
      </c>
      <c r="Z1445" s="81">
        <f>'Section 16a Plan'!R125</f>
        <v>0</v>
      </c>
      <c r="AA1445" s="81">
        <f>'Section 16a Plan'!S125</f>
        <v>0</v>
      </c>
      <c r="AB1445" s="81">
        <f>'Section 16a Plan'!T125</f>
        <v>0</v>
      </c>
    </row>
    <row r="1446" spans="1:28">
      <c r="A1446" s="9">
        <f>'Identification '!$F$11</f>
        <v>0</v>
      </c>
      <c r="B1446" s="1440" t="str">
        <f>IF(AND('Identification '!$F$11="",'Identification '!$F$15&lt;&gt;""),'Identification '!$F$15,IF('Identification '!$F$11="","",IF('Identification '!$F$13="Inscrire le nom de votre organisme dans la cellule F15",'Identification '!$F$15,'Identification '!$F$13)))</f>
        <v/>
      </c>
      <c r="C1446" s="9" t="str">
        <f>REF!$BM$8</f>
        <v>2026-2027</v>
      </c>
      <c r="D1446" s="9" t="s">
        <v>3210</v>
      </c>
      <c r="E1446" s="190" t="str">
        <f>'Identification '!$F$17</f>
        <v/>
      </c>
      <c r="F1446" s="9" t="str">
        <f>'Identification '!$G$18</f>
        <v/>
      </c>
      <c r="G1446" s="9" t="str">
        <f>IF('Section 16a Plan'!$C$9="","",'Section 16a Plan'!$C$9)</f>
        <v/>
      </c>
      <c r="H1446" s="9" t="str">
        <f>IF('Section 16a Plan'!$H$6="","",'Section 16a Plan'!$H$6)</f>
        <v/>
      </c>
      <c r="I1446" s="9" t="str">
        <f>IF('Section 16a Plan'!A126="","",'Section 16a Plan'!A126)</f>
        <v/>
      </c>
      <c r="J1446" s="9" t="str">
        <f>IF('Section 16a Plan'!B126="","",'Section 16a Plan'!B126)</f>
        <v/>
      </c>
      <c r="K1446" s="9" t="str">
        <f>IF('Section 16a Plan'!C126="","",'Section 16a Plan'!C126)</f>
        <v/>
      </c>
      <c r="L1446" s="9" t="str">
        <f>IF('Section 16a Plan'!D126="","",'Section 16a Plan'!D126)</f>
        <v/>
      </c>
      <c r="M1446" s="9" t="str">
        <f>IF('Section 16a Plan'!E126="","",'Section 16a Plan'!E126)</f>
        <v/>
      </c>
      <c r="N1446" s="9" t="str">
        <f>IF('Section 16a Plan'!F126="","",IF('Section 16a Plan'!F126="«Choisir»","",'Section 16a Plan'!F126))</f>
        <v/>
      </c>
      <c r="O1446" s="9" t="str">
        <f>IF('Section 16a Plan'!G126="","",IF('Section 16a Plan'!G126="«Choisir»","",'Section 16a Plan'!G126))</f>
        <v/>
      </c>
      <c r="P1446" s="9" t="str">
        <f>IF('Section 16a Plan'!H126="","",'Section 16a Plan'!H126)</f>
        <v/>
      </c>
      <c r="Q1446" s="9" t="str">
        <f>IF('Section 16a Plan'!I126="","",'Section 16a Plan'!I126)</f>
        <v/>
      </c>
      <c r="R1446" s="9" t="str">
        <f>IF('Section 16a Plan'!J126="","",'Section 16a Plan'!J126)</f>
        <v/>
      </c>
      <c r="S1446" s="9" t="str">
        <f>IF('Section 16a Plan'!K126="","",'Section 16a Plan'!K126)</f>
        <v/>
      </c>
      <c r="T1446" s="9" t="str">
        <f>IF('Section 16a Plan'!L126="","",'Section 16a Plan'!L126)</f>
        <v/>
      </c>
      <c r="U1446" s="9" t="str">
        <f>IF('Section 16a Plan'!M126="","",'Section 16a Plan'!M126)</f>
        <v/>
      </c>
      <c r="V1446" s="81">
        <f>'Section 16a Plan'!N126</f>
        <v>0</v>
      </c>
      <c r="W1446" s="81">
        <f>'Section 16a Plan'!O126</f>
        <v>0</v>
      </c>
      <c r="X1446" s="81">
        <f>'Section 16a Plan'!P126</f>
        <v>0</v>
      </c>
      <c r="Y1446" s="81">
        <f>'Section 16a Plan'!Q126</f>
        <v>0</v>
      </c>
      <c r="Z1446" s="81">
        <f>'Section 16a Plan'!R126</f>
        <v>0</v>
      </c>
      <c r="AA1446" s="81">
        <f>'Section 16a Plan'!S126</f>
        <v>0</v>
      </c>
      <c r="AB1446" s="81">
        <f>'Section 16a Plan'!T126</f>
        <v>0</v>
      </c>
    </row>
    <row r="1447" spans="1:28">
      <c r="A1447" s="9">
        <f>'Identification '!$F$11</f>
        <v>0</v>
      </c>
      <c r="B1447" s="1440" t="str">
        <f>IF(AND('Identification '!$F$11="",'Identification '!$F$15&lt;&gt;""),'Identification '!$F$15,IF('Identification '!$F$11="","",IF('Identification '!$F$13="Inscrire le nom de votre organisme dans la cellule F15",'Identification '!$F$15,'Identification '!$F$13)))</f>
        <v/>
      </c>
      <c r="C1447" s="9" t="str">
        <f>REF!$BM$8</f>
        <v>2026-2027</v>
      </c>
      <c r="D1447" s="9" t="s">
        <v>3210</v>
      </c>
      <c r="E1447" s="190" t="str">
        <f>'Identification '!$F$17</f>
        <v/>
      </c>
      <c r="F1447" s="9" t="str">
        <f>'Identification '!$G$18</f>
        <v/>
      </c>
      <c r="G1447" s="9" t="str">
        <f>IF('Section 16a Plan'!$C$9="","",'Section 16a Plan'!$C$9)</f>
        <v/>
      </c>
      <c r="H1447" s="9" t="str">
        <f>IF('Section 16a Plan'!$H$6="","",'Section 16a Plan'!$H$6)</f>
        <v/>
      </c>
      <c r="I1447" s="9" t="str">
        <f>IF('Section 16a Plan'!A127="","",'Section 16a Plan'!A127)</f>
        <v/>
      </c>
      <c r="J1447" s="9" t="str">
        <f>IF('Section 16a Plan'!B127="","",'Section 16a Plan'!B127)</f>
        <v/>
      </c>
      <c r="K1447" s="9" t="str">
        <f>IF('Section 16a Plan'!C127="","",'Section 16a Plan'!C127)</f>
        <v/>
      </c>
      <c r="L1447" s="9" t="str">
        <f>IF('Section 16a Plan'!D127="","",'Section 16a Plan'!D127)</f>
        <v/>
      </c>
      <c r="M1447" s="9" t="str">
        <f>IF('Section 16a Plan'!E127="","",'Section 16a Plan'!E127)</f>
        <v/>
      </c>
      <c r="N1447" s="9" t="str">
        <f>IF('Section 16a Plan'!F127="","",IF('Section 16a Plan'!F127="«Choisir»","",'Section 16a Plan'!F127))</f>
        <v/>
      </c>
      <c r="O1447" s="9" t="str">
        <f>IF('Section 16a Plan'!G127="","",IF('Section 16a Plan'!G127="«Choisir»","",'Section 16a Plan'!G127))</f>
        <v/>
      </c>
      <c r="P1447" s="9" t="str">
        <f>IF('Section 16a Plan'!H127="","",'Section 16a Plan'!H127)</f>
        <v/>
      </c>
      <c r="Q1447" s="9" t="str">
        <f>IF('Section 16a Plan'!I127="","",'Section 16a Plan'!I127)</f>
        <v/>
      </c>
      <c r="R1447" s="9" t="str">
        <f>IF('Section 16a Plan'!J127="","",'Section 16a Plan'!J127)</f>
        <v/>
      </c>
      <c r="S1447" s="9" t="str">
        <f>IF('Section 16a Plan'!K127="","",'Section 16a Plan'!K127)</f>
        <v/>
      </c>
      <c r="T1447" s="9" t="str">
        <f>IF('Section 16a Plan'!L127="","",'Section 16a Plan'!L127)</f>
        <v/>
      </c>
      <c r="U1447" s="9" t="str">
        <f>IF('Section 16a Plan'!M127="","",'Section 16a Plan'!M127)</f>
        <v/>
      </c>
      <c r="V1447" s="81">
        <f>'Section 16a Plan'!N127</f>
        <v>0</v>
      </c>
      <c r="W1447" s="81">
        <f>'Section 16a Plan'!O127</f>
        <v>0</v>
      </c>
      <c r="X1447" s="81">
        <f>'Section 16a Plan'!P127</f>
        <v>0</v>
      </c>
      <c r="Y1447" s="81">
        <f>'Section 16a Plan'!Q127</f>
        <v>0</v>
      </c>
      <c r="Z1447" s="81">
        <f>'Section 16a Plan'!R127</f>
        <v>0</v>
      </c>
      <c r="AA1447" s="81">
        <f>'Section 16a Plan'!S127</f>
        <v>0</v>
      </c>
      <c r="AB1447" s="81">
        <f>'Section 16a Plan'!T127</f>
        <v>0</v>
      </c>
    </row>
    <row r="1448" spans="1:28">
      <c r="A1448" s="9">
        <f>'Identification '!$F$11</f>
        <v>0</v>
      </c>
      <c r="B1448" s="1440" t="str">
        <f>IF(AND('Identification '!$F$11="",'Identification '!$F$15&lt;&gt;""),'Identification '!$F$15,IF('Identification '!$F$11="","",IF('Identification '!$F$13="Inscrire le nom de votre organisme dans la cellule F15",'Identification '!$F$15,'Identification '!$F$13)))</f>
        <v/>
      </c>
      <c r="C1448" s="9" t="str">
        <f>REF!$BM$8</f>
        <v>2026-2027</v>
      </c>
      <c r="D1448" s="9" t="s">
        <v>3210</v>
      </c>
      <c r="E1448" s="190" t="str">
        <f>'Identification '!$F$17</f>
        <v/>
      </c>
      <c r="F1448" s="9" t="str">
        <f>'Identification '!$G$18</f>
        <v/>
      </c>
      <c r="G1448" s="9" t="str">
        <f>IF('Section 16a Plan'!$C$9="","",'Section 16a Plan'!$C$9)</f>
        <v/>
      </c>
      <c r="H1448" s="9" t="str">
        <f>IF('Section 16a Plan'!$H$6="","",'Section 16a Plan'!$H$6)</f>
        <v/>
      </c>
      <c r="I1448" s="9" t="str">
        <f>IF('Section 16a Plan'!A128="","",'Section 16a Plan'!A128)</f>
        <v/>
      </c>
      <c r="J1448" s="9" t="str">
        <f>IF('Section 16a Plan'!B128="","",'Section 16a Plan'!B128)</f>
        <v/>
      </c>
      <c r="K1448" s="9" t="str">
        <f>IF('Section 16a Plan'!C128="","",'Section 16a Plan'!C128)</f>
        <v/>
      </c>
      <c r="L1448" s="9" t="str">
        <f>IF('Section 16a Plan'!D128="","",'Section 16a Plan'!D128)</f>
        <v/>
      </c>
      <c r="M1448" s="9" t="str">
        <f>IF('Section 16a Plan'!E128="","",'Section 16a Plan'!E128)</f>
        <v/>
      </c>
      <c r="N1448" s="9" t="str">
        <f>IF('Section 16a Plan'!F128="","",IF('Section 16a Plan'!F128="«Choisir»","",'Section 16a Plan'!F128))</f>
        <v/>
      </c>
      <c r="O1448" s="9" t="str">
        <f>IF('Section 16a Plan'!G128="","",IF('Section 16a Plan'!G128="«Choisir»","",'Section 16a Plan'!G128))</f>
        <v/>
      </c>
      <c r="P1448" s="9" t="str">
        <f>IF('Section 16a Plan'!H128="","",'Section 16a Plan'!H128)</f>
        <v/>
      </c>
      <c r="Q1448" s="9" t="str">
        <f>IF('Section 16a Plan'!I128="","",'Section 16a Plan'!I128)</f>
        <v/>
      </c>
      <c r="R1448" s="9" t="str">
        <f>IF('Section 16a Plan'!J128="","",'Section 16a Plan'!J128)</f>
        <v/>
      </c>
      <c r="S1448" s="9" t="str">
        <f>IF('Section 16a Plan'!K128="","",'Section 16a Plan'!K128)</f>
        <v/>
      </c>
      <c r="T1448" s="9" t="str">
        <f>IF('Section 16a Plan'!L128="","",'Section 16a Plan'!L128)</f>
        <v/>
      </c>
      <c r="U1448" s="9" t="str">
        <f>IF('Section 16a Plan'!M128="","",'Section 16a Plan'!M128)</f>
        <v/>
      </c>
      <c r="V1448" s="81">
        <f>'Section 16a Plan'!N128</f>
        <v>0</v>
      </c>
      <c r="W1448" s="81">
        <f>'Section 16a Plan'!O128</f>
        <v>0</v>
      </c>
      <c r="X1448" s="81">
        <f>'Section 16a Plan'!P128</f>
        <v>0</v>
      </c>
      <c r="Y1448" s="81">
        <f>'Section 16a Plan'!Q128</f>
        <v>0</v>
      </c>
      <c r="Z1448" s="81">
        <f>'Section 16a Plan'!R128</f>
        <v>0</v>
      </c>
      <c r="AA1448" s="81">
        <f>'Section 16a Plan'!S128</f>
        <v>0</v>
      </c>
      <c r="AB1448" s="81">
        <f>'Section 16a Plan'!T128</f>
        <v>0</v>
      </c>
    </row>
    <row r="1449" spans="1:28">
      <c r="A1449" s="9">
        <f>'Identification '!$F$11</f>
        <v>0</v>
      </c>
      <c r="B1449" s="1440" t="str">
        <f>IF(AND('Identification '!$F$11="",'Identification '!$F$15&lt;&gt;""),'Identification '!$F$15,IF('Identification '!$F$11="","",IF('Identification '!$F$13="Inscrire le nom de votre organisme dans la cellule F15",'Identification '!$F$15,'Identification '!$F$13)))</f>
        <v/>
      </c>
      <c r="C1449" s="9" t="str">
        <f>REF!$BM$8</f>
        <v>2026-2027</v>
      </c>
      <c r="D1449" s="9" t="s">
        <v>3210</v>
      </c>
      <c r="E1449" s="190" t="str">
        <f>'Identification '!$F$17</f>
        <v/>
      </c>
      <c r="F1449" s="9" t="str">
        <f>'Identification '!$G$18</f>
        <v/>
      </c>
      <c r="G1449" s="9" t="str">
        <f>IF('Section 16a Plan'!$C$9="","",'Section 16a Plan'!$C$9)</f>
        <v/>
      </c>
      <c r="H1449" s="9" t="str">
        <f>IF('Section 16a Plan'!$H$6="","",'Section 16a Plan'!$H$6)</f>
        <v/>
      </c>
      <c r="I1449" s="9" t="str">
        <f>IF('Section 16a Plan'!A129="","",'Section 16a Plan'!A129)</f>
        <v/>
      </c>
      <c r="J1449" s="9" t="str">
        <f>IF('Section 16a Plan'!B129="","",'Section 16a Plan'!B129)</f>
        <v/>
      </c>
      <c r="K1449" s="9" t="str">
        <f>IF('Section 16a Plan'!C129="","",'Section 16a Plan'!C129)</f>
        <v/>
      </c>
      <c r="L1449" s="9" t="str">
        <f>IF('Section 16a Plan'!D129="","",'Section 16a Plan'!D129)</f>
        <v/>
      </c>
      <c r="M1449" s="9" t="str">
        <f>IF('Section 16a Plan'!E129="","",'Section 16a Plan'!E129)</f>
        <v/>
      </c>
      <c r="N1449" s="9" t="str">
        <f>IF('Section 16a Plan'!F129="","",IF('Section 16a Plan'!F129="«Choisir»","",'Section 16a Plan'!F129))</f>
        <v/>
      </c>
      <c r="O1449" s="9" t="str">
        <f>IF('Section 16a Plan'!G129="","",IF('Section 16a Plan'!G129="«Choisir»","",'Section 16a Plan'!G129))</f>
        <v/>
      </c>
      <c r="P1449" s="9" t="str">
        <f>IF('Section 16a Plan'!H129="","",'Section 16a Plan'!H129)</f>
        <v/>
      </c>
      <c r="Q1449" s="9" t="str">
        <f>IF('Section 16a Plan'!I129="","",'Section 16a Plan'!I129)</f>
        <v/>
      </c>
      <c r="R1449" s="9" t="str">
        <f>IF('Section 16a Plan'!J129="","",'Section 16a Plan'!J129)</f>
        <v/>
      </c>
      <c r="S1449" s="9" t="str">
        <f>IF('Section 16a Plan'!K129="","",'Section 16a Plan'!K129)</f>
        <v/>
      </c>
      <c r="T1449" s="9" t="str">
        <f>IF('Section 16a Plan'!L129="","",'Section 16a Plan'!L129)</f>
        <v/>
      </c>
      <c r="U1449" s="9" t="str">
        <f>IF('Section 16a Plan'!M129="","",'Section 16a Plan'!M129)</f>
        <v/>
      </c>
      <c r="V1449" s="81">
        <f>'Section 16a Plan'!N129</f>
        <v>0</v>
      </c>
      <c r="W1449" s="81">
        <f>'Section 16a Plan'!O129</f>
        <v>0</v>
      </c>
      <c r="X1449" s="81">
        <f>'Section 16a Plan'!P129</f>
        <v>0</v>
      </c>
      <c r="Y1449" s="81">
        <f>'Section 16a Plan'!Q129</f>
        <v>0</v>
      </c>
      <c r="Z1449" s="81">
        <f>'Section 16a Plan'!R129</f>
        <v>0</v>
      </c>
      <c r="AA1449" s="81">
        <f>'Section 16a Plan'!S129</f>
        <v>0</v>
      </c>
      <c r="AB1449" s="81">
        <f>'Section 16a Plan'!T129</f>
        <v>0</v>
      </c>
    </row>
    <row r="1450" spans="1:28">
      <c r="A1450" s="9">
        <f>'Identification '!$F$11</f>
        <v>0</v>
      </c>
      <c r="B1450" s="1440" t="str">
        <f>IF(AND('Identification '!$F$11="",'Identification '!$F$15&lt;&gt;""),'Identification '!$F$15,IF('Identification '!$F$11="","",IF('Identification '!$F$13="Inscrire le nom de votre organisme dans la cellule F15",'Identification '!$F$15,'Identification '!$F$13)))</f>
        <v/>
      </c>
      <c r="C1450" s="9" t="str">
        <f>REF!$BM$8</f>
        <v>2026-2027</v>
      </c>
      <c r="D1450" s="9" t="s">
        <v>3210</v>
      </c>
      <c r="E1450" s="190" t="str">
        <f>'Identification '!$F$17</f>
        <v/>
      </c>
      <c r="F1450" s="9" t="str">
        <f>'Identification '!$G$18</f>
        <v/>
      </c>
      <c r="G1450" s="9" t="str">
        <f>IF('Section 16a Plan'!$C$9="","",'Section 16a Plan'!$C$9)</f>
        <v/>
      </c>
      <c r="H1450" s="9" t="str">
        <f>IF('Section 16a Plan'!$H$6="","",'Section 16a Plan'!$H$6)</f>
        <v/>
      </c>
      <c r="I1450" s="9" t="str">
        <f>IF('Section 16a Plan'!A130="","",'Section 16a Plan'!A130)</f>
        <v/>
      </c>
      <c r="J1450" s="9" t="str">
        <f>IF('Section 16a Plan'!B130="","",'Section 16a Plan'!B130)</f>
        <v/>
      </c>
      <c r="K1450" s="9" t="str">
        <f>IF('Section 16a Plan'!C130="","",'Section 16a Plan'!C130)</f>
        <v/>
      </c>
      <c r="L1450" s="9" t="str">
        <f>IF('Section 16a Plan'!D130="","",'Section 16a Plan'!D130)</f>
        <v/>
      </c>
      <c r="M1450" s="9" t="str">
        <f>IF('Section 16a Plan'!E130="","",'Section 16a Plan'!E130)</f>
        <v/>
      </c>
      <c r="N1450" s="9" t="str">
        <f>IF('Section 16a Plan'!F130="","",IF('Section 16a Plan'!F130="«Choisir»","",'Section 16a Plan'!F130))</f>
        <v/>
      </c>
      <c r="O1450" s="9" t="str">
        <f>IF('Section 16a Plan'!G130="","",IF('Section 16a Plan'!G130="«Choisir»","",'Section 16a Plan'!G130))</f>
        <v/>
      </c>
      <c r="P1450" s="9" t="str">
        <f>IF('Section 16a Plan'!H130="","",'Section 16a Plan'!H130)</f>
        <v/>
      </c>
      <c r="Q1450" s="9" t="str">
        <f>IF('Section 16a Plan'!I130="","",'Section 16a Plan'!I130)</f>
        <v/>
      </c>
      <c r="R1450" s="9" t="str">
        <f>IF('Section 16a Plan'!J130="","",'Section 16a Plan'!J130)</f>
        <v/>
      </c>
      <c r="S1450" s="9" t="str">
        <f>IF('Section 16a Plan'!K130="","",'Section 16a Plan'!K130)</f>
        <v/>
      </c>
      <c r="T1450" s="9" t="str">
        <f>IF('Section 16a Plan'!L130="","",'Section 16a Plan'!L130)</f>
        <v/>
      </c>
      <c r="U1450" s="9" t="str">
        <f>IF('Section 16a Plan'!M130="","",'Section 16a Plan'!M130)</f>
        <v/>
      </c>
      <c r="V1450" s="81">
        <f>'Section 16a Plan'!N130</f>
        <v>0</v>
      </c>
      <c r="W1450" s="81">
        <f>'Section 16a Plan'!O130</f>
        <v>0</v>
      </c>
      <c r="X1450" s="81">
        <f>'Section 16a Plan'!P130</f>
        <v>0</v>
      </c>
      <c r="Y1450" s="81">
        <f>'Section 16a Plan'!Q130</f>
        <v>0</v>
      </c>
      <c r="Z1450" s="81">
        <f>'Section 16a Plan'!R130</f>
        <v>0</v>
      </c>
      <c r="AA1450" s="81">
        <f>'Section 16a Plan'!S130</f>
        <v>0</v>
      </c>
      <c r="AB1450" s="81">
        <f>'Section 16a Plan'!T130</f>
        <v>0</v>
      </c>
    </row>
    <row r="1451" spans="1:28">
      <c r="A1451" s="9">
        <f>'Identification '!$F$11</f>
        <v>0</v>
      </c>
      <c r="B1451" s="1440" t="str">
        <f>IF(AND('Identification '!$F$11="",'Identification '!$F$15&lt;&gt;""),'Identification '!$F$15,IF('Identification '!$F$11="","",IF('Identification '!$F$13="Inscrire le nom de votre organisme dans la cellule F15",'Identification '!$F$15,'Identification '!$F$13)))</f>
        <v/>
      </c>
      <c r="C1451" s="9" t="str">
        <f>REF!$BM$8</f>
        <v>2026-2027</v>
      </c>
      <c r="D1451" s="9" t="s">
        <v>3210</v>
      </c>
      <c r="E1451" s="190" t="str">
        <f>'Identification '!$F$17</f>
        <v/>
      </c>
      <c r="F1451" s="9" t="str">
        <f>'Identification '!$G$18</f>
        <v/>
      </c>
      <c r="G1451" s="9" t="str">
        <f>IF('Section 16a Plan'!$C$9="","",'Section 16a Plan'!$C$9)</f>
        <v/>
      </c>
      <c r="H1451" s="9" t="str">
        <f>IF('Section 16a Plan'!$H$6="","",'Section 16a Plan'!$H$6)</f>
        <v/>
      </c>
      <c r="I1451" s="9" t="str">
        <f>IF('Section 16a Plan'!A131="","",'Section 16a Plan'!A131)</f>
        <v/>
      </c>
      <c r="J1451" s="9" t="str">
        <f>IF('Section 16a Plan'!B131="","",'Section 16a Plan'!B131)</f>
        <v/>
      </c>
      <c r="K1451" s="9" t="str">
        <f>IF('Section 16a Plan'!C131="","",'Section 16a Plan'!C131)</f>
        <v/>
      </c>
      <c r="L1451" s="9" t="str">
        <f>IF('Section 16a Plan'!D131="","",'Section 16a Plan'!D131)</f>
        <v/>
      </c>
      <c r="M1451" s="9" t="str">
        <f>IF('Section 16a Plan'!E131="","",'Section 16a Plan'!E131)</f>
        <v/>
      </c>
      <c r="N1451" s="9" t="str">
        <f>IF('Section 16a Plan'!F131="","",IF('Section 16a Plan'!F131="«Choisir»","",'Section 16a Plan'!F131))</f>
        <v/>
      </c>
      <c r="O1451" s="9" t="str">
        <f>IF('Section 16a Plan'!G131="","",IF('Section 16a Plan'!G131="«Choisir»","",'Section 16a Plan'!G131))</f>
        <v/>
      </c>
      <c r="P1451" s="9" t="str">
        <f>IF('Section 16a Plan'!H131="","",'Section 16a Plan'!H131)</f>
        <v/>
      </c>
      <c r="Q1451" s="9" t="str">
        <f>IF('Section 16a Plan'!I131="","",'Section 16a Plan'!I131)</f>
        <v/>
      </c>
      <c r="R1451" s="9" t="str">
        <f>IF('Section 16a Plan'!J131="","",'Section 16a Plan'!J131)</f>
        <v/>
      </c>
      <c r="S1451" s="9" t="str">
        <f>IF('Section 16a Plan'!K131="","",'Section 16a Plan'!K131)</f>
        <v/>
      </c>
      <c r="T1451" s="9" t="str">
        <f>IF('Section 16a Plan'!L131="","",'Section 16a Plan'!L131)</f>
        <v/>
      </c>
      <c r="U1451" s="9" t="str">
        <f>IF('Section 16a Plan'!M131="","",'Section 16a Plan'!M131)</f>
        <v/>
      </c>
      <c r="V1451" s="81">
        <f>'Section 16a Plan'!N131</f>
        <v>0</v>
      </c>
      <c r="W1451" s="81">
        <f>'Section 16a Plan'!O131</f>
        <v>0</v>
      </c>
      <c r="X1451" s="81">
        <f>'Section 16a Plan'!P131</f>
        <v>0</v>
      </c>
      <c r="Y1451" s="81">
        <f>'Section 16a Plan'!Q131</f>
        <v>0</v>
      </c>
      <c r="Z1451" s="81">
        <f>'Section 16a Plan'!R131</f>
        <v>0</v>
      </c>
      <c r="AA1451" s="81">
        <f>'Section 16a Plan'!S131</f>
        <v>0</v>
      </c>
      <c r="AB1451" s="81">
        <f>'Section 16a Plan'!T131</f>
        <v>0</v>
      </c>
    </row>
    <row r="1452" spans="1:28">
      <c r="A1452" s="9">
        <f>'Identification '!$F$11</f>
        <v>0</v>
      </c>
      <c r="B1452" s="1440" t="str">
        <f>IF(AND('Identification '!$F$11="",'Identification '!$F$15&lt;&gt;""),'Identification '!$F$15,IF('Identification '!$F$11="","",IF('Identification '!$F$13="Inscrire le nom de votre organisme dans la cellule F15",'Identification '!$F$15,'Identification '!$F$13)))</f>
        <v/>
      </c>
      <c r="C1452" s="9" t="str">
        <f>REF!$BM$8</f>
        <v>2026-2027</v>
      </c>
      <c r="D1452" s="9" t="s">
        <v>3210</v>
      </c>
      <c r="E1452" s="190" t="str">
        <f>'Identification '!$F$17</f>
        <v/>
      </c>
      <c r="F1452" s="9" t="str">
        <f>'Identification '!$G$18</f>
        <v/>
      </c>
      <c r="G1452" s="9" t="str">
        <f>IF('Section 16a Plan'!$C$9="","",'Section 16a Plan'!$C$9)</f>
        <v/>
      </c>
      <c r="H1452" s="9" t="str">
        <f>IF('Section 16a Plan'!$H$6="","",'Section 16a Plan'!$H$6)</f>
        <v/>
      </c>
      <c r="I1452" s="9" t="str">
        <f>IF('Section 16a Plan'!A132="","",'Section 16a Plan'!A132)</f>
        <v/>
      </c>
      <c r="J1452" s="9" t="str">
        <f>IF('Section 16a Plan'!B132="","",'Section 16a Plan'!B132)</f>
        <v/>
      </c>
      <c r="K1452" s="9" t="str">
        <f>IF('Section 16a Plan'!C132="","",'Section 16a Plan'!C132)</f>
        <v/>
      </c>
      <c r="L1452" s="9" t="str">
        <f>IF('Section 16a Plan'!D132="","",'Section 16a Plan'!D132)</f>
        <v/>
      </c>
      <c r="M1452" s="9" t="str">
        <f>IF('Section 16a Plan'!E132="","",'Section 16a Plan'!E132)</f>
        <v/>
      </c>
      <c r="N1452" s="9" t="str">
        <f>IF('Section 16a Plan'!F132="","",IF('Section 16a Plan'!F132="«Choisir»","",'Section 16a Plan'!F132))</f>
        <v/>
      </c>
      <c r="O1452" s="9" t="str">
        <f>IF('Section 16a Plan'!G132="","",IF('Section 16a Plan'!G132="«Choisir»","",'Section 16a Plan'!G132))</f>
        <v/>
      </c>
      <c r="P1452" s="9" t="str">
        <f>IF('Section 16a Plan'!H132="","",'Section 16a Plan'!H132)</f>
        <v/>
      </c>
      <c r="Q1452" s="9" t="str">
        <f>IF('Section 16a Plan'!I132="","",'Section 16a Plan'!I132)</f>
        <v/>
      </c>
      <c r="R1452" s="9" t="str">
        <f>IF('Section 16a Plan'!J132="","",'Section 16a Plan'!J132)</f>
        <v/>
      </c>
      <c r="S1452" s="9" t="str">
        <f>IF('Section 16a Plan'!K132="","",'Section 16a Plan'!K132)</f>
        <v/>
      </c>
      <c r="T1452" s="9" t="str">
        <f>IF('Section 16a Plan'!L132="","",'Section 16a Plan'!L132)</f>
        <v/>
      </c>
      <c r="U1452" s="9" t="str">
        <f>IF('Section 16a Plan'!M132="","",'Section 16a Plan'!M132)</f>
        <v/>
      </c>
      <c r="V1452" s="81">
        <f>'Section 16a Plan'!N132</f>
        <v>0</v>
      </c>
      <c r="W1452" s="81">
        <f>'Section 16a Plan'!O132</f>
        <v>0</v>
      </c>
      <c r="X1452" s="81">
        <f>'Section 16a Plan'!P132</f>
        <v>0</v>
      </c>
      <c r="Y1452" s="81">
        <f>'Section 16a Plan'!Q132</f>
        <v>0</v>
      </c>
      <c r="Z1452" s="81">
        <f>'Section 16a Plan'!R132</f>
        <v>0</v>
      </c>
      <c r="AA1452" s="81">
        <f>'Section 16a Plan'!S132</f>
        <v>0</v>
      </c>
      <c r="AB1452" s="81">
        <f>'Section 16a Plan'!T132</f>
        <v>0</v>
      </c>
    </row>
    <row r="1453" spans="1:28">
      <c r="A1453" s="9">
        <f>'Identification '!$F$11</f>
        <v>0</v>
      </c>
      <c r="B1453" s="1440" t="str">
        <f>IF(AND('Identification '!$F$11="",'Identification '!$F$15&lt;&gt;""),'Identification '!$F$15,IF('Identification '!$F$11="","",IF('Identification '!$F$13="Inscrire le nom de votre organisme dans la cellule F15",'Identification '!$F$15,'Identification '!$F$13)))</f>
        <v/>
      </c>
      <c r="C1453" s="9" t="str">
        <f>REF!$BM$8</f>
        <v>2026-2027</v>
      </c>
      <c r="D1453" s="9" t="s">
        <v>3210</v>
      </c>
      <c r="E1453" s="190" t="str">
        <f>'Identification '!$F$17</f>
        <v/>
      </c>
      <c r="F1453" s="9" t="str">
        <f>'Identification '!$G$18</f>
        <v/>
      </c>
      <c r="G1453" s="9" t="str">
        <f>IF('Section 16a Plan'!$C$9="","",'Section 16a Plan'!$C$9)</f>
        <v/>
      </c>
      <c r="H1453" s="9" t="str">
        <f>IF('Section 16a Plan'!$H$6="","",'Section 16a Plan'!$H$6)</f>
        <v/>
      </c>
      <c r="I1453" s="9" t="str">
        <f>IF('Section 16a Plan'!A133="","",'Section 16a Plan'!A133)</f>
        <v/>
      </c>
      <c r="J1453" s="9" t="str">
        <f>IF('Section 16a Plan'!B133="","",'Section 16a Plan'!B133)</f>
        <v/>
      </c>
      <c r="K1453" s="9" t="str">
        <f>IF('Section 16a Plan'!C133="","",'Section 16a Plan'!C133)</f>
        <v/>
      </c>
      <c r="L1453" s="9" t="str">
        <f>IF('Section 16a Plan'!D133="","",'Section 16a Plan'!D133)</f>
        <v/>
      </c>
      <c r="M1453" s="9" t="str">
        <f>IF('Section 16a Plan'!E133="","",'Section 16a Plan'!E133)</f>
        <v/>
      </c>
      <c r="N1453" s="9" t="str">
        <f>IF('Section 16a Plan'!F133="","",IF('Section 16a Plan'!F133="«Choisir»","",'Section 16a Plan'!F133))</f>
        <v/>
      </c>
      <c r="O1453" s="9" t="str">
        <f>IF('Section 16a Plan'!G133="","",IF('Section 16a Plan'!G133="«Choisir»","",'Section 16a Plan'!G133))</f>
        <v/>
      </c>
      <c r="P1453" s="9" t="str">
        <f>IF('Section 16a Plan'!H133="","",'Section 16a Plan'!H133)</f>
        <v/>
      </c>
      <c r="Q1453" s="9" t="str">
        <f>IF('Section 16a Plan'!I133="","",'Section 16a Plan'!I133)</f>
        <v/>
      </c>
      <c r="R1453" s="9" t="str">
        <f>IF('Section 16a Plan'!J133="","",'Section 16a Plan'!J133)</f>
        <v/>
      </c>
      <c r="S1453" s="9" t="str">
        <f>IF('Section 16a Plan'!K133="","",'Section 16a Plan'!K133)</f>
        <v/>
      </c>
      <c r="T1453" s="9" t="str">
        <f>IF('Section 16a Plan'!L133="","",'Section 16a Plan'!L133)</f>
        <v/>
      </c>
      <c r="U1453" s="9" t="str">
        <f>IF('Section 16a Plan'!M133="","",'Section 16a Plan'!M133)</f>
        <v/>
      </c>
      <c r="V1453" s="81">
        <f>'Section 16a Plan'!N133</f>
        <v>0</v>
      </c>
      <c r="W1453" s="81">
        <f>'Section 16a Plan'!O133</f>
        <v>0</v>
      </c>
      <c r="X1453" s="81">
        <f>'Section 16a Plan'!P133</f>
        <v>0</v>
      </c>
      <c r="Y1453" s="81">
        <f>'Section 16a Plan'!Q133</f>
        <v>0</v>
      </c>
      <c r="Z1453" s="81">
        <f>'Section 16a Plan'!R133</f>
        <v>0</v>
      </c>
      <c r="AA1453" s="81">
        <f>'Section 16a Plan'!S133</f>
        <v>0</v>
      </c>
      <c r="AB1453" s="81">
        <f>'Section 16a Plan'!T133</f>
        <v>0</v>
      </c>
    </row>
    <row r="1454" spans="1:28">
      <c r="A1454" s="9">
        <f>'Identification '!$F$11</f>
        <v>0</v>
      </c>
      <c r="B1454" s="1440" t="str">
        <f>IF(AND('Identification '!$F$11="",'Identification '!$F$15&lt;&gt;""),'Identification '!$F$15,IF('Identification '!$F$11="","",IF('Identification '!$F$13="Inscrire le nom de votre organisme dans la cellule F15",'Identification '!$F$15,'Identification '!$F$13)))</f>
        <v/>
      </c>
      <c r="C1454" s="9" t="str">
        <f>REF!$BM$8</f>
        <v>2026-2027</v>
      </c>
      <c r="D1454" s="9" t="s">
        <v>3210</v>
      </c>
      <c r="E1454" s="190" t="str">
        <f>'Identification '!$F$17</f>
        <v/>
      </c>
      <c r="F1454" s="9" t="str">
        <f>'Identification '!$G$18</f>
        <v/>
      </c>
      <c r="G1454" s="9" t="str">
        <f>IF('Section 16a Plan'!$C$9="","",'Section 16a Plan'!$C$9)</f>
        <v/>
      </c>
      <c r="H1454" s="9" t="str">
        <f>IF('Section 16a Plan'!$H$6="","",'Section 16a Plan'!$H$6)</f>
        <v/>
      </c>
      <c r="I1454" s="9" t="str">
        <f>IF('Section 16a Plan'!A134="","",'Section 16a Plan'!A134)</f>
        <v/>
      </c>
      <c r="J1454" s="9" t="str">
        <f>IF('Section 16a Plan'!B134="","",'Section 16a Plan'!B134)</f>
        <v/>
      </c>
      <c r="K1454" s="9" t="str">
        <f>IF('Section 16a Plan'!C134="","",'Section 16a Plan'!C134)</f>
        <v/>
      </c>
      <c r="L1454" s="9" t="str">
        <f>IF('Section 16a Plan'!D134="","",'Section 16a Plan'!D134)</f>
        <v/>
      </c>
      <c r="M1454" s="9" t="str">
        <f>IF('Section 16a Plan'!E134="","",'Section 16a Plan'!E134)</f>
        <v/>
      </c>
      <c r="N1454" s="9" t="str">
        <f>IF('Section 16a Plan'!F134="","",IF('Section 16a Plan'!F134="«Choisir»","",'Section 16a Plan'!F134))</f>
        <v/>
      </c>
      <c r="O1454" s="9" t="str">
        <f>IF('Section 16a Plan'!G134="","",IF('Section 16a Plan'!G134="«Choisir»","",'Section 16a Plan'!G134))</f>
        <v/>
      </c>
      <c r="P1454" s="9" t="str">
        <f>IF('Section 16a Plan'!H134="","",'Section 16a Plan'!H134)</f>
        <v/>
      </c>
      <c r="Q1454" s="9" t="str">
        <f>IF('Section 16a Plan'!I134="","",'Section 16a Plan'!I134)</f>
        <v/>
      </c>
      <c r="R1454" s="9" t="str">
        <f>IF('Section 16a Plan'!J134="","",'Section 16a Plan'!J134)</f>
        <v/>
      </c>
      <c r="S1454" s="9" t="str">
        <f>IF('Section 16a Plan'!K134="","",'Section 16a Plan'!K134)</f>
        <v/>
      </c>
      <c r="T1454" s="9" t="str">
        <f>IF('Section 16a Plan'!L134="","",'Section 16a Plan'!L134)</f>
        <v/>
      </c>
      <c r="U1454" s="9" t="str">
        <f>IF('Section 16a Plan'!M134="","",'Section 16a Plan'!M134)</f>
        <v/>
      </c>
      <c r="V1454" s="81">
        <f>'Section 16a Plan'!N134</f>
        <v>0</v>
      </c>
      <c r="W1454" s="81">
        <f>'Section 16a Plan'!O134</f>
        <v>0</v>
      </c>
      <c r="X1454" s="81">
        <f>'Section 16a Plan'!P134</f>
        <v>0</v>
      </c>
      <c r="Y1454" s="81">
        <f>'Section 16a Plan'!Q134</f>
        <v>0</v>
      </c>
      <c r="Z1454" s="81">
        <f>'Section 16a Plan'!R134</f>
        <v>0</v>
      </c>
      <c r="AA1454" s="81">
        <f>'Section 16a Plan'!S134</f>
        <v>0</v>
      </c>
      <c r="AB1454" s="81">
        <f>'Section 16a Plan'!T134</f>
        <v>0</v>
      </c>
    </row>
    <row r="1455" spans="1:28">
      <c r="A1455" s="9">
        <f>'Identification '!$F$11</f>
        <v>0</v>
      </c>
      <c r="B1455" s="1440" t="str">
        <f>IF(AND('Identification '!$F$11="",'Identification '!$F$15&lt;&gt;""),'Identification '!$F$15,IF('Identification '!$F$11="","",IF('Identification '!$F$13="Inscrire le nom de votre organisme dans la cellule F15",'Identification '!$F$15,'Identification '!$F$13)))</f>
        <v/>
      </c>
      <c r="C1455" s="9" t="str">
        <f>REF!$BM$8</f>
        <v>2026-2027</v>
      </c>
      <c r="D1455" s="9" t="s">
        <v>3210</v>
      </c>
      <c r="E1455" s="190" t="str">
        <f>'Identification '!$F$17</f>
        <v/>
      </c>
      <c r="F1455" s="9" t="str">
        <f>'Identification '!$G$18</f>
        <v/>
      </c>
      <c r="G1455" s="9" t="str">
        <f>IF('Section 16a Plan'!$C$9="","",'Section 16a Plan'!$C$9)</f>
        <v/>
      </c>
      <c r="H1455" s="9" t="str">
        <f>IF('Section 16a Plan'!$H$6="","",'Section 16a Plan'!$H$6)</f>
        <v/>
      </c>
      <c r="I1455" s="9" t="str">
        <f>IF('Section 16a Plan'!A135="","",'Section 16a Plan'!A135)</f>
        <v/>
      </c>
      <c r="J1455" s="9" t="str">
        <f>IF('Section 16a Plan'!B135="","",'Section 16a Plan'!B135)</f>
        <v/>
      </c>
      <c r="K1455" s="9" t="str">
        <f>IF('Section 16a Plan'!C135="","",'Section 16a Plan'!C135)</f>
        <v/>
      </c>
      <c r="L1455" s="9" t="str">
        <f>IF('Section 16a Plan'!D135="","",'Section 16a Plan'!D135)</f>
        <v/>
      </c>
      <c r="M1455" s="9" t="str">
        <f>IF('Section 16a Plan'!E135="","",'Section 16a Plan'!E135)</f>
        <v/>
      </c>
      <c r="N1455" s="9" t="str">
        <f>IF('Section 16a Plan'!F135="","",IF('Section 16a Plan'!F135="«Choisir»","",'Section 16a Plan'!F135))</f>
        <v/>
      </c>
      <c r="O1455" s="9" t="str">
        <f>IF('Section 16a Plan'!G135="","",IF('Section 16a Plan'!G135="«Choisir»","",'Section 16a Plan'!G135))</f>
        <v/>
      </c>
      <c r="P1455" s="9" t="str">
        <f>IF('Section 16a Plan'!H135="","",'Section 16a Plan'!H135)</f>
        <v/>
      </c>
      <c r="Q1455" s="9" t="str">
        <f>IF('Section 16a Plan'!I135="","",'Section 16a Plan'!I135)</f>
        <v/>
      </c>
      <c r="R1455" s="9" t="str">
        <f>IF('Section 16a Plan'!J135="","",'Section 16a Plan'!J135)</f>
        <v/>
      </c>
      <c r="S1455" s="9" t="str">
        <f>IF('Section 16a Plan'!K135="","",'Section 16a Plan'!K135)</f>
        <v/>
      </c>
      <c r="T1455" s="9" t="str">
        <f>IF('Section 16a Plan'!L135="","",'Section 16a Plan'!L135)</f>
        <v/>
      </c>
      <c r="U1455" s="9" t="str">
        <f>IF('Section 16a Plan'!M135="","",'Section 16a Plan'!M135)</f>
        <v/>
      </c>
      <c r="V1455" s="81">
        <f>'Section 16a Plan'!N135</f>
        <v>0</v>
      </c>
      <c r="W1455" s="81">
        <f>'Section 16a Plan'!O135</f>
        <v>0</v>
      </c>
      <c r="X1455" s="81">
        <f>'Section 16a Plan'!P135</f>
        <v>0</v>
      </c>
      <c r="Y1455" s="81">
        <f>'Section 16a Plan'!Q135</f>
        <v>0</v>
      </c>
      <c r="Z1455" s="81">
        <f>'Section 16a Plan'!R135</f>
        <v>0</v>
      </c>
      <c r="AA1455" s="81">
        <f>'Section 16a Plan'!S135</f>
        <v>0</v>
      </c>
      <c r="AB1455" s="81">
        <f>'Section 16a Plan'!T135</f>
        <v>0</v>
      </c>
    </row>
    <row r="1456" spans="1:28">
      <c r="A1456" s="9">
        <f>'Identification '!$F$11</f>
        <v>0</v>
      </c>
      <c r="B1456" s="1440" t="str">
        <f>IF(AND('Identification '!$F$11="",'Identification '!$F$15&lt;&gt;""),'Identification '!$F$15,IF('Identification '!$F$11="","",IF('Identification '!$F$13="Inscrire le nom de votre organisme dans la cellule F15",'Identification '!$F$15,'Identification '!$F$13)))</f>
        <v/>
      </c>
      <c r="C1456" s="9" t="str">
        <f>REF!$BM$8</f>
        <v>2026-2027</v>
      </c>
      <c r="D1456" s="9" t="s">
        <v>3210</v>
      </c>
      <c r="E1456" s="190" t="str">
        <f>'Identification '!$F$17</f>
        <v/>
      </c>
      <c r="F1456" s="9" t="str">
        <f>'Identification '!$G$18</f>
        <v/>
      </c>
      <c r="G1456" s="9" t="str">
        <f>IF('Section 16a Plan'!$C$9="","",'Section 16a Plan'!$C$9)</f>
        <v/>
      </c>
      <c r="H1456" s="9" t="str">
        <f>IF('Section 16a Plan'!$H$6="","",'Section 16a Plan'!$H$6)</f>
        <v/>
      </c>
      <c r="I1456" s="9" t="str">
        <f>IF('Section 16a Plan'!A136="","",'Section 16a Plan'!A136)</f>
        <v/>
      </c>
      <c r="J1456" s="9" t="str">
        <f>IF('Section 16a Plan'!B136="","",'Section 16a Plan'!B136)</f>
        <v/>
      </c>
      <c r="K1456" s="9" t="str">
        <f>IF('Section 16a Plan'!C136="","",'Section 16a Plan'!C136)</f>
        <v/>
      </c>
      <c r="L1456" s="9" t="str">
        <f>IF('Section 16a Plan'!D136="","",'Section 16a Plan'!D136)</f>
        <v/>
      </c>
      <c r="M1456" s="9" t="str">
        <f>IF('Section 16a Plan'!E136="","",'Section 16a Plan'!E136)</f>
        <v/>
      </c>
      <c r="N1456" s="9" t="str">
        <f>IF('Section 16a Plan'!F136="","",IF('Section 16a Plan'!F136="«Choisir»","",'Section 16a Plan'!F136))</f>
        <v/>
      </c>
      <c r="O1456" s="9" t="str">
        <f>IF('Section 16a Plan'!G136="","",IF('Section 16a Plan'!G136="«Choisir»","",'Section 16a Plan'!G136))</f>
        <v/>
      </c>
      <c r="P1456" s="9" t="str">
        <f>IF('Section 16a Plan'!H136="","",'Section 16a Plan'!H136)</f>
        <v/>
      </c>
      <c r="Q1456" s="9" t="str">
        <f>IF('Section 16a Plan'!I136="","",'Section 16a Plan'!I136)</f>
        <v/>
      </c>
      <c r="R1456" s="9" t="str">
        <f>IF('Section 16a Plan'!J136="","",'Section 16a Plan'!J136)</f>
        <v/>
      </c>
      <c r="S1456" s="9" t="str">
        <f>IF('Section 16a Plan'!K136="","",'Section 16a Plan'!K136)</f>
        <v/>
      </c>
      <c r="T1456" s="9" t="str">
        <f>IF('Section 16a Plan'!L136="","",'Section 16a Plan'!L136)</f>
        <v/>
      </c>
      <c r="U1456" s="9" t="str">
        <f>IF('Section 16a Plan'!M136="","",'Section 16a Plan'!M136)</f>
        <v/>
      </c>
      <c r="V1456" s="81">
        <f>'Section 16a Plan'!N136</f>
        <v>0</v>
      </c>
      <c r="W1456" s="81">
        <f>'Section 16a Plan'!O136</f>
        <v>0</v>
      </c>
      <c r="X1456" s="81">
        <f>'Section 16a Plan'!P136</f>
        <v>0</v>
      </c>
      <c r="Y1456" s="81">
        <f>'Section 16a Plan'!Q136</f>
        <v>0</v>
      </c>
      <c r="Z1456" s="81">
        <f>'Section 16a Plan'!R136</f>
        <v>0</v>
      </c>
      <c r="AA1456" s="81">
        <f>'Section 16a Plan'!S136</f>
        <v>0</v>
      </c>
      <c r="AB1456" s="81">
        <f>'Section 16a Plan'!T136</f>
        <v>0</v>
      </c>
    </row>
    <row r="1457" spans="1:28">
      <c r="A1457" s="9">
        <f>'Identification '!$F$11</f>
        <v>0</v>
      </c>
      <c r="B1457" s="1440" t="str">
        <f>IF(AND('Identification '!$F$11="",'Identification '!$F$15&lt;&gt;""),'Identification '!$F$15,IF('Identification '!$F$11="","",IF('Identification '!$F$13="Inscrire le nom de votre organisme dans la cellule F15",'Identification '!$F$15,'Identification '!$F$13)))</f>
        <v/>
      </c>
      <c r="C1457" s="9" t="str">
        <f>REF!$BM$8</f>
        <v>2026-2027</v>
      </c>
      <c r="D1457" s="9" t="s">
        <v>3210</v>
      </c>
      <c r="E1457" s="190" t="str">
        <f>'Identification '!$F$17</f>
        <v/>
      </c>
      <c r="F1457" s="9" t="str">
        <f>'Identification '!$G$18</f>
        <v/>
      </c>
      <c r="G1457" s="9" t="str">
        <f>IF('Section 16a Plan'!$C$9="","",'Section 16a Plan'!$C$9)</f>
        <v/>
      </c>
      <c r="H1457" s="9" t="str">
        <f>IF('Section 16a Plan'!$H$6="","",'Section 16a Plan'!$H$6)</f>
        <v/>
      </c>
      <c r="I1457" s="9" t="str">
        <f>IF('Section 16a Plan'!A137="","",'Section 16a Plan'!A137)</f>
        <v/>
      </c>
      <c r="J1457" s="9" t="str">
        <f>IF('Section 16a Plan'!B137="","",'Section 16a Plan'!B137)</f>
        <v/>
      </c>
      <c r="K1457" s="9" t="str">
        <f>IF('Section 16a Plan'!C137="","",'Section 16a Plan'!C137)</f>
        <v/>
      </c>
      <c r="L1457" s="9" t="str">
        <f>IF('Section 16a Plan'!D137="","",'Section 16a Plan'!D137)</f>
        <v/>
      </c>
      <c r="M1457" s="9" t="str">
        <f>IF('Section 16a Plan'!E137="","",'Section 16a Plan'!E137)</f>
        <v/>
      </c>
      <c r="N1457" s="9" t="str">
        <f>IF('Section 16a Plan'!F137="","",IF('Section 16a Plan'!F137="«Choisir»","",'Section 16a Plan'!F137))</f>
        <v/>
      </c>
      <c r="O1457" s="9" t="str">
        <f>IF('Section 16a Plan'!G137="","",IF('Section 16a Plan'!G137="«Choisir»","",'Section 16a Plan'!G137))</f>
        <v/>
      </c>
      <c r="P1457" s="9" t="str">
        <f>IF('Section 16a Plan'!H137="","",'Section 16a Plan'!H137)</f>
        <v/>
      </c>
      <c r="Q1457" s="9" t="str">
        <f>IF('Section 16a Plan'!I137="","",'Section 16a Plan'!I137)</f>
        <v/>
      </c>
      <c r="R1457" s="9" t="str">
        <f>IF('Section 16a Plan'!J137="","",'Section 16a Plan'!J137)</f>
        <v/>
      </c>
      <c r="S1457" s="9" t="str">
        <f>IF('Section 16a Plan'!K137="","",'Section 16a Plan'!K137)</f>
        <v/>
      </c>
      <c r="T1457" s="9" t="str">
        <f>IF('Section 16a Plan'!L137="","",'Section 16a Plan'!L137)</f>
        <v/>
      </c>
      <c r="U1457" s="9" t="str">
        <f>IF('Section 16a Plan'!M137="","",'Section 16a Plan'!M137)</f>
        <v/>
      </c>
      <c r="V1457" s="81">
        <f>'Section 16a Plan'!N137</f>
        <v>0</v>
      </c>
      <c r="W1457" s="81">
        <f>'Section 16a Plan'!O137</f>
        <v>0</v>
      </c>
      <c r="X1457" s="81">
        <f>'Section 16a Plan'!P137</f>
        <v>0</v>
      </c>
      <c r="Y1457" s="81">
        <f>'Section 16a Plan'!Q137</f>
        <v>0</v>
      </c>
      <c r="Z1457" s="81">
        <f>'Section 16a Plan'!R137</f>
        <v>0</v>
      </c>
      <c r="AA1457" s="81">
        <f>'Section 16a Plan'!S137</f>
        <v>0</v>
      </c>
      <c r="AB1457" s="81">
        <f>'Section 16a Plan'!T137</f>
        <v>0</v>
      </c>
    </row>
    <row r="1458" spans="1:28">
      <c r="A1458" s="9">
        <f>'Identification '!$F$11</f>
        <v>0</v>
      </c>
      <c r="B1458" s="1440" t="str">
        <f>IF(AND('Identification '!$F$11="",'Identification '!$F$15&lt;&gt;""),'Identification '!$F$15,IF('Identification '!$F$11="","",IF('Identification '!$F$13="Inscrire le nom de votre organisme dans la cellule F15",'Identification '!$F$15,'Identification '!$F$13)))</f>
        <v/>
      </c>
      <c r="C1458" s="9" t="str">
        <f>REF!$BM$8</f>
        <v>2026-2027</v>
      </c>
      <c r="D1458" s="9" t="s">
        <v>3210</v>
      </c>
      <c r="E1458" s="190" t="str">
        <f>'Identification '!$F$17</f>
        <v/>
      </c>
      <c r="F1458" s="9" t="str">
        <f>'Identification '!$G$18</f>
        <v/>
      </c>
      <c r="G1458" s="9" t="str">
        <f>IF('Section 16a Plan'!$C$9="","",'Section 16a Plan'!$C$9)</f>
        <v/>
      </c>
      <c r="H1458" s="9" t="str">
        <f>IF('Section 16a Plan'!$H$6="","",'Section 16a Plan'!$H$6)</f>
        <v/>
      </c>
      <c r="I1458" s="9" t="str">
        <f>IF('Section 16a Plan'!A138="","",'Section 16a Plan'!A138)</f>
        <v/>
      </c>
      <c r="J1458" s="9" t="str">
        <f>IF('Section 16a Plan'!B138="","",'Section 16a Plan'!B138)</f>
        <v/>
      </c>
      <c r="K1458" s="9" t="str">
        <f>IF('Section 16a Plan'!C138="","",'Section 16a Plan'!C138)</f>
        <v/>
      </c>
      <c r="L1458" s="9" t="str">
        <f>IF('Section 16a Plan'!D138="","",'Section 16a Plan'!D138)</f>
        <v/>
      </c>
      <c r="M1458" s="9" t="str">
        <f>IF('Section 16a Plan'!E138="","",'Section 16a Plan'!E138)</f>
        <v/>
      </c>
      <c r="N1458" s="9" t="str">
        <f>IF('Section 16a Plan'!F138="","",IF('Section 16a Plan'!F138="«Choisir»","",'Section 16a Plan'!F138))</f>
        <v/>
      </c>
      <c r="O1458" s="9" t="str">
        <f>IF('Section 16a Plan'!G138="","",IF('Section 16a Plan'!G138="«Choisir»","",'Section 16a Plan'!G138))</f>
        <v/>
      </c>
      <c r="P1458" s="9" t="str">
        <f>IF('Section 16a Plan'!H138="","",'Section 16a Plan'!H138)</f>
        <v/>
      </c>
      <c r="Q1458" s="9" t="str">
        <f>IF('Section 16a Plan'!I138="","",'Section 16a Plan'!I138)</f>
        <v/>
      </c>
      <c r="R1458" s="9" t="str">
        <f>IF('Section 16a Plan'!J138="","",'Section 16a Plan'!J138)</f>
        <v/>
      </c>
      <c r="S1458" s="9" t="str">
        <f>IF('Section 16a Plan'!K138="","",'Section 16a Plan'!K138)</f>
        <v/>
      </c>
      <c r="T1458" s="9" t="str">
        <f>IF('Section 16a Plan'!L138="","",'Section 16a Plan'!L138)</f>
        <v/>
      </c>
      <c r="U1458" s="9" t="str">
        <f>IF('Section 16a Plan'!M138="","",'Section 16a Plan'!M138)</f>
        <v/>
      </c>
      <c r="V1458" s="81">
        <f>'Section 16a Plan'!N138</f>
        <v>0</v>
      </c>
      <c r="W1458" s="81">
        <f>'Section 16a Plan'!O138</f>
        <v>0</v>
      </c>
      <c r="X1458" s="81">
        <f>'Section 16a Plan'!P138</f>
        <v>0</v>
      </c>
      <c r="Y1458" s="81">
        <f>'Section 16a Plan'!Q138</f>
        <v>0</v>
      </c>
      <c r="Z1458" s="81">
        <f>'Section 16a Plan'!R138</f>
        <v>0</v>
      </c>
      <c r="AA1458" s="81">
        <f>'Section 16a Plan'!S138</f>
        <v>0</v>
      </c>
      <c r="AB1458" s="81">
        <f>'Section 16a Plan'!T138</f>
        <v>0</v>
      </c>
    </row>
    <row r="1459" spans="1:28">
      <c r="A1459" s="9">
        <f>'Identification '!$F$11</f>
        <v>0</v>
      </c>
      <c r="B1459" s="1440" t="str">
        <f>IF(AND('Identification '!$F$11="",'Identification '!$F$15&lt;&gt;""),'Identification '!$F$15,IF('Identification '!$F$11="","",IF('Identification '!$F$13="Inscrire le nom de votre organisme dans la cellule F15",'Identification '!$F$15,'Identification '!$F$13)))</f>
        <v/>
      </c>
      <c r="C1459" s="9" t="str">
        <f>REF!$BM$8</f>
        <v>2026-2027</v>
      </c>
      <c r="D1459" s="9" t="s">
        <v>3210</v>
      </c>
      <c r="E1459" s="190" t="str">
        <f>'Identification '!$F$17</f>
        <v/>
      </c>
      <c r="F1459" s="9" t="str">
        <f>'Identification '!$G$18</f>
        <v/>
      </c>
      <c r="G1459" s="9" t="str">
        <f>IF('Section 16a Plan'!$C$9="","",'Section 16a Plan'!$C$9)</f>
        <v/>
      </c>
      <c r="H1459" s="9" t="str">
        <f>IF('Section 16a Plan'!$H$6="","",'Section 16a Plan'!$H$6)</f>
        <v/>
      </c>
      <c r="I1459" s="9" t="str">
        <f>IF('Section 16a Plan'!A139="","",'Section 16a Plan'!A139)</f>
        <v/>
      </c>
      <c r="J1459" s="9" t="str">
        <f>IF('Section 16a Plan'!B139="","",'Section 16a Plan'!B139)</f>
        <v/>
      </c>
      <c r="K1459" s="9" t="str">
        <f>IF('Section 16a Plan'!C139="","",'Section 16a Plan'!C139)</f>
        <v/>
      </c>
      <c r="L1459" s="9" t="str">
        <f>IF('Section 16a Plan'!D139="","",'Section 16a Plan'!D139)</f>
        <v/>
      </c>
      <c r="M1459" s="9" t="str">
        <f>IF('Section 16a Plan'!E139="","",'Section 16a Plan'!E139)</f>
        <v/>
      </c>
      <c r="N1459" s="9" t="str">
        <f>IF('Section 16a Plan'!F139="","",IF('Section 16a Plan'!F139="«Choisir»","",'Section 16a Plan'!F139))</f>
        <v/>
      </c>
      <c r="O1459" s="9" t="str">
        <f>IF('Section 16a Plan'!G139="","",IF('Section 16a Plan'!G139="«Choisir»","",'Section 16a Plan'!G139))</f>
        <v/>
      </c>
      <c r="P1459" s="9" t="str">
        <f>IF('Section 16a Plan'!H139="","",'Section 16a Plan'!H139)</f>
        <v/>
      </c>
      <c r="Q1459" s="9" t="str">
        <f>IF('Section 16a Plan'!I139="","",'Section 16a Plan'!I139)</f>
        <v/>
      </c>
      <c r="R1459" s="9" t="str">
        <f>IF('Section 16a Plan'!J139="","",'Section 16a Plan'!J139)</f>
        <v/>
      </c>
      <c r="S1459" s="9" t="str">
        <f>IF('Section 16a Plan'!K139="","",'Section 16a Plan'!K139)</f>
        <v/>
      </c>
      <c r="T1459" s="9" t="str">
        <f>IF('Section 16a Plan'!L139="","",'Section 16a Plan'!L139)</f>
        <v/>
      </c>
      <c r="U1459" s="9" t="str">
        <f>IF('Section 16a Plan'!M139="","",'Section 16a Plan'!M139)</f>
        <v/>
      </c>
      <c r="V1459" s="81">
        <f>'Section 16a Plan'!N139</f>
        <v>0</v>
      </c>
      <c r="W1459" s="81">
        <f>'Section 16a Plan'!O139</f>
        <v>0</v>
      </c>
      <c r="X1459" s="81">
        <f>'Section 16a Plan'!P139</f>
        <v>0</v>
      </c>
      <c r="Y1459" s="81">
        <f>'Section 16a Plan'!Q139</f>
        <v>0</v>
      </c>
      <c r="Z1459" s="81">
        <f>'Section 16a Plan'!R139</f>
        <v>0</v>
      </c>
      <c r="AA1459" s="81">
        <f>'Section 16a Plan'!S139</f>
        <v>0</v>
      </c>
      <c r="AB1459" s="81">
        <f>'Section 16a Plan'!T139</f>
        <v>0</v>
      </c>
    </row>
    <row r="1460" spans="1:28">
      <c r="A1460" s="9">
        <f>'Identification '!$F$11</f>
        <v>0</v>
      </c>
      <c r="B1460" s="1440" t="str">
        <f>IF(AND('Identification '!$F$11="",'Identification '!$F$15&lt;&gt;""),'Identification '!$F$15,IF('Identification '!$F$11="","",IF('Identification '!$F$13="Inscrire le nom de votre organisme dans la cellule F15",'Identification '!$F$15,'Identification '!$F$13)))</f>
        <v/>
      </c>
      <c r="C1460" s="9" t="str">
        <f>REF!$BM$8</f>
        <v>2026-2027</v>
      </c>
      <c r="D1460" s="9" t="s">
        <v>3210</v>
      </c>
      <c r="E1460" s="190" t="str">
        <f>'Identification '!$F$17</f>
        <v/>
      </c>
      <c r="F1460" s="9" t="str">
        <f>'Identification '!$G$18</f>
        <v/>
      </c>
      <c r="G1460" s="9" t="str">
        <f>IF('Section 16a Plan'!$C$9="","",'Section 16a Plan'!$C$9)</f>
        <v/>
      </c>
      <c r="H1460" s="9" t="str">
        <f>IF('Section 16a Plan'!$H$6="","",'Section 16a Plan'!$H$6)</f>
        <v/>
      </c>
      <c r="I1460" s="9" t="str">
        <f>IF('Section 16a Plan'!A140="","",'Section 16a Plan'!A140)</f>
        <v/>
      </c>
      <c r="J1460" s="9" t="str">
        <f>IF('Section 16a Plan'!B140="","",'Section 16a Plan'!B140)</f>
        <v/>
      </c>
      <c r="K1460" s="9" t="str">
        <f>IF('Section 16a Plan'!C140="","",'Section 16a Plan'!C140)</f>
        <v/>
      </c>
      <c r="L1460" s="9" t="str">
        <f>IF('Section 16a Plan'!D140="","",'Section 16a Plan'!D140)</f>
        <v/>
      </c>
      <c r="M1460" s="9" t="str">
        <f>IF('Section 16a Plan'!E140="","",'Section 16a Plan'!E140)</f>
        <v/>
      </c>
      <c r="N1460" s="9" t="str">
        <f>IF('Section 16a Plan'!F140="","",IF('Section 16a Plan'!F140="«Choisir»","",'Section 16a Plan'!F140))</f>
        <v/>
      </c>
      <c r="O1460" s="9" t="str">
        <f>IF('Section 16a Plan'!G140="","",IF('Section 16a Plan'!G140="«Choisir»","",'Section 16a Plan'!G140))</f>
        <v/>
      </c>
      <c r="P1460" s="9" t="str">
        <f>IF('Section 16a Plan'!H140="","",'Section 16a Plan'!H140)</f>
        <v/>
      </c>
      <c r="Q1460" s="9" t="str">
        <f>IF('Section 16a Plan'!I140="","",'Section 16a Plan'!I140)</f>
        <v/>
      </c>
      <c r="R1460" s="9" t="str">
        <f>IF('Section 16a Plan'!J140="","",'Section 16a Plan'!J140)</f>
        <v/>
      </c>
      <c r="S1460" s="9" t="str">
        <f>IF('Section 16a Plan'!K140="","",'Section 16a Plan'!K140)</f>
        <v/>
      </c>
      <c r="T1460" s="9" t="str">
        <f>IF('Section 16a Plan'!L140="","",'Section 16a Plan'!L140)</f>
        <v/>
      </c>
      <c r="U1460" s="9" t="str">
        <f>IF('Section 16a Plan'!M140="","",'Section 16a Plan'!M140)</f>
        <v/>
      </c>
      <c r="V1460" s="81">
        <f>'Section 16a Plan'!N140</f>
        <v>0</v>
      </c>
      <c r="W1460" s="81">
        <f>'Section 16a Plan'!O140</f>
        <v>0</v>
      </c>
      <c r="X1460" s="81">
        <f>'Section 16a Plan'!P140</f>
        <v>0</v>
      </c>
      <c r="Y1460" s="81">
        <f>'Section 16a Plan'!Q140</f>
        <v>0</v>
      </c>
      <c r="Z1460" s="81">
        <f>'Section 16a Plan'!R140</f>
        <v>0</v>
      </c>
      <c r="AA1460" s="81">
        <f>'Section 16a Plan'!S140</f>
        <v>0</v>
      </c>
      <c r="AB1460" s="81">
        <f>'Section 16a Plan'!T140</f>
        <v>0</v>
      </c>
    </row>
    <row r="1461" spans="1:28">
      <c r="A1461" s="9">
        <f>'Identification '!$F$11</f>
        <v>0</v>
      </c>
      <c r="B1461" s="1440" t="str">
        <f>IF(AND('Identification '!$F$11="",'Identification '!$F$15&lt;&gt;""),'Identification '!$F$15,IF('Identification '!$F$11="","",IF('Identification '!$F$13="Inscrire le nom de votre organisme dans la cellule F15",'Identification '!$F$15,'Identification '!$F$13)))</f>
        <v/>
      </c>
      <c r="C1461" s="9" t="str">
        <f>REF!$BM$8</f>
        <v>2026-2027</v>
      </c>
      <c r="D1461" s="9" t="s">
        <v>3210</v>
      </c>
      <c r="E1461" s="190" t="str">
        <f>'Identification '!$F$17</f>
        <v/>
      </c>
      <c r="F1461" s="9" t="str">
        <f>'Identification '!$G$18</f>
        <v/>
      </c>
      <c r="G1461" s="9" t="str">
        <f>IF('Section 16a Plan'!$C$9="","",'Section 16a Plan'!$C$9)</f>
        <v/>
      </c>
      <c r="H1461" s="9" t="str">
        <f>IF('Section 16a Plan'!$H$6="","",'Section 16a Plan'!$H$6)</f>
        <v/>
      </c>
      <c r="I1461" s="9" t="str">
        <f>IF('Section 16a Plan'!A141="","",'Section 16a Plan'!A141)</f>
        <v/>
      </c>
      <c r="J1461" s="9" t="str">
        <f>IF('Section 16a Plan'!B141="","",'Section 16a Plan'!B141)</f>
        <v/>
      </c>
      <c r="K1461" s="9" t="str">
        <f>IF('Section 16a Plan'!C141="","",'Section 16a Plan'!C141)</f>
        <v/>
      </c>
      <c r="L1461" s="9" t="str">
        <f>IF('Section 16a Plan'!D141="","",'Section 16a Plan'!D141)</f>
        <v/>
      </c>
      <c r="M1461" s="9" t="str">
        <f>IF('Section 16a Plan'!E141="","",'Section 16a Plan'!E141)</f>
        <v/>
      </c>
      <c r="N1461" s="9" t="str">
        <f>IF('Section 16a Plan'!F141="","",IF('Section 16a Plan'!F141="«Choisir»","",'Section 16a Plan'!F141))</f>
        <v/>
      </c>
      <c r="O1461" s="9" t="str">
        <f>IF('Section 16a Plan'!G141="","",IF('Section 16a Plan'!G141="«Choisir»","",'Section 16a Plan'!G141))</f>
        <v/>
      </c>
      <c r="P1461" s="9" t="str">
        <f>IF('Section 16a Plan'!H141="","",'Section 16a Plan'!H141)</f>
        <v/>
      </c>
      <c r="Q1461" s="9" t="str">
        <f>IF('Section 16a Plan'!I141="","",'Section 16a Plan'!I141)</f>
        <v/>
      </c>
      <c r="R1461" s="9" t="str">
        <f>IF('Section 16a Plan'!J141="","",'Section 16a Plan'!J141)</f>
        <v/>
      </c>
      <c r="S1461" s="9" t="str">
        <f>IF('Section 16a Plan'!K141="","",'Section 16a Plan'!K141)</f>
        <v/>
      </c>
      <c r="T1461" s="9" t="str">
        <f>IF('Section 16a Plan'!L141="","",'Section 16a Plan'!L141)</f>
        <v/>
      </c>
      <c r="U1461" s="9" t="str">
        <f>IF('Section 16a Plan'!M141="","",'Section 16a Plan'!M141)</f>
        <v/>
      </c>
      <c r="V1461" s="81">
        <f>'Section 16a Plan'!N141</f>
        <v>0</v>
      </c>
      <c r="W1461" s="81">
        <f>'Section 16a Plan'!O141</f>
        <v>0</v>
      </c>
      <c r="X1461" s="81">
        <f>'Section 16a Plan'!P141</f>
        <v>0</v>
      </c>
      <c r="Y1461" s="81">
        <f>'Section 16a Plan'!Q141</f>
        <v>0</v>
      </c>
      <c r="Z1461" s="81">
        <f>'Section 16a Plan'!R141</f>
        <v>0</v>
      </c>
      <c r="AA1461" s="81">
        <f>'Section 16a Plan'!S141</f>
        <v>0</v>
      </c>
      <c r="AB1461" s="81">
        <f>'Section 16a Plan'!T141</f>
        <v>0</v>
      </c>
    </row>
    <row r="1462" spans="1:28">
      <c r="A1462" s="9">
        <f>'Identification '!$F$11</f>
        <v>0</v>
      </c>
      <c r="B1462" s="1440" t="str">
        <f>IF(AND('Identification '!$F$11="",'Identification '!$F$15&lt;&gt;""),'Identification '!$F$15,IF('Identification '!$F$11="","",IF('Identification '!$F$13="Inscrire le nom de votre organisme dans la cellule F15",'Identification '!$F$15,'Identification '!$F$13)))</f>
        <v/>
      </c>
      <c r="C1462" s="9" t="str">
        <f>REF!$BM$8</f>
        <v>2026-2027</v>
      </c>
      <c r="D1462" s="9" t="s">
        <v>3210</v>
      </c>
      <c r="E1462" s="190" t="str">
        <f>'Identification '!$F$17</f>
        <v/>
      </c>
      <c r="F1462" s="9" t="str">
        <f>'Identification '!$G$18</f>
        <v/>
      </c>
      <c r="G1462" s="9" t="str">
        <f>IF('Section 16a Plan'!$C$9="","",'Section 16a Plan'!$C$9)</f>
        <v/>
      </c>
      <c r="H1462" s="9" t="str">
        <f>IF('Section 16a Plan'!$H$6="","",'Section 16a Plan'!$H$6)</f>
        <v/>
      </c>
      <c r="I1462" s="9" t="str">
        <f>IF('Section 16a Plan'!A142="","",'Section 16a Plan'!A142)</f>
        <v/>
      </c>
      <c r="J1462" s="9" t="str">
        <f>IF('Section 16a Plan'!B142="","",'Section 16a Plan'!B142)</f>
        <v/>
      </c>
      <c r="K1462" s="9" t="str">
        <f>IF('Section 16a Plan'!C142="","",'Section 16a Plan'!C142)</f>
        <v/>
      </c>
      <c r="L1462" s="9" t="str">
        <f>IF('Section 16a Plan'!D142="","",'Section 16a Plan'!D142)</f>
        <v/>
      </c>
      <c r="M1462" s="9" t="str">
        <f>IF('Section 16a Plan'!E142="","",'Section 16a Plan'!E142)</f>
        <v/>
      </c>
      <c r="N1462" s="9" t="str">
        <f>IF('Section 16a Plan'!F142="","",IF('Section 16a Plan'!F142="«Choisir»","",'Section 16a Plan'!F142))</f>
        <v/>
      </c>
      <c r="O1462" s="9" t="str">
        <f>IF('Section 16a Plan'!G142="","",IF('Section 16a Plan'!G142="«Choisir»","",'Section 16a Plan'!G142))</f>
        <v/>
      </c>
      <c r="P1462" s="9" t="str">
        <f>IF('Section 16a Plan'!H142="","",'Section 16a Plan'!H142)</f>
        <v/>
      </c>
      <c r="Q1462" s="9" t="str">
        <f>IF('Section 16a Plan'!I142="","",'Section 16a Plan'!I142)</f>
        <v/>
      </c>
      <c r="R1462" s="9" t="str">
        <f>IF('Section 16a Plan'!J142="","",'Section 16a Plan'!J142)</f>
        <v/>
      </c>
      <c r="S1462" s="9" t="str">
        <f>IF('Section 16a Plan'!K142="","",'Section 16a Plan'!K142)</f>
        <v/>
      </c>
      <c r="T1462" s="9" t="str">
        <f>IF('Section 16a Plan'!L142="","",'Section 16a Plan'!L142)</f>
        <v/>
      </c>
      <c r="U1462" s="9" t="str">
        <f>IF('Section 16a Plan'!M142="","",'Section 16a Plan'!M142)</f>
        <v/>
      </c>
      <c r="V1462" s="81">
        <f>'Section 16a Plan'!N142</f>
        <v>0</v>
      </c>
      <c r="W1462" s="81">
        <f>'Section 16a Plan'!O142</f>
        <v>0</v>
      </c>
      <c r="X1462" s="81">
        <f>'Section 16a Plan'!P142</f>
        <v>0</v>
      </c>
      <c r="Y1462" s="81">
        <f>'Section 16a Plan'!Q142</f>
        <v>0</v>
      </c>
      <c r="Z1462" s="81">
        <f>'Section 16a Plan'!R142</f>
        <v>0</v>
      </c>
      <c r="AA1462" s="81">
        <f>'Section 16a Plan'!S142</f>
        <v>0</v>
      </c>
      <c r="AB1462" s="81">
        <f>'Section 16a Plan'!T142</f>
        <v>0</v>
      </c>
    </row>
    <row r="1463" spans="1:28">
      <c r="A1463" s="9">
        <f>'Identification '!$F$11</f>
        <v>0</v>
      </c>
      <c r="B1463" s="1440" t="str">
        <f>IF(AND('Identification '!$F$11="",'Identification '!$F$15&lt;&gt;""),'Identification '!$F$15,IF('Identification '!$F$11="","",IF('Identification '!$F$13="Inscrire le nom de votre organisme dans la cellule F15",'Identification '!$F$15,'Identification '!$F$13)))</f>
        <v/>
      </c>
      <c r="C1463" s="9" t="str">
        <f>REF!$BM$8</f>
        <v>2026-2027</v>
      </c>
      <c r="D1463" s="9" t="s">
        <v>3210</v>
      </c>
      <c r="E1463" s="190" t="str">
        <f>'Identification '!$F$17</f>
        <v/>
      </c>
      <c r="F1463" s="9" t="str">
        <f>'Identification '!$G$18</f>
        <v/>
      </c>
      <c r="G1463" s="9" t="str">
        <f>IF('Section 16a Plan'!$C$9="","",'Section 16a Plan'!$C$9)</f>
        <v/>
      </c>
      <c r="H1463" s="9" t="str">
        <f>IF('Section 16a Plan'!$H$6="","",'Section 16a Plan'!$H$6)</f>
        <v/>
      </c>
      <c r="I1463" s="9" t="str">
        <f>IF('Section 16a Plan'!A143="","",'Section 16a Plan'!A143)</f>
        <v/>
      </c>
      <c r="J1463" s="9" t="str">
        <f>IF('Section 16a Plan'!B143="","",'Section 16a Plan'!B143)</f>
        <v/>
      </c>
      <c r="K1463" s="9" t="str">
        <f>IF('Section 16a Plan'!C143="","",'Section 16a Plan'!C143)</f>
        <v/>
      </c>
      <c r="L1463" s="9" t="str">
        <f>IF('Section 16a Plan'!D143="","",'Section 16a Plan'!D143)</f>
        <v/>
      </c>
      <c r="M1463" s="9" t="str">
        <f>IF('Section 16a Plan'!E143="","",'Section 16a Plan'!E143)</f>
        <v/>
      </c>
      <c r="N1463" s="9" t="str">
        <f>IF('Section 16a Plan'!F143="","",IF('Section 16a Plan'!F143="«Choisir»","",'Section 16a Plan'!F143))</f>
        <v/>
      </c>
      <c r="O1463" s="9" t="str">
        <f>IF('Section 16a Plan'!G143="","",IF('Section 16a Plan'!G143="«Choisir»","",'Section 16a Plan'!G143))</f>
        <v/>
      </c>
      <c r="P1463" s="9" t="str">
        <f>IF('Section 16a Plan'!H143="","",'Section 16a Plan'!H143)</f>
        <v/>
      </c>
      <c r="Q1463" s="9" t="str">
        <f>IF('Section 16a Plan'!I143="","",'Section 16a Plan'!I143)</f>
        <v/>
      </c>
      <c r="R1463" s="9" t="str">
        <f>IF('Section 16a Plan'!J143="","",'Section 16a Plan'!J143)</f>
        <v/>
      </c>
      <c r="S1463" s="9" t="str">
        <f>IF('Section 16a Plan'!K143="","",'Section 16a Plan'!K143)</f>
        <v/>
      </c>
      <c r="T1463" s="9" t="str">
        <f>IF('Section 16a Plan'!L143="","",'Section 16a Plan'!L143)</f>
        <v/>
      </c>
      <c r="U1463" s="9" t="str">
        <f>IF('Section 16a Plan'!M143="","",'Section 16a Plan'!M143)</f>
        <v/>
      </c>
      <c r="V1463" s="81">
        <f>'Section 16a Plan'!N143</f>
        <v>0</v>
      </c>
      <c r="W1463" s="81">
        <f>'Section 16a Plan'!O143</f>
        <v>0</v>
      </c>
      <c r="X1463" s="81">
        <f>'Section 16a Plan'!P143</f>
        <v>0</v>
      </c>
      <c r="Y1463" s="81">
        <f>'Section 16a Plan'!Q143</f>
        <v>0</v>
      </c>
      <c r="Z1463" s="81">
        <f>'Section 16a Plan'!R143</f>
        <v>0</v>
      </c>
      <c r="AA1463" s="81">
        <f>'Section 16a Plan'!S143</f>
        <v>0</v>
      </c>
      <c r="AB1463" s="81">
        <f>'Section 16a Plan'!T143</f>
        <v>0</v>
      </c>
    </row>
    <row r="1464" spans="1:28">
      <c r="A1464" s="9">
        <f>'Identification '!$F$11</f>
        <v>0</v>
      </c>
      <c r="B1464" s="1440" t="str">
        <f>IF(AND('Identification '!$F$11="",'Identification '!$F$15&lt;&gt;""),'Identification '!$F$15,IF('Identification '!$F$11="","",IF('Identification '!$F$13="Inscrire le nom de votre organisme dans la cellule F15",'Identification '!$F$15,'Identification '!$F$13)))</f>
        <v/>
      </c>
      <c r="C1464" s="9" t="str">
        <f>REF!$BM$8</f>
        <v>2026-2027</v>
      </c>
      <c r="D1464" s="9" t="s">
        <v>3210</v>
      </c>
      <c r="E1464" s="190" t="str">
        <f>'Identification '!$F$17</f>
        <v/>
      </c>
      <c r="F1464" s="9" t="str">
        <f>'Identification '!$G$18</f>
        <v/>
      </c>
      <c r="G1464" s="9" t="str">
        <f>IF('Section 16a Plan'!$C$9="","",'Section 16a Plan'!$C$9)</f>
        <v/>
      </c>
      <c r="H1464" s="9" t="str">
        <f>IF('Section 16a Plan'!$H$6="","",'Section 16a Plan'!$H$6)</f>
        <v/>
      </c>
      <c r="I1464" s="9" t="str">
        <f>IF('Section 16a Plan'!A144="","",'Section 16a Plan'!A144)</f>
        <v/>
      </c>
      <c r="J1464" s="9" t="str">
        <f>IF('Section 16a Plan'!B144="","",'Section 16a Plan'!B144)</f>
        <v/>
      </c>
      <c r="K1464" s="9" t="str">
        <f>IF('Section 16a Plan'!C144="","",'Section 16a Plan'!C144)</f>
        <v/>
      </c>
      <c r="L1464" s="9" t="str">
        <f>IF('Section 16a Plan'!D144="","",'Section 16a Plan'!D144)</f>
        <v/>
      </c>
      <c r="M1464" s="9" t="str">
        <f>IF('Section 16a Plan'!E144="","",'Section 16a Plan'!E144)</f>
        <v/>
      </c>
      <c r="N1464" s="9" t="str">
        <f>IF('Section 16a Plan'!F144="","",IF('Section 16a Plan'!F144="«Choisir»","",'Section 16a Plan'!F144))</f>
        <v/>
      </c>
      <c r="O1464" s="9" t="str">
        <f>IF('Section 16a Plan'!G144="","",IF('Section 16a Plan'!G144="«Choisir»","",'Section 16a Plan'!G144))</f>
        <v/>
      </c>
      <c r="P1464" s="9" t="str">
        <f>IF('Section 16a Plan'!H144="","",'Section 16a Plan'!H144)</f>
        <v/>
      </c>
      <c r="Q1464" s="9" t="str">
        <f>IF('Section 16a Plan'!I144="","",'Section 16a Plan'!I144)</f>
        <v/>
      </c>
      <c r="R1464" s="9" t="str">
        <f>IF('Section 16a Plan'!J144="","",'Section 16a Plan'!J144)</f>
        <v/>
      </c>
      <c r="S1464" s="9" t="str">
        <f>IF('Section 16a Plan'!K144="","",'Section 16a Plan'!K144)</f>
        <v/>
      </c>
      <c r="T1464" s="9" t="str">
        <f>IF('Section 16a Plan'!L144="","",'Section 16a Plan'!L144)</f>
        <v/>
      </c>
      <c r="U1464" s="9" t="str">
        <f>IF('Section 16a Plan'!M144="","",'Section 16a Plan'!M144)</f>
        <v/>
      </c>
      <c r="V1464" s="81">
        <f>'Section 16a Plan'!N144</f>
        <v>0</v>
      </c>
      <c r="W1464" s="81">
        <f>'Section 16a Plan'!O144</f>
        <v>0</v>
      </c>
      <c r="X1464" s="81">
        <f>'Section 16a Plan'!P144</f>
        <v>0</v>
      </c>
      <c r="Y1464" s="81">
        <f>'Section 16a Plan'!Q144</f>
        <v>0</v>
      </c>
      <c r="Z1464" s="81">
        <f>'Section 16a Plan'!R144</f>
        <v>0</v>
      </c>
      <c r="AA1464" s="81">
        <f>'Section 16a Plan'!S144</f>
        <v>0</v>
      </c>
      <c r="AB1464" s="81">
        <f>'Section 16a Plan'!T144</f>
        <v>0</v>
      </c>
    </row>
    <row r="1465" spans="1:28">
      <c r="A1465" s="9">
        <f>'Identification '!$F$11</f>
        <v>0</v>
      </c>
      <c r="B1465" s="1440" t="str">
        <f>IF(AND('Identification '!$F$11="",'Identification '!$F$15&lt;&gt;""),'Identification '!$F$15,IF('Identification '!$F$11="","",IF('Identification '!$F$13="Inscrire le nom de votre organisme dans la cellule F15",'Identification '!$F$15,'Identification '!$F$13)))</f>
        <v/>
      </c>
      <c r="C1465" s="9" t="str">
        <f>REF!$BM$8</f>
        <v>2026-2027</v>
      </c>
      <c r="D1465" s="9" t="s">
        <v>3210</v>
      </c>
      <c r="E1465" s="190" t="str">
        <f>'Identification '!$F$17</f>
        <v/>
      </c>
      <c r="F1465" s="9" t="str">
        <f>'Identification '!$G$18</f>
        <v/>
      </c>
      <c r="G1465" s="9" t="str">
        <f>IF('Section 16a Plan'!$C$9="","",'Section 16a Plan'!$C$9)</f>
        <v/>
      </c>
      <c r="H1465" s="9" t="str">
        <f>IF('Section 16a Plan'!$H$6="","",'Section 16a Plan'!$H$6)</f>
        <v/>
      </c>
      <c r="I1465" s="9" t="str">
        <f>IF('Section 16a Plan'!A145="","",'Section 16a Plan'!A145)</f>
        <v/>
      </c>
      <c r="J1465" s="9" t="str">
        <f>IF('Section 16a Plan'!B145="","",'Section 16a Plan'!B145)</f>
        <v/>
      </c>
      <c r="K1465" s="9" t="str">
        <f>IF('Section 16a Plan'!C145="","",'Section 16a Plan'!C145)</f>
        <v/>
      </c>
      <c r="L1465" s="9" t="str">
        <f>IF('Section 16a Plan'!D145="","",'Section 16a Plan'!D145)</f>
        <v/>
      </c>
      <c r="M1465" s="9" t="str">
        <f>IF('Section 16a Plan'!E145="","",'Section 16a Plan'!E145)</f>
        <v/>
      </c>
      <c r="N1465" s="9" t="str">
        <f>IF('Section 16a Plan'!F145="","",IF('Section 16a Plan'!F145="«Choisir»","",'Section 16a Plan'!F145))</f>
        <v/>
      </c>
      <c r="O1465" s="9" t="str">
        <f>IF('Section 16a Plan'!G145="","",IF('Section 16a Plan'!G145="«Choisir»","",'Section 16a Plan'!G145))</f>
        <v/>
      </c>
      <c r="P1465" s="9" t="str">
        <f>IF('Section 16a Plan'!H145="","",'Section 16a Plan'!H145)</f>
        <v/>
      </c>
      <c r="Q1465" s="9" t="str">
        <f>IF('Section 16a Plan'!I145="","",'Section 16a Plan'!I145)</f>
        <v/>
      </c>
      <c r="R1465" s="9" t="str">
        <f>IF('Section 16a Plan'!J145="","",'Section 16a Plan'!J145)</f>
        <v/>
      </c>
      <c r="S1465" s="9" t="str">
        <f>IF('Section 16a Plan'!K145="","",'Section 16a Plan'!K145)</f>
        <v/>
      </c>
      <c r="T1465" s="9" t="str">
        <f>IF('Section 16a Plan'!L145="","",'Section 16a Plan'!L145)</f>
        <v/>
      </c>
      <c r="U1465" s="9" t="str">
        <f>IF('Section 16a Plan'!M145="","",'Section 16a Plan'!M145)</f>
        <v/>
      </c>
      <c r="V1465" s="81">
        <f>'Section 16a Plan'!N145</f>
        <v>0</v>
      </c>
      <c r="W1465" s="81">
        <f>'Section 16a Plan'!O145</f>
        <v>0</v>
      </c>
      <c r="X1465" s="81">
        <f>'Section 16a Plan'!P145</f>
        <v>0</v>
      </c>
      <c r="Y1465" s="81">
        <f>'Section 16a Plan'!Q145</f>
        <v>0</v>
      </c>
      <c r="Z1465" s="81">
        <f>'Section 16a Plan'!R145</f>
        <v>0</v>
      </c>
      <c r="AA1465" s="81">
        <f>'Section 16a Plan'!S145</f>
        <v>0</v>
      </c>
      <c r="AB1465" s="81">
        <f>'Section 16a Plan'!T145</f>
        <v>0</v>
      </c>
    </row>
    <row r="1466" spans="1:28">
      <c r="A1466" s="9">
        <f>'Identification '!$F$11</f>
        <v>0</v>
      </c>
      <c r="B1466" s="1440" t="str">
        <f>IF(AND('Identification '!$F$11="",'Identification '!$F$15&lt;&gt;""),'Identification '!$F$15,IF('Identification '!$F$11="","",IF('Identification '!$F$13="Inscrire le nom de votre organisme dans la cellule F15",'Identification '!$F$15,'Identification '!$F$13)))</f>
        <v/>
      </c>
      <c r="C1466" s="9" t="str">
        <f>REF!$BM$8</f>
        <v>2026-2027</v>
      </c>
      <c r="D1466" s="9" t="s">
        <v>3210</v>
      </c>
      <c r="E1466" s="190" t="str">
        <f>'Identification '!$F$17</f>
        <v/>
      </c>
      <c r="F1466" s="9" t="str">
        <f>'Identification '!$G$18</f>
        <v/>
      </c>
      <c r="G1466" s="9" t="str">
        <f>IF('Section 16a Plan'!$C$9="","",'Section 16a Plan'!$C$9)</f>
        <v/>
      </c>
      <c r="H1466" s="9" t="str">
        <f>IF('Section 16a Plan'!$H$6="","",'Section 16a Plan'!$H$6)</f>
        <v/>
      </c>
      <c r="I1466" s="9" t="str">
        <f>IF('Section 16a Plan'!A146="","",'Section 16a Plan'!A146)</f>
        <v/>
      </c>
      <c r="J1466" s="9" t="str">
        <f>IF('Section 16a Plan'!B146="","",'Section 16a Plan'!B146)</f>
        <v/>
      </c>
      <c r="K1466" s="9" t="str">
        <f>IF('Section 16a Plan'!C146="","",'Section 16a Plan'!C146)</f>
        <v/>
      </c>
      <c r="L1466" s="9" t="str">
        <f>IF('Section 16a Plan'!D146="","",'Section 16a Plan'!D146)</f>
        <v/>
      </c>
      <c r="M1466" s="9" t="str">
        <f>IF('Section 16a Plan'!E146="","",'Section 16a Plan'!E146)</f>
        <v/>
      </c>
      <c r="N1466" s="9" t="str">
        <f>IF('Section 16a Plan'!F146="","",IF('Section 16a Plan'!F146="«Choisir»","",'Section 16a Plan'!F146))</f>
        <v/>
      </c>
      <c r="O1466" s="9" t="str">
        <f>IF('Section 16a Plan'!G146="","",IF('Section 16a Plan'!G146="«Choisir»","",'Section 16a Plan'!G146))</f>
        <v/>
      </c>
      <c r="P1466" s="9" t="str">
        <f>IF('Section 16a Plan'!H146="","",'Section 16a Plan'!H146)</f>
        <v/>
      </c>
      <c r="Q1466" s="9" t="str">
        <f>IF('Section 16a Plan'!I146="","",'Section 16a Plan'!I146)</f>
        <v/>
      </c>
      <c r="R1466" s="9" t="str">
        <f>IF('Section 16a Plan'!J146="","",'Section 16a Plan'!J146)</f>
        <v/>
      </c>
      <c r="S1466" s="9" t="str">
        <f>IF('Section 16a Plan'!K146="","",'Section 16a Plan'!K146)</f>
        <v/>
      </c>
      <c r="T1466" s="9" t="str">
        <f>IF('Section 16a Plan'!L146="","",'Section 16a Plan'!L146)</f>
        <v/>
      </c>
      <c r="U1466" s="9" t="str">
        <f>IF('Section 16a Plan'!M146="","",'Section 16a Plan'!M146)</f>
        <v/>
      </c>
      <c r="V1466" s="81">
        <f>'Section 16a Plan'!N146</f>
        <v>0</v>
      </c>
      <c r="W1466" s="81">
        <f>'Section 16a Plan'!O146</f>
        <v>0</v>
      </c>
      <c r="X1466" s="81">
        <f>'Section 16a Plan'!P146</f>
        <v>0</v>
      </c>
      <c r="Y1466" s="81">
        <f>'Section 16a Plan'!Q146</f>
        <v>0</v>
      </c>
      <c r="Z1466" s="81">
        <f>'Section 16a Plan'!R146</f>
        <v>0</v>
      </c>
      <c r="AA1466" s="81">
        <f>'Section 16a Plan'!S146</f>
        <v>0</v>
      </c>
      <c r="AB1466" s="81">
        <f>'Section 16a Plan'!T146</f>
        <v>0</v>
      </c>
    </row>
    <row r="1467" spans="1:28">
      <c r="A1467" s="9">
        <f>'Identification '!$F$11</f>
        <v>0</v>
      </c>
      <c r="B1467" s="1440" t="str">
        <f>IF(AND('Identification '!$F$11="",'Identification '!$F$15&lt;&gt;""),'Identification '!$F$15,IF('Identification '!$F$11="","",IF('Identification '!$F$13="Inscrire le nom de votre organisme dans la cellule F15",'Identification '!$F$15,'Identification '!$F$13)))</f>
        <v/>
      </c>
      <c r="C1467" s="9" t="str">
        <f>REF!$BM$8</f>
        <v>2026-2027</v>
      </c>
      <c r="D1467" s="9" t="s">
        <v>3210</v>
      </c>
      <c r="E1467" s="190" t="str">
        <f>'Identification '!$F$17</f>
        <v/>
      </c>
      <c r="F1467" s="9" t="str">
        <f>'Identification '!$G$18</f>
        <v/>
      </c>
      <c r="G1467" s="9" t="str">
        <f>IF('Section 16a Plan'!$C$9="","",'Section 16a Plan'!$C$9)</f>
        <v/>
      </c>
      <c r="H1467" s="9" t="str">
        <f>IF('Section 16a Plan'!$H$6="","",'Section 16a Plan'!$H$6)</f>
        <v/>
      </c>
      <c r="I1467" s="9" t="str">
        <f>IF('Section 16a Plan'!A147="","",'Section 16a Plan'!A147)</f>
        <v/>
      </c>
      <c r="J1467" s="9" t="str">
        <f>IF('Section 16a Plan'!B147="","",'Section 16a Plan'!B147)</f>
        <v/>
      </c>
      <c r="K1467" s="9" t="str">
        <f>IF('Section 16a Plan'!C147="","",'Section 16a Plan'!C147)</f>
        <v/>
      </c>
      <c r="L1467" s="9" t="str">
        <f>IF('Section 16a Plan'!D147="","",'Section 16a Plan'!D147)</f>
        <v/>
      </c>
      <c r="M1467" s="9" t="str">
        <f>IF('Section 16a Plan'!E147="","",'Section 16a Plan'!E147)</f>
        <v/>
      </c>
      <c r="N1467" s="9" t="str">
        <f>IF('Section 16a Plan'!F147="","",IF('Section 16a Plan'!F147="«Choisir»","",'Section 16a Plan'!F147))</f>
        <v/>
      </c>
      <c r="O1467" s="9" t="str">
        <f>IF('Section 16a Plan'!G147="","",IF('Section 16a Plan'!G147="«Choisir»","",'Section 16a Plan'!G147))</f>
        <v/>
      </c>
      <c r="P1467" s="9" t="str">
        <f>IF('Section 16a Plan'!H147="","",'Section 16a Plan'!H147)</f>
        <v/>
      </c>
      <c r="Q1467" s="9" t="str">
        <f>IF('Section 16a Plan'!I147="","",'Section 16a Plan'!I147)</f>
        <v/>
      </c>
      <c r="R1467" s="9" t="str">
        <f>IF('Section 16a Plan'!J147="","",'Section 16a Plan'!J147)</f>
        <v/>
      </c>
      <c r="S1467" s="9" t="str">
        <f>IF('Section 16a Plan'!K147="","",'Section 16a Plan'!K147)</f>
        <v/>
      </c>
      <c r="T1467" s="9" t="str">
        <f>IF('Section 16a Plan'!L147="","",'Section 16a Plan'!L147)</f>
        <v/>
      </c>
      <c r="U1467" s="9" t="str">
        <f>IF('Section 16a Plan'!M147="","",'Section 16a Plan'!M147)</f>
        <v/>
      </c>
      <c r="V1467" s="81">
        <f>'Section 16a Plan'!N147</f>
        <v>0</v>
      </c>
      <c r="W1467" s="81">
        <f>'Section 16a Plan'!O147</f>
        <v>0</v>
      </c>
      <c r="X1467" s="81">
        <f>'Section 16a Plan'!P147</f>
        <v>0</v>
      </c>
      <c r="Y1467" s="81">
        <f>'Section 16a Plan'!Q147</f>
        <v>0</v>
      </c>
      <c r="Z1467" s="81">
        <f>'Section 16a Plan'!R147</f>
        <v>0</v>
      </c>
      <c r="AA1467" s="81">
        <f>'Section 16a Plan'!S147</f>
        <v>0</v>
      </c>
      <c r="AB1467" s="81">
        <f>'Section 16a Plan'!T147</f>
        <v>0</v>
      </c>
    </row>
    <row r="1468" spans="1:28">
      <c r="A1468" s="9">
        <f>'Identification '!$F$11</f>
        <v>0</v>
      </c>
      <c r="B1468" s="1440" t="str">
        <f>IF(AND('Identification '!$F$11="",'Identification '!$F$15&lt;&gt;""),'Identification '!$F$15,IF('Identification '!$F$11="","",IF('Identification '!$F$13="Inscrire le nom de votre organisme dans la cellule F15",'Identification '!$F$15,'Identification '!$F$13)))</f>
        <v/>
      </c>
      <c r="C1468" s="9" t="str">
        <f>REF!$BM$8</f>
        <v>2026-2027</v>
      </c>
      <c r="D1468" s="9" t="s">
        <v>3210</v>
      </c>
      <c r="E1468" s="190" t="str">
        <f>'Identification '!$F$17</f>
        <v/>
      </c>
      <c r="F1468" s="9" t="str">
        <f>'Identification '!$G$18</f>
        <v/>
      </c>
      <c r="G1468" s="9" t="str">
        <f>IF('Section 16a Plan'!$C$9="","",'Section 16a Plan'!$C$9)</f>
        <v/>
      </c>
      <c r="H1468" s="9" t="str">
        <f>IF('Section 16a Plan'!$H$6="","",'Section 16a Plan'!$H$6)</f>
        <v/>
      </c>
      <c r="I1468" s="9" t="str">
        <f>IF('Section 16a Plan'!A148="","",'Section 16a Plan'!A148)</f>
        <v/>
      </c>
      <c r="J1468" s="9" t="str">
        <f>IF('Section 16a Plan'!B148="","",'Section 16a Plan'!B148)</f>
        <v/>
      </c>
      <c r="K1468" s="9" t="str">
        <f>IF('Section 16a Plan'!C148="","",'Section 16a Plan'!C148)</f>
        <v/>
      </c>
      <c r="L1468" s="9" t="str">
        <f>IF('Section 16a Plan'!D148="","",'Section 16a Plan'!D148)</f>
        <v/>
      </c>
      <c r="M1468" s="9" t="str">
        <f>IF('Section 16a Plan'!E148="","",'Section 16a Plan'!E148)</f>
        <v/>
      </c>
      <c r="N1468" s="9" t="str">
        <f>IF('Section 16a Plan'!F148="","",IF('Section 16a Plan'!F148="«Choisir»","",'Section 16a Plan'!F148))</f>
        <v/>
      </c>
      <c r="O1468" s="9" t="str">
        <f>IF('Section 16a Plan'!G148="","",IF('Section 16a Plan'!G148="«Choisir»","",'Section 16a Plan'!G148))</f>
        <v/>
      </c>
      <c r="P1468" s="9" t="str">
        <f>IF('Section 16a Plan'!H148="","",'Section 16a Plan'!H148)</f>
        <v/>
      </c>
      <c r="Q1468" s="9" t="str">
        <f>IF('Section 16a Plan'!I148="","",'Section 16a Plan'!I148)</f>
        <v/>
      </c>
      <c r="R1468" s="9" t="str">
        <f>IF('Section 16a Plan'!J148="","",'Section 16a Plan'!J148)</f>
        <v/>
      </c>
      <c r="S1468" s="9" t="str">
        <f>IF('Section 16a Plan'!K148="","",'Section 16a Plan'!K148)</f>
        <v/>
      </c>
      <c r="T1468" s="9" t="str">
        <f>IF('Section 16a Plan'!L148="","",'Section 16a Plan'!L148)</f>
        <v/>
      </c>
      <c r="U1468" s="9" t="str">
        <f>IF('Section 16a Plan'!M148="","",'Section 16a Plan'!M148)</f>
        <v/>
      </c>
      <c r="V1468" s="81">
        <f>'Section 16a Plan'!N148</f>
        <v>0</v>
      </c>
      <c r="W1468" s="81">
        <f>'Section 16a Plan'!O148</f>
        <v>0</v>
      </c>
      <c r="X1468" s="81">
        <f>'Section 16a Plan'!P148</f>
        <v>0</v>
      </c>
      <c r="Y1468" s="81">
        <f>'Section 16a Plan'!Q148</f>
        <v>0</v>
      </c>
      <c r="Z1468" s="81">
        <f>'Section 16a Plan'!R148</f>
        <v>0</v>
      </c>
      <c r="AA1468" s="81">
        <f>'Section 16a Plan'!S148</f>
        <v>0</v>
      </c>
      <c r="AB1468" s="81">
        <f>'Section 16a Plan'!T148</f>
        <v>0</v>
      </c>
    </row>
    <row r="1469" spans="1:28">
      <c r="A1469" s="9">
        <f>'Identification '!$F$11</f>
        <v>0</v>
      </c>
      <c r="B1469" s="1440" t="str">
        <f>IF(AND('Identification '!$F$11="",'Identification '!$F$15&lt;&gt;""),'Identification '!$F$15,IF('Identification '!$F$11="","",IF('Identification '!$F$13="Inscrire le nom de votre organisme dans la cellule F15",'Identification '!$F$15,'Identification '!$F$13)))</f>
        <v/>
      </c>
      <c r="C1469" s="9" t="str">
        <f>REF!$BM$8</f>
        <v>2026-2027</v>
      </c>
      <c r="D1469" s="9" t="s">
        <v>3210</v>
      </c>
      <c r="E1469" s="190" t="str">
        <f>'Identification '!$F$17</f>
        <v/>
      </c>
      <c r="F1469" s="9" t="str">
        <f>'Identification '!$G$18</f>
        <v/>
      </c>
      <c r="G1469" s="9" t="str">
        <f>IF('Section 16a Plan'!$C$9="","",'Section 16a Plan'!$C$9)</f>
        <v/>
      </c>
      <c r="H1469" s="9" t="str">
        <f>IF('Section 16a Plan'!$H$6="","",'Section 16a Plan'!$H$6)</f>
        <v/>
      </c>
      <c r="I1469" s="9" t="str">
        <f>IF('Section 16a Plan'!A149="","",'Section 16a Plan'!A149)</f>
        <v/>
      </c>
      <c r="J1469" s="9" t="str">
        <f>IF('Section 16a Plan'!B149="","",'Section 16a Plan'!B149)</f>
        <v/>
      </c>
      <c r="K1469" s="9" t="str">
        <f>IF('Section 16a Plan'!C149="","",'Section 16a Plan'!C149)</f>
        <v/>
      </c>
      <c r="L1469" s="9" t="str">
        <f>IF('Section 16a Plan'!D149="","",'Section 16a Plan'!D149)</f>
        <v/>
      </c>
      <c r="M1469" s="9" t="str">
        <f>IF('Section 16a Plan'!E149="","",'Section 16a Plan'!E149)</f>
        <v/>
      </c>
      <c r="N1469" s="9" t="str">
        <f>IF('Section 16a Plan'!F149="","",IF('Section 16a Plan'!F149="«Choisir»","",'Section 16a Plan'!F149))</f>
        <v/>
      </c>
      <c r="O1469" s="9" t="str">
        <f>IF('Section 16a Plan'!G149="","",IF('Section 16a Plan'!G149="«Choisir»","",'Section 16a Plan'!G149))</f>
        <v/>
      </c>
      <c r="P1469" s="9" t="str">
        <f>IF('Section 16a Plan'!H149="","",'Section 16a Plan'!H149)</f>
        <v/>
      </c>
      <c r="Q1469" s="9" t="str">
        <f>IF('Section 16a Plan'!I149="","",'Section 16a Plan'!I149)</f>
        <v/>
      </c>
      <c r="R1469" s="9" t="str">
        <f>IF('Section 16a Plan'!J149="","",'Section 16a Plan'!J149)</f>
        <v/>
      </c>
      <c r="S1469" s="9" t="str">
        <f>IF('Section 16a Plan'!K149="","",'Section 16a Plan'!K149)</f>
        <v/>
      </c>
      <c r="T1469" s="9" t="str">
        <f>IF('Section 16a Plan'!L149="","",'Section 16a Plan'!L149)</f>
        <v/>
      </c>
      <c r="U1469" s="9" t="str">
        <f>IF('Section 16a Plan'!M149="","",'Section 16a Plan'!M149)</f>
        <v/>
      </c>
      <c r="V1469" s="81">
        <f>'Section 16a Plan'!N149</f>
        <v>0</v>
      </c>
      <c r="W1469" s="81">
        <f>'Section 16a Plan'!O149</f>
        <v>0</v>
      </c>
      <c r="X1469" s="81">
        <f>'Section 16a Plan'!P149</f>
        <v>0</v>
      </c>
      <c r="Y1469" s="81">
        <f>'Section 16a Plan'!Q149</f>
        <v>0</v>
      </c>
      <c r="Z1469" s="81">
        <f>'Section 16a Plan'!R149</f>
        <v>0</v>
      </c>
      <c r="AA1469" s="81">
        <f>'Section 16a Plan'!S149</f>
        <v>0</v>
      </c>
      <c r="AB1469" s="81">
        <f>'Section 16a Plan'!T149</f>
        <v>0</v>
      </c>
    </row>
    <row r="1470" spans="1:28">
      <c r="A1470" s="9">
        <f>'Identification '!$F$11</f>
        <v>0</v>
      </c>
      <c r="B1470" s="1440" t="str">
        <f>IF(AND('Identification '!$F$11="",'Identification '!$F$15&lt;&gt;""),'Identification '!$F$15,IF('Identification '!$F$11="","",IF('Identification '!$F$13="Inscrire le nom de votre organisme dans la cellule F15",'Identification '!$F$15,'Identification '!$F$13)))</f>
        <v/>
      </c>
      <c r="C1470" s="9" t="str">
        <f>REF!$BM$8</f>
        <v>2026-2027</v>
      </c>
      <c r="D1470" s="9" t="s">
        <v>3210</v>
      </c>
      <c r="E1470" s="190" t="str">
        <f>'Identification '!$F$17</f>
        <v/>
      </c>
      <c r="F1470" s="9" t="str">
        <f>'Identification '!$G$18</f>
        <v/>
      </c>
      <c r="G1470" s="9" t="str">
        <f>IF('Section 16a Plan'!$C$9="","",'Section 16a Plan'!$C$9)</f>
        <v/>
      </c>
      <c r="H1470" s="9" t="str">
        <f>IF('Section 16a Plan'!$H$6="","",'Section 16a Plan'!$H$6)</f>
        <v/>
      </c>
      <c r="I1470" s="9" t="str">
        <f>IF('Section 16a Plan'!A150="","",'Section 16a Plan'!A150)</f>
        <v/>
      </c>
      <c r="J1470" s="9" t="str">
        <f>IF('Section 16a Plan'!B150="","",'Section 16a Plan'!B150)</f>
        <v/>
      </c>
      <c r="K1470" s="9" t="str">
        <f>IF('Section 16a Plan'!C150="","",'Section 16a Plan'!C150)</f>
        <v/>
      </c>
      <c r="L1470" s="9" t="str">
        <f>IF('Section 16a Plan'!D150="","",'Section 16a Plan'!D150)</f>
        <v/>
      </c>
      <c r="M1470" s="9" t="str">
        <f>IF('Section 16a Plan'!E150="","",'Section 16a Plan'!E150)</f>
        <v/>
      </c>
      <c r="N1470" s="9" t="str">
        <f>IF('Section 16a Plan'!F150="","",IF('Section 16a Plan'!F150="«Choisir»","",'Section 16a Plan'!F150))</f>
        <v/>
      </c>
      <c r="O1470" s="9" t="str">
        <f>IF('Section 16a Plan'!G150="","",IF('Section 16a Plan'!G150="«Choisir»","",'Section 16a Plan'!G150))</f>
        <v/>
      </c>
      <c r="P1470" s="9" t="str">
        <f>IF('Section 16a Plan'!H150="","",'Section 16a Plan'!H150)</f>
        <v/>
      </c>
      <c r="Q1470" s="9" t="str">
        <f>IF('Section 16a Plan'!I150="","",'Section 16a Plan'!I150)</f>
        <v/>
      </c>
      <c r="R1470" s="9" t="str">
        <f>IF('Section 16a Plan'!J150="","",'Section 16a Plan'!J150)</f>
        <v/>
      </c>
      <c r="S1470" s="9" t="str">
        <f>IF('Section 16a Plan'!K150="","",'Section 16a Plan'!K150)</f>
        <v/>
      </c>
      <c r="T1470" s="9" t="str">
        <f>IF('Section 16a Plan'!L150="","",'Section 16a Plan'!L150)</f>
        <v/>
      </c>
      <c r="U1470" s="9" t="str">
        <f>IF('Section 16a Plan'!M150="","",'Section 16a Plan'!M150)</f>
        <v/>
      </c>
      <c r="V1470" s="81">
        <f>'Section 16a Plan'!N150</f>
        <v>0</v>
      </c>
      <c r="W1470" s="81">
        <f>'Section 16a Plan'!O150</f>
        <v>0</v>
      </c>
      <c r="X1470" s="81">
        <f>'Section 16a Plan'!P150</f>
        <v>0</v>
      </c>
      <c r="Y1470" s="81">
        <f>'Section 16a Plan'!Q150</f>
        <v>0</v>
      </c>
      <c r="Z1470" s="81">
        <f>'Section 16a Plan'!R150</f>
        <v>0</v>
      </c>
      <c r="AA1470" s="81">
        <f>'Section 16a Plan'!S150</f>
        <v>0</v>
      </c>
      <c r="AB1470" s="81">
        <f>'Section 16a Plan'!T150</f>
        <v>0</v>
      </c>
    </row>
    <row r="1471" spans="1:28">
      <c r="A1471" s="9">
        <f>'Identification '!$F$11</f>
        <v>0</v>
      </c>
      <c r="B1471" s="1440" t="str">
        <f>IF(AND('Identification '!$F$11="",'Identification '!$F$15&lt;&gt;""),'Identification '!$F$15,IF('Identification '!$F$11="","",IF('Identification '!$F$13="Inscrire le nom de votre organisme dans la cellule F15",'Identification '!$F$15,'Identification '!$F$13)))</f>
        <v/>
      </c>
      <c r="C1471" s="9" t="str">
        <f>REF!$BM$8</f>
        <v>2026-2027</v>
      </c>
      <c r="D1471" s="9" t="s">
        <v>3210</v>
      </c>
      <c r="E1471" s="190" t="str">
        <f>'Identification '!$F$17</f>
        <v/>
      </c>
      <c r="F1471" s="9" t="str">
        <f>'Identification '!$G$18</f>
        <v/>
      </c>
      <c r="G1471" s="9" t="str">
        <f>IF('Section 16a Plan'!$C$9="","",'Section 16a Plan'!$C$9)</f>
        <v/>
      </c>
      <c r="H1471" s="9" t="str">
        <f>IF('Section 16a Plan'!$H$6="","",'Section 16a Plan'!$H$6)</f>
        <v/>
      </c>
      <c r="I1471" s="9" t="str">
        <f>IF('Section 16a Plan'!A151="","",'Section 16a Plan'!A151)</f>
        <v/>
      </c>
      <c r="J1471" s="9" t="str">
        <f>IF('Section 16a Plan'!B151="","",'Section 16a Plan'!B151)</f>
        <v/>
      </c>
      <c r="K1471" s="9" t="str">
        <f>IF('Section 16a Plan'!C151="","",'Section 16a Plan'!C151)</f>
        <v/>
      </c>
      <c r="L1471" s="9" t="str">
        <f>IF('Section 16a Plan'!D151="","",'Section 16a Plan'!D151)</f>
        <v/>
      </c>
      <c r="M1471" s="9" t="str">
        <f>IF('Section 16a Plan'!E151="","",'Section 16a Plan'!E151)</f>
        <v/>
      </c>
      <c r="N1471" s="9" t="str">
        <f>IF('Section 16a Plan'!F151="","",IF('Section 16a Plan'!F151="«Choisir»","",'Section 16a Plan'!F151))</f>
        <v/>
      </c>
      <c r="O1471" s="9" t="str">
        <f>IF('Section 16a Plan'!G151="","",IF('Section 16a Plan'!G151="«Choisir»","",'Section 16a Plan'!G151))</f>
        <v/>
      </c>
      <c r="P1471" s="9" t="str">
        <f>IF('Section 16a Plan'!H151="","",'Section 16a Plan'!H151)</f>
        <v/>
      </c>
      <c r="Q1471" s="9" t="str">
        <f>IF('Section 16a Plan'!I151="","",'Section 16a Plan'!I151)</f>
        <v/>
      </c>
      <c r="R1471" s="9" t="str">
        <f>IF('Section 16a Plan'!J151="","",'Section 16a Plan'!J151)</f>
        <v/>
      </c>
      <c r="S1471" s="9" t="str">
        <f>IF('Section 16a Plan'!K151="","",'Section 16a Plan'!K151)</f>
        <v/>
      </c>
      <c r="T1471" s="9" t="str">
        <f>IF('Section 16a Plan'!L151="","",'Section 16a Plan'!L151)</f>
        <v/>
      </c>
      <c r="U1471" s="9" t="str">
        <f>IF('Section 16a Plan'!M151="","",'Section 16a Plan'!M151)</f>
        <v/>
      </c>
      <c r="V1471" s="81">
        <f>'Section 16a Plan'!N151</f>
        <v>0</v>
      </c>
      <c r="W1471" s="81">
        <f>'Section 16a Plan'!O151</f>
        <v>0</v>
      </c>
      <c r="X1471" s="81">
        <f>'Section 16a Plan'!P151</f>
        <v>0</v>
      </c>
      <c r="Y1471" s="81">
        <f>'Section 16a Plan'!Q151</f>
        <v>0</v>
      </c>
      <c r="Z1471" s="81">
        <f>'Section 16a Plan'!R151</f>
        <v>0</v>
      </c>
      <c r="AA1471" s="81">
        <f>'Section 16a Plan'!S151</f>
        <v>0</v>
      </c>
      <c r="AB1471" s="81">
        <f>'Section 16a Plan'!T151</f>
        <v>0</v>
      </c>
    </row>
    <row r="1472" spans="1:28">
      <c r="A1472" s="9">
        <f>'Identification '!$F$11</f>
        <v>0</v>
      </c>
      <c r="B1472" s="1440" t="str">
        <f>IF(AND('Identification '!$F$11="",'Identification '!$F$15&lt;&gt;""),'Identification '!$F$15,IF('Identification '!$F$11="","",IF('Identification '!$F$13="Inscrire le nom de votre organisme dans la cellule F15",'Identification '!$F$15,'Identification '!$F$13)))</f>
        <v/>
      </c>
      <c r="C1472" s="9" t="str">
        <f>REF!$BM$8</f>
        <v>2026-2027</v>
      </c>
      <c r="D1472" s="9" t="s">
        <v>3210</v>
      </c>
      <c r="E1472" s="190" t="str">
        <f>'Identification '!$F$17</f>
        <v/>
      </c>
      <c r="F1472" s="9" t="str">
        <f>'Identification '!$G$18</f>
        <v/>
      </c>
      <c r="G1472" s="9" t="str">
        <f>IF('Section 16a Plan'!$C$9="","",'Section 16a Plan'!$C$9)</f>
        <v/>
      </c>
      <c r="H1472" s="9" t="str">
        <f>IF('Section 16a Plan'!$H$6="","",'Section 16a Plan'!$H$6)</f>
        <v/>
      </c>
      <c r="I1472" s="9" t="str">
        <f>IF('Section 16a Plan'!A152="","",'Section 16a Plan'!A152)</f>
        <v/>
      </c>
      <c r="J1472" s="9" t="str">
        <f>IF('Section 16a Plan'!B152="","",'Section 16a Plan'!B152)</f>
        <v/>
      </c>
      <c r="K1472" s="9" t="str">
        <f>IF('Section 16a Plan'!C152="","",'Section 16a Plan'!C152)</f>
        <v/>
      </c>
      <c r="L1472" s="9" t="str">
        <f>IF('Section 16a Plan'!D152="","",'Section 16a Plan'!D152)</f>
        <v/>
      </c>
      <c r="M1472" s="9" t="str">
        <f>IF('Section 16a Plan'!E152="","",'Section 16a Plan'!E152)</f>
        <v/>
      </c>
      <c r="N1472" s="9" t="str">
        <f>IF('Section 16a Plan'!F152="","",IF('Section 16a Plan'!F152="«Choisir»","",'Section 16a Plan'!F152))</f>
        <v/>
      </c>
      <c r="O1472" s="9" t="str">
        <f>IF('Section 16a Plan'!G152="","",IF('Section 16a Plan'!G152="«Choisir»","",'Section 16a Plan'!G152))</f>
        <v/>
      </c>
      <c r="P1472" s="9" t="str">
        <f>IF('Section 16a Plan'!H152="","",'Section 16a Plan'!H152)</f>
        <v/>
      </c>
      <c r="Q1472" s="9" t="str">
        <f>IF('Section 16a Plan'!I152="","",'Section 16a Plan'!I152)</f>
        <v/>
      </c>
      <c r="R1472" s="9" t="str">
        <f>IF('Section 16a Plan'!J152="","",'Section 16a Plan'!J152)</f>
        <v/>
      </c>
      <c r="S1472" s="9" t="str">
        <f>IF('Section 16a Plan'!K152="","",'Section 16a Plan'!K152)</f>
        <v/>
      </c>
      <c r="T1472" s="9" t="str">
        <f>IF('Section 16a Plan'!L152="","",'Section 16a Plan'!L152)</f>
        <v/>
      </c>
      <c r="U1472" s="9" t="str">
        <f>IF('Section 16a Plan'!M152="","",'Section 16a Plan'!M152)</f>
        <v/>
      </c>
      <c r="V1472" s="81">
        <f>'Section 16a Plan'!N152</f>
        <v>0</v>
      </c>
      <c r="W1472" s="81">
        <f>'Section 16a Plan'!O152</f>
        <v>0</v>
      </c>
      <c r="X1472" s="81">
        <f>'Section 16a Plan'!P152</f>
        <v>0</v>
      </c>
      <c r="Y1472" s="81">
        <f>'Section 16a Plan'!Q152</f>
        <v>0</v>
      </c>
      <c r="Z1472" s="81">
        <f>'Section 16a Plan'!R152</f>
        <v>0</v>
      </c>
      <c r="AA1472" s="81">
        <f>'Section 16a Plan'!S152</f>
        <v>0</v>
      </c>
      <c r="AB1472" s="81">
        <f>'Section 16a Plan'!T152</f>
        <v>0</v>
      </c>
    </row>
    <row r="1473" spans="1:28">
      <c r="A1473" s="9">
        <f>'Identification '!$F$11</f>
        <v>0</v>
      </c>
      <c r="B1473" s="1440" t="str">
        <f>IF(AND('Identification '!$F$11="",'Identification '!$F$15&lt;&gt;""),'Identification '!$F$15,IF('Identification '!$F$11="","",IF('Identification '!$F$13="Inscrire le nom de votre organisme dans la cellule F15",'Identification '!$F$15,'Identification '!$F$13)))</f>
        <v/>
      </c>
      <c r="C1473" s="9" t="str">
        <f>REF!$BM$8</f>
        <v>2026-2027</v>
      </c>
      <c r="D1473" s="9" t="s">
        <v>3210</v>
      </c>
      <c r="E1473" s="190" t="str">
        <f>'Identification '!$F$17</f>
        <v/>
      </c>
      <c r="F1473" s="9" t="str">
        <f>'Identification '!$G$18</f>
        <v/>
      </c>
      <c r="G1473" s="9" t="str">
        <f>IF('Section 16a Plan'!$C$9="","",'Section 16a Plan'!$C$9)</f>
        <v/>
      </c>
      <c r="H1473" s="9" t="str">
        <f>IF('Section 16a Plan'!$H$6="","",'Section 16a Plan'!$H$6)</f>
        <v/>
      </c>
      <c r="I1473" s="9" t="str">
        <f>IF('Section 16a Plan'!A153="","",'Section 16a Plan'!A153)</f>
        <v/>
      </c>
      <c r="J1473" s="9" t="str">
        <f>IF('Section 16a Plan'!B153="","",'Section 16a Plan'!B153)</f>
        <v/>
      </c>
      <c r="K1473" s="9" t="str">
        <f>IF('Section 16a Plan'!C153="","",'Section 16a Plan'!C153)</f>
        <v/>
      </c>
      <c r="L1473" s="9" t="str">
        <f>IF('Section 16a Plan'!D153="","",'Section 16a Plan'!D153)</f>
        <v/>
      </c>
      <c r="M1473" s="9" t="str">
        <f>IF('Section 16a Plan'!E153="","",'Section 16a Plan'!E153)</f>
        <v/>
      </c>
      <c r="N1473" s="9" t="str">
        <f>IF('Section 16a Plan'!F153="","",IF('Section 16a Plan'!F153="«Choisir»","",'Section 16a Plan'!F153))</f>
        <v/>
      </c>
      <c r="O1473" s="9" t="str">
        <f>IF('Section 16a Plan'!G153="","",IF('Section 16a Plan'!G153="«Choisir»","",'Section 16a Plan'!G153))</f>
        <v/>
      </c>
      <c r="P1473" s="9" t="str">
        <f>IF('Section 16a Plan'!H153="","",'Section 16a Plan'!H153)</f>
        <v/>
      </c>
      <c r="Q1473" s="9" t="str">
        <f>IF('Section 16a Plan'!I153="","",'Section 16a Plan'!I153)</f>
        <v/>
      </c>
      <c r="R1473" s="9" t="str">
        <f>IF('Section 16a Plan'!J153="","",'Section 16a Plan'!J153)</f>
        <v/>
      </c>
      <c r="S1473" s="9" t="str">
        <f>IF('Section 16a Plan'!K153="","",'Section 16a Plan'!K153)</f>
        <v/>
      </c>
      <c r="T1473" s="9" t="str">
        <f>IF('Section 16a Plan'!L153="","",'Section 16a Plan'!L153)</f>
        <v/>
      </c>
      <c r="U1473" s="9" t="str">
        <f>IF('Section 16a Plan'!M153="","",'Section 16a Plan'!M153)</f>
        <v/>
      </c>
      <c r="V1473" s="81">
        <f>'Section 16a Plan'!N153</f>
        <v>0</v>
      </c>
      <c r="W1473" s="81">
        <f>'Section 16a Plan'!O153</f>
        <v>0</v>
      </c>
      <c r="X1473" s="81">
        <f>'Section 16a Plan'!P153</f>
        <v>0</v>
      </c>
      <c r="Y1473" s="81">
        <f>'Section 16a Plan'!Q153</f>
        <v>0</v>
      </c>
      <c r="Z1473" s="81">
        <f>'Section 16a Plan'!R153</f>
        <v>0</v>
      </c>
      <c r="AA1473" s="81">
        <f>'Section 16a Plan'!S153</f>
        <v>0</v>
      </c>
      <c r="AB1473" s="81">
        <f>'Section 16a Plan'!T153</f>
        <v>0</v>
      </c>
    </row>
    <row r="1474" spans="1:28">
      <c r="A1474" s="9">
        <f>'Identification '!$F$11</f>
        <v>0</v>
      </c>
      <c r="B1474" s="1440" t="str">
        <f>IF(AND('Identification '!$F$11="",'Identification '!$F$15&lt;&gt;""),'Identification '!$F$15,IF('Identification '!$F$11="","",IF('Identification '!$F$13="Inscrire le nom de votre organisme dans la cellule F15",'Identification '!$F$15,'Identification '!$F$13)))</f>
        <v/>
      </c>
      <c r="C1474" s="9" t="str">
        <f>REF!$BM$8</f>
        <v>2026-2027</v>
      </c>
      <c r="D1474" s="9" t="s">
        <v>3210</v>
      </c>
      <c r="E1474" s="190" t="str">
        <f>'Identification '!$F$17</f>
        <v/>
      </c>
      <c r="F1474" s="9" t="str">
        <f>'Identification '!$G$18</f>
        <v/>
      </c>
      <c r="G1474" s="9" t="str">
        <f>IF('Section 16a Plan'!$C$9="","",'Section 16a Plan'!$C$9)</f>
        <v/>
      </c>
      <c r="H1474" s="9" t="str">
        <f>IF('Section 16a Plan'!$H$6="","",'Section 16a Plan'!$H$6)</f>
        <v/>
      </c>
      <c r="I1474" s="9" t="str">
        <f>IF('Section 16a Plan'!A154="","",'Section 16a Plan'!A154)</f>
        <v/>
      </c>
      <c r="J1474" s="9" t="str">
        <f>IF('Section 16a Plan'!B154="","",'Section 16a Plan'!B154)</f>
        <v/>
      </c>
      <c r="K1474" s="9" t="str">
        <f>IF('Section 16a Plan'!C154="","",'Section 16a Plan'!C154)</f>
        <v/>
      </c>
      <c r="L1474" s="9" t="str">
        <f>IF('Section 16a Plan'!D154="","",'Section 16a Plan'!D154)</f>
        <v/>
      </c>
      <c r="M1474" s="9" t="str">
        <f>IF('Section 16a Plan'!E154="","",'Section 16a Plan'!E154)</f>
        <v/>
      </c>
      <c r="N1474" s="9" t="str">
        <f>IF('Section 16a Plan'!F154="","",IF('Section 16a Plan'!F154="«Choisir»","",'Section 16a Plan'!F154))</f>
        <v/>
      </c>
      <c r="O1474" s="9" t="str">
        <f>IF('Section 16a Plan'!G154="","",IF('Section 16a Plan'!G154="«Choisir»","",'Section 16a Plan'!G154))</f>
        <v/>
      </c>
      <c r="P1474" s="9" t="str">
        <f>IF('Section 16a Plan'!H154="","",'Section 16a Plan'!H154)</f>
        <v/>
      </c>
      <c r="Q1474" s="9" t="str">
        <f>IF('Section 16a Plan'!I154="","",'Section 16a Plan'!I154)</f>
        <v/>
      </c>
      <c r="R1474" s="9" t="str">
        <f>IF('Section 16a Plan'!J154="","",'Section 16a Plan'!J154)</f>
        <v/>
      </c>
      <c r="S1474" s="9" t="str">
        <f>IF('Section 16a Plan'!K154="","",'Section 16a Plan'!K154)</f>
        <v/>
      </c>
      <c r="T1474" s="9" t="str">
        <f>IF('Section 16a Plan'!L154="","",'Section 16a Plan'!L154)</f>
        <v/>
      </c>
      <c r="U1474" s="9" t="str">
        <f>IF('Section 16a Plan'!M154="","",'Section 16a Plan'!M154)</f>
        <v/>
      </c>
      <c r="V1474" s="81">
        <f>'Section 16a Plan'!N154</f>
        <v>0</v>
      </c>
      <c r="W1474" s="81">
        <f>'Section 16a Plan'!O154</f>
        <v>0</v>
      </c>
      <c r="X1474" s="81">
        <f>'Section 16a Plan'!P154</f>
        <v>0</v>
      </c>
      <c r="Y1474" s="81">
        <f>'Section 16a Plan'!Q154</f>
        <v>0</v>
      </c>
      <c r="Z1474" s="81">
        <f>'Section 16a Plan'!R154</f>
        <v>0</v>
      </c>
      <c r="AA1474" s="81">
        <f>'Section 16a Plan'!S154</f>
        <v>0</v>
      </c>
      <c r="AB1474" s="81">
        <f>'Section 16a Plan'!T154</f>
        <v>0</v>
      </c>
    </row>
    <row r="1475" spans="1:28">
      <c r="A1475" s="9">
        <f>'Identification '!$F$11</f>
        <v>0</v>
      </c>
      <c r="B1475" s="1440" t="str">
        <f>IF(AND('Identification '!$F$11="",'Identification '!$F$15&lt;&gt;""),'Identification '!$F$15,IF('Identification '!$F$11="","",IF('Identification '!$F$13="Inscrire le nom de votre organisme dans la cellule F15",'Identification '!$F$15,'Identification '!$F$13)))</f>
        <v/>
      </c>
      <c r="C1475" s="9" t="str">
        <f>REF!$BM$8</f>
        <v>2026-2027</v>
      </c>
      <c r="D1475" s="9" t="s">
        <v>3210</v>
      </c>
      <c r="E1475" s="190" t="str">
        <f>'Identification '!$F$17</f>
        <v/>
      </c>
      <c r="F1475" s="9" t="str">
        <f>'Identification '!$G$18</f>
        <v/>
      </c>
      <c r="G1475" s="9" t="str">
        <f>IF('Section 16a Plan'!$C$9="","",'Section 16a Plan'!$C$9)</f>
        <v/>
      </c>
      <c r="H1475" s="9" t="str">
        <f>IF('Section 16a Plan'!$H$6="","",'Section 16a Plan'!$H$6)</f>
        <v/>
      </c>
      <c r="I1475" s="9" t="str">
        <f>IF('Section 16a Plan'!A155="","",'Section 16a Plan'!A155)</f>
        <v/>
      </c>
      <c r="J1475" s="9" t="str">
        <f>IF('Section 16a Plan'!B155="","",'Section 16a Plan'!B155)</f>
        <v/>
      </c>
      <c r="K1475" s="9" t="str">
        <f>IF('Section 16a Plan'!C155="","",'Section 16a Plan'!C155)</f>
        <v/>
      </c>
      <c r="L1475" s="9" t="str">
        <f>IF('Section 16a Plan'!D155="","",'Section 16a Plan'!D155)</f>
        <v/>
      </c>
      <c r="M1475" s="9" t="str">
        <f>IF('Section 16a Plan'!E155="","",'Section 16a Plan'!E155)</f>
        <v/>
      </c>
      <c r="N1475" s="9" t="str">
        <f>IF('Section 16a Plan'!F155="","",IF('Section 16a Plan'!F155="«Choisir»","",'Section 16a Plan'!F155))</f>
        <v/>
      </c>
      <c r="O1475" s="9" t="str">
        <f>IF('Section 16a Plan'!G155="","",IF('Section 16a Plan'!G155="«Choisir»","",'Section 16a Plan'!G155))</f>
        <v/>
      </c>
      <c r="P1475" s="9" t="str">
        <f>IF('Section 16a Plan'!H155="","",'Section 16a Plan'!H155)</f>
        <v/>
      </c>
      <c r="Q1475" s="9" t="str">
        <f>IF('Section 16a Plan'!I155="","",'Section 16a Plan'!I155)</f>
        <v/>
      </c>
      <c r="R1475" s="9" t="str">
        <f>IF('Section 16a Plan'!J155="","",'Section 16a Plan'!J155)</f>
        <v/>
      </c>
      <c r="S1475" s="9" t="str">
        <f>IF('Section 16a Plan'!K155="","",'Section 16a Plan'!K155)</f>
        <v/>
      </c>
      <c r="T1475" s="9" t="str">
        <f>IF('Section 16a Plan'!L155="","",'Section 16a Plan'!L155)</f>
        <v/>
      </c>
      <c r="U1475" s="9" t="str">
        <f>IF('Section 16a Plan'!M155="","",'Section 16a Plan'!M155)</f>
        <v/>
      </c>
      <c r="V1475" s="81">
        <f>'Section 16a Plan'!N155</f>
        <v>0</v>
      </c>
      <c r="W1475" s="81">
        <f>'Section 16a Plan'!O155</f>
        <v>0</v>
      </c>
      <c r="X1475" s="81">
        <f>'Section 16a Plan'!P155</f>
        <v>0</v>
      </c>
      <c r="Y1475" s="81">
        <f>'Section 16a Plan'!Q155</f>
        <v>0</v>
      </c>
      <c r="Z1475" s="81">
        <f>'Section 16a Plan'!R155</f>
        <v>0</v>
      </c>
      <c r="AA1475" s="81">
        <f>'Section 16a Plan'!S155</f>
        <v>0</v>
      </c>
      <c r="AB1475" s="81">
        <f>'Section 16a Plan'!T155</f>
        <v>0</v>
      </c>
    </row>
    <row r="1476" spans="1:28">
      <c r="A1476" s="9">
        <f>'Identification '!$F$11</f>
        <v>0</v>
      </c>
      <c r="B1476" s="1440" t="str">
        <f>IF(AND('Identification '!$F$11="",'Identification '!$F$15&lt;&gt;""),'Identification '!$F$15,IF('Identification '!$F$11="","",IF('Identification '!$F$13="Inscrire le nom de votre organisme dans la cellule F15",'Identification '!$F$15,'Identification '!$F$13)))</f>
        <v/>
      </c>
      <c r="C1476" s="9" t="str">
        <f>REF!$BM$8</f>
        <v>2026-2027</v>
      </c>
      <c r="D1476" s="9" t="s">
        <v>3210</v>
      </c>
      <c r="E1476" s="190" t="str">
        <f>'Identification '!$F$17</f>
        <v/>
      </c>
      <c r="F1476" s="9" t="str">
        <f>'Identification '!$G$18</f>
        <v/>
      </c>
      <c r="G1476" s="9" t="str">
        <f>IF('Section 16a Plan'!$C$9="","",'Section 16a Plan'!$C$9)</f>
        <v/>
      </c>
      <c r="H1476" s="9" t="str">
        <f>IF('Section 16a Plan'!$H$6="","",'Section 16a Plan'!$H$6)</f>
        <v/>
      </c>
      <c r="I1476" s="9" t="str">
        <f>IF('Section 16a Plan'!A156="","",'Section 16a Plan'!A156)</f>
        <v/>
      </c>
      <c r="J1476" s="9" t="str">
        <f>IF('Section 16a Plan'!B156="","",'Section 16a Plan'!B156)</f>
        <v/>
      </c>
      <c r="K1476" s="9" t="str">
        <f>IF('Section 16a Plan'!C156="","",'Section 16a Plan'!C156)</f>
        <v/>
      </c>
      <c r="L1476" s="9" t="str">
        <f>IF('Section 16a Plan'!D156="","",'Section 16a Plan'!D156)</f>
        <v/>
      </c>
      <c r="M1476" s="9" t="str">
        <f>IF('Section 16a Plan'!E156="","",'Section 16a Plan'!E156)</f>
        <v/>
      </c>
      <c r="N1476" s="9" t="str">
        <f>IF('Section 16a Plan'!F156="","",IF('Section 16a Plan'!F156="«Choisir»","",'Section 16a Plan'!F156))</f>
        <v/>
      </c>
      <c r="O1476" s="9" t="str">
        <f>IF('Section 16a Plan'!G156="","",IF('Section 16a Plan'!G156="«Choisir»","",'Section 16a Plan'!G156))</f>
        <v/>
      </c>
      <c r="P1476" s="9" t="str">
        <f>IF('Section 16a Plan'!H156="","",'Section 16a Plan'!H156)</f>
        <v/>
      </c>
      <c r="Q1476" s="9" t="str">
        <f>IF('Section 16a Plan'!I156="","",'Section 16a Plan'!I156)</f>
        <v/>
      </c>
      <c r="R1476" s="9" t="str">
        <f>IF('Section 16a Plan'!J156="","",'Section 16a Plan'!J156)</f>
        <v/>
      </c>
      <c r="S1476" s="9" t="str">
        <f>IF('Section 16a Plan'!K156="","",'Section 16a Plan'!K156)</f>
        <v/>
      </c>
      <c r="T1476" s="9" t="str">
        <f>IF('Section 16a Plan'!L156="","",'Section 16a Plan'!L156)</f>
        <v/>
      </c>
      <c r="U1476" s="9" t="str">
        <f>IF('Section 16a Plan'!M156="","",'Section 16a Plan'!M156)</f>
        <v/>
      </c>
      <c r="V1476" s="81">
        <f>'Section 16a Plan'!N156</f>
        <v>0</v>
      </c>
      <c r="W1476" s="81">
        <f>'Section 16a Plan'!O156</f>
        <v>0</v>
      </c>
      <c r="X1476" s="81">
        <f>'Section 16a Plan'!P156</f>
        <v>0</v>
      </c>
      <c r="Y1476" s="81">
        <f>'Section 16a Plan'!Q156</f>
        <v>0</v>
      </c>
      <c r="Z1476" s="81">
        <f>'Section 16a Plan'!R156</f>
        <v>0</v>
      </c>
      <c r="AA1476" s="81">
        <f>'Section 16a Plan'!S156</f>
        <v>0</v>
      </c>
      <c r="AB1476" s="81">
        <f>'Section 16a Plan'!T156</f>
        <v>0</v>
      </c>
    </row>
    <row r="1477" spans="1:28">
      <c r="A1477" s="9">
        <f>'Identification '!$F$11</f>
        <v>0</v>
      </c>
      <c r="B1477" s="1440" t="str">
        <f>IF(AND('Identification '!$F$11="",'Identification '!$F$15&lt;&gt;""),'Identification '!$F$15,IF('Identification '!$F$11="","",IF('Identification '!$F$13="Inscrire le nom de votre organisme dans la cellule F15",'Identification '!$F$15,'Identification '!$F$13)))</f>
        <v/>
      </c>
      <c r="C1477" s="9" t="str">
        <f>REF!$BM$8</f>
        <v>2026-2027</v>
      </c>
      <c r="D1477" s="9" t="s">
        <v>3210</v>
      </c>
      <c r="E1477" s="190" t="str">
        <f>'Identification '!$F$17</f>
        <v/>
      </c>
      <c r="F1477" s="9" t="str">
        <f>'Identification '!$G$18</f>
        <v/>
      </c>
      <c r="G1477" s="9" t="str">
        <f>IF('Section 16a Plan'!$C$9="","",'Section 16a Plan'!$C$9)</f>
        <v/>
      </c>
      <c r="H1477" s="9" t="str">
        <f>IF('Section 16a Plan'!$H$6="","",'Section 16a Plan'!$H$6)</f>
        <v/>
      </c>
      <c r="I1477" s="9" t="str">
        <f>IF('Section 16a Plan'!A157="","",'Section 16a Plan'!A157)</f>
        <v/>
      </c>
      <c r="J1477" s="9" t="str">
        <f>IF('Section 16a Plan'!B157="","",'Section 16a Plan'!B157)</f>
        <v/>
      </c>
      <c r="K1477" s="9" t="str">
        <f>IF('Section 16a Plan'!C157="","",'Section 16a Plan'!C157)</f>
        <v/>
      </c>
      <c r="L1477" s="9" t="str">
        <f>IF('Section 16a Plan'!D157="","",'Section 16a Plan'!D157)</f>
        <v/>
      </c>
      <c r="M1477" s="9" t="str">
        <f>IF('Section 16a Plan'!E157="","",'Section 16a Plan'!E157)</f>
        <v/>
      </c>
      <c r="N1477" s="9" t="str">
        <f>IF('Section 16a Plan'!F157="","",IF('Section 16a Plan'!F157="«Choisir»","",'Section 16a Plan'!F157))</f>
        <v/>
      </c>
      <c r="O1477" s="9" t="str">
        <f>IF('Section 16a Plan'!G157="","",IF('Section 16a Plan'!G157="«Choisir»","",'Section 16a Plan'!G157))</f>
        <v/>
      </c>
      <c r="P1477" s="9" t="str">
        <f>IF('Section 16a Plan'!H157="","",'Section 16a Plan'!H157)</f>
        <v/>
      </c>
      <c r="Q1477" s="9" t="str">
        <f>IF('Section 16a Plan'!I157="","",'Section 16a Plan'!I157)</f>
        <v/>
      </c>
      <c r="R1477" s="9" t="str">
        <f>IF('Section 16a Plan'!J157="","",'Section 16a Plan'!J157)</f>
        <v/>
      </c>
      <c r="S1477" s="9" t="str">
        <f>IF('Section 16a Plan'!K157="","",'Section 16a Plan'!K157)</f>
        <v/>
      </c>
      <c r="T1477" s="9" t="str">
        <f>IF('Section 16a Plan'!L157="","",'Section 16a Plan'!L157)</f>
        <v/>
      </c>
      <c r="U1477" s="9" t="str">
        <f>IF('Section 16a Plan'!M157="","",'Section 16a Plan'!M157)</f>
        <v/>
      </c>
      <c r="V1477" s="81">
        <f>'Section 16a Plan'!N157</f>
        <v>0</v>
      </c>
      <c r="W1477" s="81">
        <f>'Section 16a Plan'!O157</f>
        <v>0</v>
      </c>
      <c r="X1477" s="81">
        <f>'Section 16a Plan'!P157</f>
        <v>0</v>
      </c>
      <c r="Y1477" s="81">
        <f>'Section 16a Plan'!Q157</f>
        <v>0</v>
      </c>
      <c r="Z1477" s="81">
        <f>'Section 16a Plan'!R157</f>
        <v>0</v>
      </c>
      <c r="AA1477" s="81">
        <f>'Section 16a Plan'!S157</f>
        <v>0</v>
      </c>
      <c r="AB1477" s="81">
        <f>'Section 16a Plan'!T157</f>
        <v>0</v>
      </c>
    </row>
    <row r="1478" spans="1:28">
      <c r="A1478" s="9">
        <f>'Identification '!$F$11</f>
        <v>0</v>
      </c>
      <c r="B1478" s="1440" t="str">
        <f>IF(AND('Identification '!$F$11="",'Identification '!$F$15&lt;&gt;""),'Identification '!$F$15,IF('Identification '!$F$11="","",IF('Identification '!$F$13="Inscrire le nom de votre organisme dans la cellule F15",'Identification '!$F$15,'Identification '!$F$13)))</f>
        <v/>
      </c>
      <c r="C1478" s="9" t="str">
        <f>REF!$BM$8</f>
        <v>2026-2027</v>
      </c>
      <c r="D1478" s="9" t="s">
        <v>3210</v>
      </c>
      <c r="E1478" s="190" t="str">
        <f>'Identification '!$F$17</f>
        <v/>
      </c>
      <c r="F1478" s="9" t="str">
        <f>'Identification '!$G$18</f>
        <v/>
      </c>
      <c r="G1478" s="9" t="str">
        <f>IF('Section 16a Plan'!$C$9="","",'Section 16a Plan'!$C$9)</f>
        <v/>
      </c>
      <c r="H1478" s="9" t="str">
        <f>IF('Section 16a Plan'!$H$6="","",'Section 16a Plan'!$H$6)</f>
        <v/>
      </c>
      <c r="I1478" s="9" t="str">
        <f>IF('Section 16a Plan'!A158="","",'Section 16a Plan'!A158)</f>
        <v/>
      </c>
      <c r="J1478" s="9" t="str">
        <f>IF('Section 16a Plan'!B158="","",'Section 16a Plan'!B158)</f>
        <v/>
      </c>
      <c r="K1478" s="9" t="str">
        <f>IF('Section 16a Plan'!C158="","",'Section 16a Plan'!C158)</f>
        <v/>
      </c>
      <c r="L1478" s="9" t="str">
        <f>IF('Section 16a Plan'!D158="","",'Section 16a Plan'!D158)</f>
        <v/>
      </c>
      <c r="M1478" s="9" t="str">
        <f>IF('Section 16a Plan'!E158="","",'Section 16a Plan'!E158)</f>
        <v/>
      </c>
      <c r="N1478" s="9" t="str">
        <f>IF('Section 16a Plan'!F158="","",IF('Section 16a Plan'!F158="«Choisir»","",'Section 16a Plan'!F158))</f>
        <v/>
      </c>
      <c r="O1478" s="9" t="str">
        <f>IF('Section 16a Plan'!G158="","",IF('Section 16a Plan'!G158="«Choisir»","",'Section 16a Plan'!G158))</f>
        <v/>
      </c>
      <c r="P1478" s="9" t="str">
        <f>IF('Section 16a Plan'!H158="","",'Section 16a Plan'!H158)</f>
        <v/>
      </c>
      <c r="Q1478" s="9" t="str">
        <f>IF('Section 16a Plan'!I158="","",'Section 16a Plan'!I158)</f>
        <v/>
      </c>
      <c r="R1478" s="9" t="str">
        <f>IF('Section 16a Plan'!J158="","",'Section 16a Plan'!J158)</f>
        <v/>
      </c>
      <c r="S1478" s="9" t="str">
        <f>IF('Section 16a Plan'!K158="","",'Section 16a Plan'!K158)</f>
        <v/>
      </c>
      <c r="T1478" s="9" t="str">
        <f>IF('Section 16a Plan'!L158="","",'Section 16a Plan'!L158)</f>
        <v/>
      </c>
      <c r="U1478" s="9" t="str">
        <f>IF('Section 16a Plan'!M158="","",'Section 16a Plan'!M158)</f>
        <v/>
      </c>
      <c r="V1478" s="81">
        <f>'Section 16a Plan'!N158</f>
        <v>0</v>
      </c>
      <c r="W1478" s="81">
        <f>'Section 16a Plan'!O158</f>
        <v>0</v>
      </c>
      <c r="X1478" s="81">
        <f>'Section 16a Plan'!P158</f>
        <v>0</v>
      </c>
      <c r="Y1478" s="81">
        <f>'Section 16a Plan'!Q158</f>
        <v>0</v>
      </c>
      <c r="Z1478" s="81">
        <f>'Section 16a Plan'!R158</f>
        <v>0</v>
      </c>
      <c r="AA1478" s="81">
        <f>'Section 16a Plan'!S158</f>
        <v>0</v>
      </c>
      <c r="AB1478" s="81">
        <f>'Section 16a Plan'!T158</f>
        <v>0</v>
      </c>
    </row>
    <row r="1479" spans="1:28">
      <c r="A1479" s="9">
        <f>'Identification '!$F$11</f>
        <v>0</v>
      </c>
      <c r="B1479" s="1440" t="str">
        <f>IF(AND('Identification '!$F$11="",'Identification '!$F$15&lt;&gt;""),'Identification '!$F$15,IF('Identification '!$F$11="","",IF('Identification '!$F$13="Inscrire le nom de votre organisme dans la cellule F15",'Identification '!$F$15,'Identification '!$F$13)))</f>
        <v/>
      </c>
      <c r="C1479" s="9" t="str">
        <f>REF!$BM$8</f>
        <v>2026-2027</v>
      </c>
      <c r="D1479" s="9" t="s">
        <v>3210</v>
      </c>
      <c r="E1479" s="190" t="str">
        <f>'Identification '!$F$17</f>
        <v/>
      </c>
      <c r="F1479" s="9" t="str">
        <f>'Identification '!$G$18</f>
        <v/>
      </c>
      <c r="G1479" s="9" t="str">
        <f>IF('Section 16a Plan'!$C$9="","",'Section 16a Plan'!$C$9)</f>
        <v/>
      </c>
      <c r="H1479" s="9" t="str">
        <f>IF('Section 16a Plan'!$H$6="","",'Section 16a Plan'!$H$6)</f>
        <v/>
      </c>
      <c r="I1479" s="9" t="str">
        <f>IF('Section 16a Plan'!A159="","",'Section 16a Plan'!A159)</f>
        <v/>
      </c>
      <c r="J1479" s="9" t="str">
        <f>IF('Section 16a Plan'!B159="","",'Section 16a Plan'!B159)</f>
        <v/>
      </c>
      <c r="K1479" s="9" t="str">
        <f>IF('Section 16a Plan'!C159="","",'Section 16a Plan'!C159)</f>
        <v/>
      </c>
      <c r="L1479" s="9" t="str">
        <f>IF('Section 16a Plan'!D159="","",'Section 16a Plan'!D159)</f>
        <v/>
      </c>
      <c r="M1479" s="9" t="str">
        <f>IF('Section 16a Plan'!E159="","",'Section 16a Plan'!E159)</f>
        <v/>
      </c>
      <c r="N1479" s="9" t="str">
        <f>IF('Section 16a Plan'!F159="","",IF('Section 16a Plan'!F159="«Choisir»","",'Section 16a Plan'!F159))</f>
        <v/>
      </c>
      <c r="O1479" s="9" t="str">
        <f>IF('Section 16a Plan'!G159="","",IF('Section 16a Plan'!G159="«Choisir»","",'Section 16a Plan'!G159))</f>
        <v/>
      </c>
      <c r="P1479" s="9" t="str">
        <f>IF('Section 16a Plan'!H159="","",'Section 16a Plan'!H159)</f>
        <v/>
      </c>
      <c r="Q1479" s="9" t="str">
        <f>IF('Section 16a Plan'!I159="","",'Section 16a Plan'!I159)</f>
        <v/>
      </c>
      <c r="R1479" s="9" t="str">
        <f>IF('Section 16a Plan'!J159="","",'Section 16a Plan'!J159)</f>
        <v/>
      </c>
      <c r="S1479" s="9" t="str">
        <f>IF('Section 16a Plan'!K159="","",'Section 16a Plan'!K159)</f>
        <v/>
      </c>
      <c r="T1479" s="9" t="str">
        <f>IF('Section 16a Plan'!L159="","",'Section 16a Plan'!L159)</f>
        <v/>
      </c>
      <c r="U1479" s="9" t="str">
        <f>IF('Section 16a Plan'!M159="","",'Section 16a Plan'!M159)</f>
        <v/>
      </c>
      <c r="V1479" s="81">
        <f>'Section 16a Plan'!N159</f>
        <v>0</v>
      </c>
      <c r="W1479" s="81">
        <f>'Section 16a Plan'!O159</f>
        <v>0</v>
      </c>
      <c r="X1479" s="81">
        <f>'Section 16a Plan'!P159</f>
        <v>0</v>
      </c>
      <c r="Y1479" s="81">
        <f>'Section 16a Plan'!Q159</f>
        <v>0</v>
      </c>
      <c r="Z1479" s="81">
        <f>'Section 16a Plan'!R159</f>
        <v>0</v>
      </c>
      <c r="AA1479" s="81">
        <f>'Section 16a Plan'!S159</f>
        <v>0</v>
      </c>
      <c r="AB1479" s="81">
        <f>'Section 16a Plan'!T159</f>
        <v>0</v>
      </c>
    </row>
    <row r="1480" spans="1:28">
      <c r="A1480" s="9">
        <f>'Identification '!$F$11</f>
        <v>0</v>
      </c>
      <c r="B1480" s="1440" t="str">
        <f>IF(AND('Identification '!$F$11="",'Identification '!$F$15&lt;&gt;""),'Identification '!$F$15,IF('Identification '!$F$11="","",IF('Identification '!$F$13="Inscrire le nom de votre organisme dans la cellule F15",'Identification '!$F$15,'Identification '!$F$13)))</f>
        <v/>
      </c>
      <c r="C1480" s="9" t="str">
        <f>REF!$BM$8</f>
        <v>2026-2027</v>
      </c>
      <c r="D1480" s="9" t="s">
        <v>3210</v>
      </c>
      <c r="E1480" s="190" t="str">
        <f>'Identification '!$F$17</f>
        <v/>
      </c>
      <c r="F1480" s="9" t="str">
        <f>'Identification '!$G$18</f>
        <v/>
      </c>
      <c r="G1480" s="9" t="str">
        <f>IF('Section 16a Plan'!$C$9="","",'Section 16a Plan'!$C$9)</f>
        <v/>
      </c>
      <c r="H1480" s="9" t="str">
        <f>IF('Section 16a Plan'!$H$6="","",'Section 16a Plan'!$H$6)</f>
        <v/>
      </c>
      <c r="I1480" s="9" t="str">
        <f>IF('Section 16a Plan'!A160="","",'Section 16a Plan'!A160)</f>
        <v/>
      </c>
      <c r="J1480" s="9" t="str">
        <f>IF('Section 16a Plan'!B160="","",'Section 16a Plan'!B160)</f>
        <v/>
      </c>
      <c r="K1480" s="9" t="str">
        <f>IF('Section 16a Plan'!C160="","",'Section 16a Plan'!C160)</f>
        <v/>
      </c>
      <c r="L1480" s="9" t="str">
        <f>IF('Section 16a Plan'!D160="","",'Section 16a Plan'!D160)</f>
        <v/>
      </c>
      <c r="M1480" s="9" t="str">
        <f>IF('Section 16a Plan'!E160="","",'Section 16a Plan'!E160)</f>
        <v/>
      </c>
      <c r="N1480" s="9" t="str">
        <f>IF('Section 16a Plan'!F160="","",IF('Section 16a Plan'!F160="«Choisir»","",'Section 16a Plan'!F160))</f>
        <v/>
      </c>
      <c r="O1480" s="9" t="str">
        <f>IF('Section 16a Plan'!G160="","",IF('Section 16a Plan'!G160="«Choisir»","",'Section 16a Plan'!G160))</f>
        <v/>
      </c>
      <c r="P1480" s="9" t="str">
        <f>IF('Section 16a Plan'!H160="","",'Section 16a Plan'!H160)</f>
        <v/>
      </c>
      <c r="Q1480" s="9" t="str">
        <f>IF('Section 16a Plan'!I160="","",'Section 16a Plan'!I160)</f>
        <v/>
      </c>
      <c r="R1480" s="9" t="str">
        <f>IF('Section 16a Plan'!J160="","",'Section 16a Plan'!J160)</f>
        <v/>
      </c>
      <c r="S1480" s="9" t="str">
        <f>IF('Section 16a Plan'!K160="","",'Section 16a Plan'!K160)</f>
        <v/>
      </c>
      <c r="T1480" s="9" t="str">
        <f>IF('Section 16a Plan'!L160="","",'Section 16a Plan'!L160)</f>
        <v/>
      </c>
      <c r="U1480" s="9" t="str">
        <f>IF('Section 16a Plan'!M160="","",'Section 16a Plan'!M160)</f>
        <v/>
      </c>
      <c r="V1480" s="81">
        <f>'Section 16a Plan'!N160</f>
        <v>0</v>
      </c>
      <c r="W1480" s="81">
        <f>'Section 16a Plan'!O160</f>
        <v>0</v>
      </c>
      <c r="X1480" s="81">
        <f>'Section 16a Plan'!P160</f>
        <v>0</v>
      </c>
      <c r="Y1480" s="81">
        <f>'Section 16a Plan'!Q160</f>
        <v>0</v>
      </c>
      <c r="Z1480" s="81">
        <f>'Section 16a Plan'!R160</f>
        <v>0</v>
      </c>
      <c r="AA1480" s="81">
        <f>'Section 16a Plan'!S160</f>
        <v>0</v>
      </c>
      <c r="AB1480" s="81">
        <f>'Section 16a Plan'!T160</f>
        <v>0</v>
      </c>
    </row>
    <row r="1481" spans="1:28">
      <c r="A1481" s="9">
        <f>'Identification '!$F$11</f>
        <v>0</v>
      </c>
      <c r="B1481" s="1440" t="str">
        <f>IF(AND('Identification '!$F$11="",'Identification '!$F$15&lt;&gt;""),'Identification '!$F$15,IF('Identification '!$F$11="","",IF('Identification '!$F$13="Inscrire le nom de votre organisme dans la cellule F15",'Identification '!$F$15,'Identification '!$F$13)))</f>
        <v/>
      </c>
      <c r="C1481" s="9" t="str">
        <f>REF!$BM$8</f>
        <v>2026-2027</v>
      </c>
      <c r="D1481" s="9" t="s">
        <v>3210</v>
      </c>
      <c r="E1481" s="190" t="str">
        <f>'Identification '!$F$17</f>
        <v/>
      </c>
      <c r="F1481" s="9" t="str">
        <f>'Identification '!$G$18</f>
        <v/>
      </c>
      <c r="G1481" s="9" t="str">
        <f>IF('Section 16a Plan'!$C$9="","",'Section 16a Plan'!$C$9)</f>
        <v/>
      </c>
      <c r="H1481" s="9" t="str">
        <f>IF('Section 16a Plan'!$H$6="","",'Section 16a Plan'!$H$6)</f>
        <v/>
      </c>
      <c r="I1481" s="9" t="str">
        <f>IF('Section 16a Plan'!A161="","",'Section 16a Plan'!A161)</f>
        <v/>
      </c>
      <c r="J1481" s="9" t="str">
        <f>IF('Section 16a Plan'!B161="","",'Section 16a Plan'!B161)</f>
        <v/>
      </c>
      <c r="K1481" s="9" t="str">
        <f>IF('Section 16a Plan'!C161="","",'Section 16a Plan'!C161)</f>
        <v/>
      </c>
      <c r="L1481" s="9" t="str">
        <f>IF('Section 16a Plan'!D161="","",'Section 16a Plan'!D161)</f>
        <v/>
      </c>
      <c r="M1481" s="9" t="str">
        <f>IF('Section 16a Plan'!E161="","",'Section 16a Plan'!E161)</f>
        <v/>
      </c>
      <c r="N1481" s="9" t="str">
        <f>IF('Section 16a Plan'!F161="","",IF('Section 16a Plan'!F161="«Choisir»","",'Section 16a Plan'!F161))</f>
        <v/>
      </c>
      <c r="O1481" s="9" t="str">
        <f>IF('Section 16a Plan'!G161="","",IF('Section 16a Plan'!G161="«Choisir»","",'Section 16a Plan'!G161))</f>
        <v/>
      </c>
      <c r="P1481" s="9" t="str">
        <f>IF('Section 16a Plan'!H161="","",'Section 16a Plan'!H161)</f>
        <v/>
      </c>
      <c r="Q1481" s="9" t="str">
        <f>IF('Section 16a Plan'!I161="","",'Section 16a Plan'!I161)</f>
        <v/>
      </c>
      <c r="R1481" s="9" t="str">
        <f>IF('Section 16a Plan'!J161="","",'Section 16a Plan'!J161)</f>
        <v/>
      </c>
      <c r="S1481" s="9" t="str">
        <f>IF('Section 16a Plan'!K161="","",'Section 16a Plan'!K161)</f>
        <v/>
      </c>
      <c r="T1481" s="9" t="str">
        <f>IF('Section 16a Plan'!L161="","",'Section 16a Plan'!L161)</f>
        <v/>
      </c>
      <c r="U1481" s="9" t="str">
        <f>IF('Section 16a Plan'!M161="","",'Section 16a Plan'!M161)</f>
        <v/>
      </c>
      <c r="V1481" s="81">
        <f>'Section 16a Plan'!N161</f>
        <v>0</v>
      </c>
      <c r="W1481" s="81">
        <f>'Section 16a Plan'!O161</f>
        <v>0</v>
      </c>
      <c r="X1481" s="81">
        <f>'Section 16a Plan'!P161</f>
        <v>0</v>
      </c>
      <c r="Y1481" s="81">
        <f>'Section 16a Plan'!Q161</f>
        <v>0</v>
      </c>
      <c r="Z1481" s="81">
        <f>'Section 16a Plan'!R161</f>
        <v>0</v>
      </c>
      <c r="AA1481" s="81">
        <f>'Section 16a Plan'!S161</f>
        <v>0</v>
      </c>
      <c r="AB1481" s="81">
        <f>'Section 16a Plan'!T161</f>
        <v>0</v>
      </c>
    </row>
    <row r="1482" spans="1:28">
      <c r="A1482" s="9">
        <f>'Identification '!$F$11</f>
        <v>0</v>
      </c>
      <c r="B1482" s="1440" t="str">
        <f>IF(AND('Identification '!$F$11="",'Identification '!$F$15&lt;&gt;""),'Identification '!$F$15,IF('Identification '!$F$11="","",IF('Identification '!$F$13="Inscrire le nom de votre organisme dans la cellule F15",'Identification '!$F$15,'Identification '!$F$13)))</f>
        <v/>
      </c>
      <c r="C1482" s="9" t="str">
        <f>REF!$BM$8</f>
        <v>2026-2027</v>
      </c>
      <c r="D1482" s="9" t="s">
        <v>3210</v>
      </c>
      <c r="E1482" s="190" t="str">
        <f>'Identification '!$F$17</f>
        <v/>
      </c>
      <c r="F1482" s="9" t="str">
        <f>'Identification '!$G$18</f>
        <v/>
      </c>
      <c r="G1482" s="9" t="str">
        <f>IF('Section 16a Plan'!$C$9="","",'Section 16a Plan'!$C$9)</f>
        <v/>
      </c>
      <c r="H1482" s="9" t="str">
        <f>IF('Section 16a Plan'!$H$6="","",'Section 16a Plan'!$H$6)</f>
        <v/>
      </c>
      <c r="I1482" s="9" t="str">
        <f>IF('Section 16a Plan'!A162="","",'Section 16a Plan'!A162)</f>
        <v/>
      </c>
      <c r="J1482" s="9" t="str">
        <f>IF('Section 16a Plan'!B162="","",'Section 16a Plan'!B162)</f>
        <v/>
      </c>
      <c r="K1482" s="9" t="str">
        <f>IF('Section 16a Plan'!C162="","",'Section 16a Plan'!C162)</f>
        <v/>
      </c>
      <c r="L1482" s="9" t="str">
        <f>IF('Section 16a Plan'!D162="","",'Section 16a Plan'!D162)</f>
        <v/>
      </c>
      <c r="M1482" s="9" t="str">
        <f>IF('Section 16a Plan'!E162="","",'Section 16a Plan'!E162)</f>
        <v/>
      </c>
      <c r="N1482" s="9" t="str">
        <f>IF('Section 16a Plan'!F162="","",IF('Section 16a Plan'!F162="«Choisir»","",'Section 16a Plan'!F162))</f>
        <v/>
      </c>
      <c r="O1482" s="9" t="str">
        <f>IF('Section 16a Plan'!G162="","",IF('Section 16a Plan'!G162="«Choisir»","",'Section 16a Plan'!G162))</f>
        <v/>
      </c>
      <c r="P1482" s="9" t="str">
        <f>IF('Section 16a Plan'!H162="","",'Section 16a Plan'!H162)</f>
        <v/>
      </c>
      <c r="Q1482" s="9" t="str">
        <f>IF('Section 16a Plan'!I162="","",'Section 16a Plan'!I162)</f>
        <v/>
      </c>
      <c r="R1482" s="9" t="str">
        <f>IF('Section 16a Plan'!J162="","",'Section 16a Plan'!J162)</f>
        <v/>
      </c>
      <c r="S1482" s="9" t="str">
        <f>IF('Section 16a Plan'!K162="","",'Section 16a Plan'!K162)</f>
        <v/>
      </c>
      <c r="T1482" s="9" t="str">
        <f>IF('Section 16a Plan'!L162="","",'Section 16a Plan'!L162)</f>
        <v/>
      </c>
      <c r="U1482" s="9" t="str">
        <f>IF('Section 16a Plan'!M162="","",'Section 16a Plan'!M162)</f>
        <v/>
      </c>
      <c r="V1482" s="81">
        <f>'Section 16a Plan'!N162</f>
        <v>0</v>
      </c>
      <c r="W1482" s="81">
        <f>'Section 16a Plan'!O162</f>
        <v>0</v>
      </c>
      <c r="X1482" s="81">
        <f>'Section 16a Plan'!P162</f>
        <v>0</v>
      </c>
      <c r="Y1482" s="81">
        <f>'Section 16a Plan'!Q162</f>
        <v>0</v>
      </c>
      <c r="Z1482" s="81">
        <f>'Section 16a Plan'!R162</f>
        <v>0</v>
      </c>
      <c r="AA1482" s="81">
        <f>'Section 16a Plan'!S162</f>
        <v>0</v>
      </c>
      <c r="AB1482" s="81">
        <f>'Section 16a Plan'!T162</f>
        <v>0</v>
      </c>
    </row>
    <row r="1483" spans="1:28">
      <c r="A1483" s="9">
        <f>'Identification '!$F$11</f>
        <v>0</v>
      </c>
      <c r="B1483" s="1440" t="str">
        <f>IF(AND('Identification '!$F$11="",'Identification '!$F$15&lt;&gt;""),'Identification '!$F$15,IF('Identification '!$F$11="","",IF('Identification '!$F$13="Inscrire le nom de votre organisme dans la cellule F15",'Identification '!$F$15,'Identification '!$F$13)))</f>
        <v/>
      </c>
      <c r="C1483" s="9" t="str">
        <f>REF!$BM$8</f>
        <v>2026-2027</v>
      </c>
      <c r="D1483" s="9" t="s">
        <v>3210</v>
      </c>
      <c r="E1483" s="190" t="str">
        <f>'Identification '!$F$17</f>
        <v/>
      </c>
      <c r="F1483" s="9" t="str">
        <f>'Identification '!$G$18</f>
        <v/>
      </c>
      <c r="G1483" s="9" t="str">
        <f>IF('Section 16a Plan'!$C$9="","",'Section 16a Plan'!$C$9)</f>
        <v/>
      </c>
      <c r="H1483" s="9" t="str">
        <f>IF('Section 16a Plan'!$H$6="","",'Section 16a Plan'!$H$6)</f>
        <v/>
      </c>
      <c r="I1483" s="9" t="str">
        <f>IF('Section 16a Plan'!A163="","",'Section 16a Plan'!A163)</f>
        <v/>
      </c>
      <c r="J1483" s="9" t="str">
        <f>IF('Section 16a Plan'!B163="","",'Section 16a Plan'!B163)</f>
        <v/>
      </c>
      <c r="K1483" s="9" t="str">
        <f>IF('Section 16a Plan'!C163="","",'Section 16a Plan'!C163)</f>
        <v/>
      </c>
      <c r="L1483" s="9" t="str">
        <f>IF('Section 16a Plan'!D163="","",'Section 16a Plan'!D163)</f>
        <v/>
      </c>
      <c r="M1483" s="9" t="str">
        <f>IF('Section 16a Plan'!E163="","",'Section 16a Plan'!E163)</f>
        <v/>
      </c>
      <c r="N1483" s="9" t="str">
        <f>IF('Section 16a Plan'!F163="","",IF('Section 16a Plan'!F163="«Choisir»","",'Section 16a Plan'!F163))</f>
        <v/>
      </c>
      <c r="O1483" s="9" t="str">
        <f>IF('Section 16a Plan'!G163="","",IF('Section 16a Plan'!G163="«Choisir»","",'Section 16a Plan'!G163))</f>
        <v/>
      </c>
      <c r="P1483" s="9" t="str">
        <f>IF('Section 16a Plan'!H163="","",'Section 16a Plan'!H163)</f>
        <v/>
      </c>
      <c r="Q1483" s="9" t="str">
        <f>IF('Section 16a Plan'!I163="","",'Section 16a Plan'!I163)</f>
        <v/>
      </c>
      <c r="R1483" s="9" t="str">
        <f>IF('Section 16a Plan'!J163="","",'Section 16a Plan'!J163)</f>
        <v/>
      </c>
      <c r="S1483" s="9" t="str">
        <f>IF('Section 16a Plan'!K163="","",'Section 16a Plan'!K163)</f>
        <v/>
      </c>
      <c r="T1483" s="9" t="str">
        <f>IF('Section 16a Plan'!L163="","",'Section 16a Plan'!L163)</f>
        <v/>
      </c>
      <c r="U1483" s="9" t="str">
        <f>IF('Section 16a Plan'!M163="","",'Section 16a Plan'!M163)</f>
        <v/>
      </c>
      <c r="V1483" s="81">
        <f>'Section 16a Plan'!N163</f>
        <v>0</v>
      </c>
      <c r="W1483" s="81">
        <f>'Section 16a Plan'!O163</f>
        <v>0</v>
      </c>
      <c r="X1483" s="81">
        <f>'Section 16a Plan'!P163</f>
        <v>0</v>
      </c>
      <c r="Y1483" s="81">
        <f>'Section 16a Plan'!Q163</f>
        <v>0</v>
      </c>
      <c r="Z1483" s="81">
        <f>'Section 16a Plan'!R163</f>
        <v>0</v>
      </c>
      <c r="AA1483" s="81">
        <f>'Section 16a Plan'!S163</f>
        <v>0</v>
      </c>
      <c r="AB1483" s="81">
        <f>'Section 16a Plan'!T163</f>
        <v>0</v>
      </c>
    </row>
    <row r="1484" spans="1:28">
      <c r="A1484" s="9">
        <f>'Identification '!$F$11</f>
        <v>0</v>
      </c>
      <c r="B1484" s="1440" t="str">
        <f>IF(AND('Identification '!$F$11="",'Identification '!$F$15&lt;&gt;""),'Identification '!$F$15,IF('Identification '!$F$11="","",IF('Identification '!$F$13="Inscrire le nom de votre organisme dans la cellule F15",'Identification '!$F$15,'Identification '!$F$13)))</f>
        <v/>
      </c>
      <c r="C1484" s="9" t="str">
        <f>REF!$BM$8</f>
        <v>2026-2027</v>
      </c>
      <c r="D1484" s="9" t="s">
        <v>3210</v>
      </c>
      <c r="E1484" s="190" t="str">
        <f>'Identification '!$F$17</f>
        <v/>
      </c>
      <c r="F1484" s="9" t="str">
        <f>'Identification '!$G$18</f>
        <v/>
      </c>
      <c r="G1484" s="9" t="str">
        <f>IF('Section 16a Plan'!$C$9="","",'Section 16a Plan'!$C$9)</f>
        <v/>
      </c>
      <c r="H1484" s="9" t="str">
        <f>IF('Section 16a Plan'!$H$6="","",'Section 16a Plan'!$H$6)</f>
        <v/>
      </c>
      <c r="I1484" s="9" t="str">
        <f>IF('Section 16a Plan'!A164="","",'Section 16a Plan'!A164)</f>
        <v/>
      </c>
      <c r="J1484" s="9" t="str">
        <f>IF('Section 16a Plan'!B164="","",'Section 16a Plan'!B164)</f>
        <v/>
      </c>
      <c r="K1484" s="9" t="str">
        <f>IF('Section 16a Plan'!C164="","",'Section 16a Plan'!C164)</f>
        <v/>
      </c>
      <c r="L1484" s="9" t="str">
        <f>IF('Section 16a Plan'!D164="","",'Section 16a Plan'!D164)</f>
        <v/>
      </c>
      <c r="M1484" s="9" t="str">
        <f>IF('Section 16a Plan'!E164="","",'Section 16a Plan'!E164)</f>
        <v/>
      </c>
      <c r="N1484" s="9" t="str">
        <f>IF('Section 16a Plan'!F164="","",IF('Section 16a Plan'!F164="«Choisir»","",'Section 16a Plan'!F164))</f>
        <v/>
      </c>
      <c r="O1484" s="9" t="str">
        <f>IF('Section 16a Plan'!G164="","",IF('Section 16a Plan'!G164="«Choisir»","",'Section 16a Plan'!G164))</f>
        <v/>
      </c>
      <c r="P1484" s="9" t="str">
        <f>IF('Section 16a Plan'!H164="","",'Section 16a Plan'!H164)</f>
        <v/>
      </c>
      <c r="Q1484" s="9" t="str">
        <f>IF('Section 16a Plan'!I164="","",'Section 16a Plan'!I164)</f>
        <v/>
      </c>
      <c r="R1484" s="9" t="str">
        <f>IF('Section 16a Plan'!J164="","",'Section 16a Plan'!J164)</f>
        <v/>
      </c>
      <c r="S1484" s="9" t="str">
        <f>IF('Section 16a Plan'!K164="","",'Section 16a Plan'!K164)</f>
        <v/>
      </c>
      <c r="T1484" s="9" t="str">
        <f>IF('Section 16a Plan'!L164="","",'Section 16a Plan'!L164)</f>
        <v/>
      </c>
      <c r="U1484" s="9" t="str">
        <f>IF('Section 16a Plan'!M164="","",'Section 16a Plan'!M164)</f>
        <v/>
      </c>
      <c r="V1484" s="81">
        <f>'Section 16a Plan'!N164</f>
        <v>0</v>
      </c>
      <c r="W1484" s="81">
        <f>'Section 16a Plan'!O164</f>
        <v>0</v>
      </c>
      <c r="X1484" s="81">
        <f>'Section 16a Plan'!P164</f>
        <v>0</v>
      </c>
      <c r="Y1484" s="81">
        <f>'Section 16a Plan'!Q164</f>
        <v>0</v>
      </c>
      <c r="Z1484" s="81">
        <f>'Section 16a Plan'!R164</f>
        <v>0</v>
      </c>
      <c r="AA1484" s="81">
        <f>'Section 16a Plan'!S164</f>
        <v>0</v>
      </c>
      <c r="AB1484" s="81">
        <f>'Section 16a Plan'!T164</f>
        <v>0</v>
      </c>
    </row>
    <row r="1485" spans="1:28">
      <c r="A1485" s="9">
        <f>'Identification '!$F$11</f>
        <v>0</v>
      </c>
      <c r="B1485" s="1440" t="str">
        <f>IF(AND('Identification '!$F$11="",'Identification '!$F$15&lt;&gt;""),'Identification '!$F$15,IF('Identification '!$F$11="","",IF('Identification '!$F$13="Inscrire le nom de votre organisme dans la cellule F15",'Identification '!$F$15,'Identification '!$F$13)))</f>
        <v/>
      </c>
      <c r="C1485" s="9" t="str">
        <f>REF!$BM$8</f>
        <v>2026-2027</v>
      </c>
      <c r="D1485" s="9" t="s">
        <v>3210</v>
      </c>
      <c r="E1485" s="190" t="str">
        <f>'Identification '!$F$17</f>
        <v/>
      </c>
      <c r="F1485" s="9" t="str">
        <f>'Identification '!$G$18</f>
        <v/>
      </c>
      <c r="G1485" s="9" t="str">
        <f>IF('Section 16a Plan'!$C$9="","",'Section 16a Plan'!$C$9)</f>
        <v/>
      </c>
      <c r="H1485" s="9" t="str">
        <f>IF('Section 16a Plan'!$H$6="","",'Section 16a Plan'!$H$6)</f>
        <v/>
      </c>
      <c r="I1485" s="9" t="str">
        <f>IF('Section 16a Plan'!A165="","",'Section 16a Plan'!A165)</f>
        <v/>
      </c>
      <c r="J1485" s="9" t="str">
        <f>IF('Section 16a Plan'!B165="","",'Section 16a Plan'!B165)</f>
        <v/>
      </c>
      <c r="K1485" s="9" t="str">
        <f>IF('Section 16a Plan'!C165="","",'Section 16a Plan'!C165)</f>
        <v/>
      </c>
      <c r="L1485" s="9" t="str">
        <f>IF('Section 16a Plan'!D165="","",'Section 16a Plan'!D165)</f>
        <v/>
      </c>
      <c r="M1485" s="9" t="str">
        <f>IF('Section 16a Plan'!E165="","",'Section 16a Plan'!E165)</f>
        <v/>
      </c>
      <c r="N1485" s="9" t="str">
        <f>IF('Section 16a Plan'!F165="","",IF('Section 16a Plan'!F165="«Choisir»","",'Section 16a Plan'!F165))</f>
        <v/>
      </c>
      <c r="O1485" s="9" t="str">
        <f>IF('Section 16a Plan'!G165="","",IF('Section 16a Plan'!G165="«Choisir»","",'Section 16a Plan'!G165))</f>
        <v/>
      </c>
      <c r="P1485" s="9" t="str">
        <f>IF('Section 16a Plan'!H165="","",'Section 16a Plan'!H165)</f>
        <v/>
      </c>
      <c r="Q1485" s="9" t="str">
        <f>IF('Section 16a Plan'!I165="","",'Section 16a Plan'!I165)</f>
        <v/>
      </c>
      <c r="R1485" s="9" t="str">
        <f>IF('Section 16a Plan'!J165="","",'Section 16a Plan'!J165)</f>
        <v/>
      </c>
      <c r="S1485" s="9" t="str">
        <f>IF('Section 16a Plan'!K165="","",'Section 16a Plan'!K165)</f>
        <v/>
      </c>
      <c r="T1485" s="9" t="str">
        <f>IF('Section 16a Plan'!L165="","",'Section 16a Plan'!L165)</f>
        <v/>
      </c>
      <c r="U1485" s="9" t="str">
        <f>IF('Section 16a Plan'!M165="","",'Section 16a Plan'!M165)</f>
        <v/>
      </c>
      <c r="V1485" s="81">
        <f>'Section 16a Plan'!N165</f>
        <v>0</v>
      </c>
      <c r="W1485" s="81">
        <f>'Section 16a Plan'!O165</f>
        <v>0</v>
      </c>
      <c r="X1485" s="81">
        <f>'Section 16a Plan'!P165</f>
        <v>0</v>
      </c>
      <c r="Y1485" s="81">
        <f>'Section 16a Plan'!Q165</f>
        <v>0</v>
      </c>
      <c r="Z1485" s="81">
        <f>'Section 16a Plan'!R165</f>
        <v>0</v>
      </c>
      <c r="AA1485" s="81">
        <f>'Section 16a Plan'!S165</f>
        <v>0</v>
      </c>
      <c r="AB1485" s="81">
        <f>'Section 16a Plan'!T165</f>
        <v>0</v>
      </c>
    </row>
    <row r="1486" spans="1:28">
      <c r="A1486" s="9">
        <f>'Identification '!$F$11</f>
        <v>0</v>
      </c>
      <c r="B1486" s="1440" t="str">
        <f>IF(AND('Identification '!$F$11="",'Identification '!$F$15&lt;&gt;""),'Identification '!$F$15,IF('Identification '!$F$11="","",IF('Identification '!$F$13="Inscrire le nom de votre organisme dans la cellule F15",'Identification '!$F$15,'Identification '!$F$13)))</f>
        <v/>
      </c>
      <c r="C1486" s="9" t="str">
        <f>REF!$BM$8</f>
        <v>2026-2027</v>
      </c>
      <c r="D1486" s="9" t="s">
        <v>3210</v>
      </c>
      <c r="E1486" s="190" t="str">
        <f>'Identification '!$F$17</f>
        <v/>
      </c>
      <c r="F1486" s="9" t="str">
        <f>'Identification '!$G$18</f>
        <v/>
      </c>
      <c r="G1486" s="9" t="str">
        <f>IF('Section 16a Plan'!$C$9="","",'Section 16a Plan'!$C$9)</f>
        <v/>
      </c>
      <c r="H1486" s="9" t="str">
        <f>IF('Section 16a Plan'!$H$6="","",'Section 16a Plan'!$H$6)</f>
        <v/>
      </c>
      <c r="I1486" s="9" t="str">
        <f>IF('Section 16a Plan'!A166="","",'Section 16a Plan'!A166)</f>
        <v/>
      </c>
      <c r="J1486" s="9" t="str">
        <f>IF('Section 16a Plan'!B166="","",'Section 16a Plan'!B166)</f>
        <v/>
      </c>
      <c r="K1486" s="9" t="str">
        <f>IF('Section 16a Plan'!C166="","",'Section 16a Plan'!C166)</f>
        <v/>
      </c>
      <c r="L1486" s="9" t="str">
        <f>IF('Section 16a Plan'!D166="","",'Section 16a Plan'!D166)</f>
        <v/>
      </c>
      <c r="M1486" s="9" t="str">
        <f>IF('Section 16a Plan'!E166="","",'Section 16a Plan'!E166)</f>
        <v/>
      </c>
      <c r="N1486" s="9" t="str">
        <f>IF('Section 16a Plan'!F166="","",IF('Section 16a Plan'!F166="«Choisir»","",'Section 16a Plan'!F166))</f>
        <v/>
      </c>
      <c r="O1486" s="9" t="str">
        <f>IF('Section 16a Plan'!G166="","",IF('Section 16a Plan'!G166="«Choisir»","",'Section 16a Plan'!G166))</f>
        <v/>
      </c>
      <c r="P1486" s="9" t="str">
        <f>IF('Section 16a Plan'!H166="","",'Section 16a Plan'!H166)</f>
        <v/>
      </c>
      <c r="Q1486" s="9" t="str">
        <f>IF('Section 16a Plan'!I166="","",'Section 16a Plan'!I166)</f>
        <v/>
      </c>
      <c r="R1486" s="9" t="str">
        <f>IF('Section 16a Plan'!J166="","",'Section 16a Plan'!J166)</f>
        <v/>
      </c>
      <c r="S1486" s="9" t="str">
        <f>IF('Section 16a Plan'!K166="","",'Section 16a Plan'!K166)</f>
        <v/>
      </c>
      <c r="T1486" s="9" t="str">
        <f>IF('Section 16a Plan'!L166="","",'Section 16a Plan'!L166)</f>
        <v/>
      </c>
      <c r="U1486" s="9" t="str">
        <f>IF('Section 16a Plan'!M166="","",'Section 16a Plan'!M166)</f>
        <v/>
      </c>
      <c r="V1486" s="81">
        <f>'Section 16a Plan'!N166</f>
        <v>0</v>
      </c>
      <c r="W1486" s="81">
        <f>'Section 16a Plan'!O166</f>
        <v>0</v>
      </c>
      <c r="X1486" s="81">
        <f>'Section 16a Plan'!P166</f>
        <v>0</v>
      </c>
      <c r="Y1486" s="81">
        <f>'Section 16a Plan'!Q166</f>
        <v>0</v>
      </c>
      <c r="Z1486" s="81">
        <f>'Section 16a Plan'!R166</f>
        <v>0</v>
      </c>
      <c r="AA1486" s="81">
        <f>'Section 16a Plan'!S166</f>
        <v>0</v>
      </c>
      <c r="AB1486" s="81">
        <f>'Section 16a Plan'!T166</f>
        <v>0</v>
      </c>
    </row>
    <row r="1487" spans="1:28">
      <c r="A1487" s="9">
        <f>'Identification '!$F$11</f>
        <v>0</v>
      </c>
      <c r="B1487" s="1440" t="str">
        <f>IF(AND('Identification '!$F$11="",'Identification '!$F$15&lt;&gt;""),'Identification '!$F$15,IF('Identification '!$F$11="","",IF('Identification '!$F$13="Inscrire le nom de votre organisme dans la cellule F15",'Identification '!$F$15,'Identification '!$F$13)))</f>
        <v/>
      </c>
      <c r="C1487" s="9" t="str">
        <f>REF!$BM$8</f>
        <v>2026-2027</v>
      </c>
      <c r="D1487" s="9" t="s">
        <v>3210</v>
      </c>
      <c r="E1487" s="190" t="str">
        <f>'Identification '!$F$17</f>
        <v/>
      </c>
      <c r="F1487" s="9" t="str">
        <f>'Identification '!$G$18</f>
        <v/>
      </c>
      <c r="G1487" s="9" t="str">
        <f>IF('Section 16a Plan'!$C$9="","",'Section 16a Plan'!$C$9)</f>
        <v/>
      </c>
      <c r="H1487" s="9" t="str">
        <f>IF('Section 16a Plan'!$H$6="","",'Section 16a Plan'!$H$6)</f>
        <v/>
      </c>
      <c r="I1487" s="9" t="str">
        <f>IF('Section 16a Plan'!A167="","",'Section 16a Plan'!A167)</f>
        <v/>
      </c>
      <c r="J1487" s="9" t="str">
        <f>IF('Section 16a Plan'!B167="","",'Section 16a Plan'!B167)</f>
        <v/>
      </c>
      <c r="K1487" s="9" t="str">
        <f>IF('Section 16a Plan'!C167="","",'Section 16a Plan'!C167)</f>
        <v/>
      </c>
      <c r="L1487" s="9" t="str">
        <f>IF('Section 16a Plan'!D167="","",'Section 16a Plan'!D167)</f>
        <v/>
      </c>
      <c r="M1487" s="9" t="str">
        <f>IF('Section 16a Plan'!E167="","",'Section 16a Plan'!E167)</f>
        <v/>
      </c>
      <c r="N1487" s="9" t="str">
        <f>IF('Section 16a Plan'!F167="","",IF('Section 16a Plan'!F167="«Choisir»","",'Section 16a Plan'!F167))</f>
        <v/>
      </c>
      <c r="O1487" s="9" t="str">
        <f>IF('Section 16a Plan'!G167="","",IF('Section 16a Plan'!G167="«Choisir»","",'Section 16a Plan'!G167))</f>
        <v/>
      </c>
      <c r="P1487" s="9" t="str">
        <f>IF('Section 16a Plan'!H167="","",'Section 16a Plan'!H167)</f>
        <v/>
      </c>
      <c r="Q1487" s="9" t="str">
        <f>IF('Section 16a Plan'!I167="","",'Section 16a Plan'!I167)</f>
        <v/>
      </c>
      <c r="R1487" s="9" t="str">
        <f>IF('Section 16a Plan'!J167="","",'Section 16a Plan'!J167)</f>
        <v/>
      </c>
      <c r="S1487" s="9" t="str">
        <f>IF('Section 16a Plan'!K167="","",'Section 16a Plan'!K167)</f>
        <v/>
      </c>
      <c r="T1487" s="9" t="str">
        <f>IF('Section 16a Plan'!L167="","",'Section 16a Plan'!L167)</f>
        <v/>
      </c>
      <c r="U1487" s="9" t="str">
        <f>IF('Section 16a Plan'!M167="","",'Section 16a Plan'!M167)</f>
        <v/>
      </c>
      <c r="V1487" s="81">
        <f>'Section 16a Plan'!N167</f>
        <v>0</v>
      </c>
      <c r="W1487" s="81">
        <f>'Section 16a Plan'!O167</f>
        <v>0</v>
      </c>
      <c r="X1487" s="81">
        <f>'Section 16a Plan'!P167</f>
        <v>0</v>
      </c>
      <c r="Y1487" s="81">
        <f>'Section 16a Plan'!Q167</f>
        <v>0</v>
      </c>
      <c r="Z1487" s="81">
        <f>'Section 16a Plan'!R167</f>
        <v>0</v>
      </c>
      <c r="AA1487" s="81">
        <f>'Section 16a Plan'!S167</f>
        <v>0</v>
      </c>
      <c r="AB1487" s="81">
        <f>'Section 16a Plan'!T167</f>
        <v>0</v>
      </c>
    </row>
    <row r="1488" spans="1:28">
      <c r="A1488" s="9">
        <f>'Identification '!$F$11</f>
        <v>0</v>
      </c>
      <c r="B1488" s="1440" t="str">
        <f>IF(AND('Identification '!$F$11="",'Identification '!$F$15&lt;&gt;""),'Identification '!$F$15,IF('Identification '!$F$11="","",IF('Identification '!$F$13="Inscrire le nom de votre organisme dans la cellule F15",'Identification '!$F$15,'Identification '!$F$13)))</f>
        <v/>
      </c>
      <c r="C1488" s="9" t="str">
        <f>REF!$BM$8</f>
        <v>2026-2027</v>
      </c>
      <c r="D1488" s="9" t="s">
        <v>3210</v>
      </c>
      <c r="E1488" s="190" t="str">
        <f>'Identification '!$F$17</f>
        <v/>
      </c>
      <c r="F1488" s="9" t="str">
        <f>'Identification '!$G$18</f>
        <v/>
      </c>
      <c r="G1488" s="9" t="str">
        <f>IF('Section 16a Plan'!$C$9="","",'Section 16a Plan'!$C$9)</f>
        <v/>
      </c>
      <c r="H1488" s="9" t="str">
        <f>IF('Section 16a Plan'!$H$6="","",'Section 16a Plan'!$H$6)</f>
        <v/>
      </c>
      <c r="I1488" s="9" t="str">
        <f>IF('Section 16a Plan'!A168="","",'Section 16a Plan'!A168)</f>
        <v/>
      </c>
      <c r="J1488" s="9" t="str">
        <f>IF('Section 16a Plan'!B168="","",'Section 16a Plan'!B168)</f>
        <v/>
      </c>
      <c r="K1488" s="9" t="str">
        <f>IF('Section 16a Plan'!C168="","",'Section 16a Plan'!C168)</f>
        <v/>
      </c>
      <c r="L1488" s="9" t="str">
        <f>IF('Section 16a Plan'!D168="","",'Section 16a Plan'!D168)</f>
        <v/>
      </c>
      <c r="M1488" s="9" t="str">
        <f>IF('Section 16a Plan'!E168="","",'Section 16a Plan'!E168)</f>
        <v/>
      </c>
      <c r="N1488" s="9" t="str">
        <f>IF('Section 16a Plan'!F168="","",IF('Section 16a Plan'!F168="«Choisir»","",'Section 16a Plan'!F168))</f>
        <v/>
      </c>
      <c r="O1488" s="9" t="str">
        <f>IF('Section 16a Plan'!G168="","",IF('Section 16a Plan'!G168="«Choisir»","",'Section 16a Plan'!G168))</f>
        <v/>
      </c>
      <c r="P1488" s="9" t="str">
        <f>IF('Section 16a Plan'!H168="","",'Section 16a Plan'!H168)</f>
        <v/>
      </c>
      <c r="Q1488" s="9" t="str">
        <f>IF('Section 16a Plan'!I168="","",'Section 16a Plan'!I168)</f>
        <v/>
      </c>
      <c r="R1488" s="9" t="str">
        <f>IF('Section 16a Plan'!J168="","",'Section 16a Plan'!J168)</f>
        <v/>
      </c>
      <c r="S1488" s="9" t="str">
        <f>IF('Section 16a Plan'!K168="","",'Section 16a Plan'!K168)</f>
        <v/>
      </c>
      <c r="T1488" s="9" t="str">
        <f>IF('Section 16a Plan'!L168="","",'Section 16a Plan'!L168)</f>
        <v/>
      </c>
      <c r="U1488" s="9" t="str">
        <f>IF('Section 16a Plan'!M168="","",'Section 16a Plan'!M168)</f>
        <v/>
      </c>
      <c r="V1488" s="81">
        <f>'Section 16a Plan'!N168</f>
        <v>0</v>
      </c>
      <c r="W1488" s="81">
        <f>'Section 16a Plan'!O168</f>
        <v>0</v>
      </c>
      <c r="X1488" s="81">
        <f>'Section 16a Plan'!P168</f>
        <v>0</v>
      </c>
      <c r="Y1488" s="81">
        <f>'Section 16a Plan'!Q168</f>
        <v>0</v>
      </c>
      <c r="Z1488" s="81">
        <f>'Section 16a Plan'!R168</f>
        <v>0</v>
      </c>
      <c r="AA1488" s="81">
        <f>'Section 16a Plan'!S168</f>
        <v>0</v>
      </c>
      <c r="AB1488" s="81">
        <f>'Section 16a Plan'!T168</f>
        <v>0</v>
      </c>
    </row>
    <row r="1489" spans="1:28">
      <c r="A1489" s="9">
        <f>'Identification '!$F$11</f>
        <v>0</v>
      </c>
      <c r="B1489" s="1440" t="str">
        <f>IF(AND('Identification '!$F$11="",'Identification '!$F$15&lt;&gt;""),'Identification '!$F$15,IF('Identification '!$F$11="","",IF('Identification '!$F$13="Inscrire le nom de votre organisme dans la cellule F15",'Identification '!$F$15,'Identification '!$F$13)))</f>
        <v/>
      </c>
      <c r="C1489" s="9" t="str">
        <f>REF!$BM$8</f>
        <v>2026-2027</v>
      </c>
      <c r="D1489" s="9" t="s">
        <v>3210</v>
      </c>
      <c r="E1489" s="190" t="str">
        <f>'Identification '!$F$17</f>
        <v/>
      </c>
      <c r="F1489" s="9" t="str">
        <f>'Identification '!$G$18</f>
        <v/>
      </c>
      <c r="G1489" s="9" t="str">
        <f>IF('Section 16a Plan'!$C$9="","",'Section 16a Plan'!$C$9)</f>
        <v/>
      </c>
      <c r="H1489" s="9" t="str">
        <f>IF('Section 16a Plan'!$H$6="","",'Section 16a Plan'!$H$6)</f>
        <v/>
      </c>
      <c r="I1489" s="9" t="str">
        <f>IF('Section 16a Plan'!A169="","",'Section 16a Plan'!A169)</f>
        <v/>
      </c>
      <c r="J1489" s="9" t="str">
        <f>IF('Section 16a Plan'!B169="","",'Section 16a Plan'!B169)</f>
        <v/>
      </c>
      <c r="K1489" s="9" t="str">
        <f>IF('Section 16a Plan'!C169="","",'Section 16a Plan'!C169)</f>
        <v/>
      </c>
      <c r="L1489" s="9" t="str">
        <f>IF('Section 16a Plan'!D169="","",'Section 16a Plan'!D169)</f>
        <v/>
      </c>
      <c r="M1489" s="9" t="str">
        <f>IF('Section 16a Plan'!E169="","",'Section 16a Plan'!E169)</f>
        <v/>
      </c>
      <c r="N1489" s="9" t="str">
        <f>IF('Section 16a Plan'!F169="","",IF('Section 16a Plan'!F169="«Choisir»","",'Section 16a Plan'!F169))</f>
        <v/>
      </c>
      <c r="O1489" s="9" t="str">
        <f>IF('Section 16a Plan'!G169="","",IF('Section 16a Plan'!G169="«Choisir»","",'Section 16a Plan'!G169))</f>
        <v/>
      </c>
      <c r="P1489" s="9" t="str">
        <f>IF('Section 16a Plan'!H169="","",'Section 16a Plan'!H169)</f>
        <v/>
      </c>
      <c r="Q1489" s="9" t="str">
        <f>IF('Section 16a Plan'!I169="","",'Section 16a Plan'!I169)</f>
        <v/>
      </c>
      <c r="R1489" s="9" t="str">
        <f>IF('Section 16a Plan'!J169="","",'Section 16a Plan'!J169)</f>
        <v/>
      </c>
      <c r="S1489" s="9" t="str">
        <f>IF('Section 16a Plan'!K169="","",'Section 16a Plan'!K169)</f>
        <v/>
      </c>
      <c r="T1489" s="9" t="str">
        <f>IF('Section 16a Plan'!L169="","",'Section 16a Plan'!L169)</f>
        <v/>
      </c>
      <c r="U1489" s="9" t="str">
        <f>IF('Section 16a Plan'!M169="","",'Section 16a Plan'!M169)</f>
        <v/>
      </c>
      <c r="V1489" s="81">
        <f>'Section 16a Plan'!N169</f>
        <v>0</v>
      </c>
      <c r="W1489" s="81">
        <f>'Section 16a Plan'!O169</f>
        <v>0</v>
      </c>
      <c r="X1489" s="81">
        <f>'Section 16a Plan'!P169</f>
        <v>0</v>
      </c>
      <c r="Y1489" s="81">
        <f>'Section 16a Plan'!Q169</f>
        <v>0</v>
      </c>
      <c r="Z1489" s="81">
        <f>'Section 16a Plan'!R169</f>
        <v>0</v>
      </c>
      <c r="AA1489" s="81">
        <f>'Section 16a Plan'!S169</f>
        <v>0</v>
      </c>
      <c r="AB1489" s="81">
        <f>'Section 16a Plan'!T169</f>
        <v>0</v>
      </c>
    </row>
    <row r="1490" spans="1:28">
      <c r="A1490" s="9">
        <f>'Identification '!$F$11</f>
        <v>0</v>
      </c>
      <c r="B1490" s="1440" t="str">
        <f>IF(AND('Identification '!$F$11="",'Identification '!$F$15&lt;&gt;""),'Identification '!$F$15,IF('Identification '!$F$11="","",IF('Identification '!$F$13="Inscrire le nom de votre organisme dans la cellule F15",'Identification '!$F$15,'Identification '!$F$13)))</f>
        <v/>
      </c>
      <c r="C1490" s="9" t="str">
        <f>REF!$BM$8</f>
        <v>2026-2027</v>
      </c>
      <c r="D1490" s="9" t="s">
        <v>3210</v>
      </c>
      <c r="E1490" s="190" t="str">
        <f>'Identification '!$F$17</f>
        <v/>
      </c>
      <c r="F1490" s="9" t="str">
        <f>'Identification '!$G$18</f>
        <v/>
      </c>
      <c r="G1490" s="9" t="str">
        <f>IF('Section 16a Plan'!$C$9="","",'Section 16a Plan'!$C$9)</f>
        <v/>
      </c>
      <c r="H1490" s="9" t="str">
        <f>IF('Section 16a Plan'!$H$6="","",'Section 16a Plan'!$H$6)</f>
        <v/>
      </c>
      <c r="I1490" s="9" t="str">
        <f>IF('Section 16a Plan'!A170="","",'Section 16a Plan'!A170)</f>
        <v/>
      </c>
      <c r="J1490" s="9" t="str">
        <f>IF('Section 16a Plan'!B170="","",'Section 16a Plan'!B170)</f>
        <v/>
      </c>
      <c r="K1490" s="9" t="str">
        <f>IF('Section 16a Plan'!C170="","",'Section 16a Plan'!C170)</f>
        <v/>
      </c>
      <c r="L1490" s="9" t="str">
        <f>IF('Section 16a Plan'!D170="","",'Section 16a Plan'!D170)</f>
        <v/>
      </c>
      <c r="M1490" s="9" t="str">
        <f>IF('Section 16a Plan'!E170="","",'Section 16a Plan'!E170)</f>
        <v/>
      </c>
      <c r="N1490" s="9" t="str">
        <f>IF('Section 16a Plan'!F170="","",IF('Section 16a Plan'!F170="«Choisir»","",'Section 16a Plan'!F170))</f>
        <v/>
      </c>
      <c r="O1490" s="9" t="str">
        <f>IF('Section 16a Plan'!G170="","",IF('Section 16a Plan'!G170="«Choisir»","",'Section 16a Plan'!G170))</f>
        <v/>
      </c>
      <c r="P1490" s="9" t="str">
        <f>IF('Section 16a Plan'!H170="","",'Section 16a Plan'!H170)</f>
        <v/>
      </c>
      <c r="Q1490" s="9" t="str">
        <f>IF('Section 16a Plan'!I170="","",'Section 16a Plan'!I170)</f>
        <v/>
      </c>
      <c r="R1490" s="9" t="str">
        <f>IF('Section 16a Plan'!J170="","",'Section 16a Plan'!J170)</f>
        <v/>
      </c>
      <c r="S1490" s="9" t="str">
        <f>IF('Section 16a Plan'!K170="","",'Section 16a Plan'!K170)</f>
        <v/>
      </c>
      <c r="T1490" s="9" t="str">
        <f>IF('Section 16a Plan'!L170="","",'Section 16a Plan'!L170)</f>
        <v/>
      </c>
      <c r="U1490" s="9" t="str">
        <f>IF('Section 16a Plan'!M170="","",'Section 16a Plan'!M170)</f>
        <v/>
      </c>
      <c r="V1490" s="81">
        <f>'Section 16a Plan'!N170</f>
        <v>0</v>
      </c>
      <c r="W1490" s="81">
        <f>'Section 16a Plan'!O170</f>
        <v>0</v>
      </c>
      <c r="X1490" s="81">
        <f>'Section 16a Plan'!P170</f>
        <v>0</v>
      </c>
      <c r="Y1490" s="81">
        <f>'Section 16a Plan'!Q170</f>
        <v>0</v>
      </c>
      <c r="Z1490" s="81">
        <f>'Section 16a Plan'!R170</f>
        <v>0</v>
      </c>
      <c r="AA1490" s="81">
        <f>'Section 16a Plan'!S170</f>
        <v>0</v>
      </c>
      <c r="AB1490" s="81">
        <f>'Section 16a Plan'!T170</f>
        <v>0</v>
      </c>
    </row>
    <row r="1491" spans="1:28">
      <c r="A1491" s="9">
        <f>'Identification '!$F$11</f>
        <v>0</v>
      </c>
      <c r="B1491" s="1440" t="str">
        <f>IF(AND('Identification '!$F$11="",'Identification '!$F$15&lt;&gt;""),'Identification '!$F$15,IF('Identification '!$F$11="","",IF('Identification '!$F$13="Inscrire le nom de votre organisme dans la cellule F15",'Identification '!$F$15,'Identification '!$F$13)))</f>
        <v/>
      </c>
      <c r="C1491" s="9" t="str">
        <f>REF!$BM$8</f>
        <v>2026-2027</v>
      </c>
      <c r="D1491" s="9" t="s">
        <v>3210</v>
      </c>
      <c r="E1491" s="190" t="str">
        <f>'Identification '!$F$17</f>
        <v/>
      </c>
      <c r="F1491" s="9" t="str">
        <f>'Identification '!$G$18</f>
        <v/>
      </c>
      <c r="G1491" s="9" t="str">
        <f>IF('Section 16a Plan'!$C$9="","",'Section 16a Plan'!$C$9)</f>
        <v/>
      </c>
      <c r="H1491" s="9" t="str">
        <f>IF('Section 16a Plan'!$H$6="","",'Section 16a Plan'!$H$6)</f>
        <v/>
      </c>
      <c r="I1491" s="9" t="str">
        <f>IF('Section 16a Plan'!A171="","",'Section 16a Plan'!A171)</f>
        <v/>
      </c>
      <c r="J1491" s="9" t="str">
        <f>IF('Section 16a Plan'!B171="","",'Section 16a Plan'!B171)</f>
        <v/>
      </c>
      <c r="K1491" s="9" t="str">
        <f>IF('Section 16a Plan'!C171="","",'Section 16a Plan'!C171)</f>
        <v/>
      </c>
      <c r="L1491" s="9" t="str">
        <f>IF('Section 16a Plan'!D171="","",'Section 16a Plan'!D171)</f>
        <v/>
      </c>
      <c r="M1491" s="9" t="str">
        <f>IF('Section 16a Plan'!E171="","",'Section 16a Plan'!E171)</f>
        <v/>
      </c>
      <c r="N1491" s="9" t="str">
        <f>IF('Section 16a Plan'!F171="","",IF('Section 16a Plan'!F171="«Choisir»","",'Section 16a Plan'!F171))</f>
        <v/>
      </c>
      <c r="O1491" s="9" t="str">
        <f>IF('Section 16a Plan'!G171="","",IF('Section 16a Plan'!G171="«Choisir»","",'Section 16a Plan'!G171))</f>
        <v/>
      </c>
      <c r="P1491" s="9" t="str">
        <f>IF('Section 16a Plan'!H171="","",'Section 16a Plan'!H171)</f>
        <v/>
      </c>
      <c r="Q1491" s="9" t="str">
        <f>IF('Section 16a Plan'!I171="","",'Section 16a Plan'!I171)</f>
        <v/>
      </c>
      <c r="R1491" s="9" t="str">
        <f>IF('Section 16a Plan'!J171="","",'Section 16a Plan'!J171)</f>
        <v/>
      </c>
      <c r="S1491" s="9" t="str">
        <f>IF('Section 16a Plan'!K171="","",'Section 16a Plan'!K171)</f>
        <v/>
      </c>
      <c r="T1491" s="9" t="str">
        <f>IF('Section 16a Plan'!L171="","",'Section 16a Plan'!L171)</f>
        <v/>
      </c>
      <c r="U1491" s="9" t="str">
        <f>IF('Section 16a Plan'!M171="","",'Section 16a Plan'!M171)</f>
        <v/>
      </c>
      <c r="V1491" s="81">
        <f>'Section 16a Plan'!N171</f>
        <v>0</v>
      </c>
      <c r="W1491" s="81">
        <f>'Section 16a Plan'!O171</f>
        <v>0</v>
      </c>
      <c r="X1491" s="81">
        <f>'Section 16a Plan'!P171</f>
        <v>0</v>
      </c>
      <c r="Y1491" s="81">
        <f>'Section 16a Plan'!Q171</f>
        <v>0</v>
      </c>
      <c r="Z1491" s="81">
        <f>'Section 16a Plan'!R171</f>
        <v>0</v>
      </c>
      <c r="AA1491" s="81">
        <f>'Section 16a Plan'!S171</f>
        <v>0</v>
      </c>
      <c r="AB1491" s="81">
        <f>'Section 16a Plan'!T171</f>
        <v>0</v>
      </c>
    </row>
    <row r="1492" spans="1:28">
      <c r="A1492" s="9">
        <f>'Identification '!$F$11</f>
        <v>0</v>
      </c>
      <c r="B1492" s="1440" t="str">
        <f>IF(AND('Identification '!$F$11="",'Identification '!$F$15&lt;&gt;""),'Identification '!$F$15,IF('Identification '!$F$11="","",IF('Identification '!$F$13="Inscrire le nom de votre organisme dans la cellule F15",'Identification '!$F$15,'Identification '!$F$13)))</f>
        <v/>
      </c>
      <c r="C1492" s="9" t="str">
        <f>REF!$BM$8</f>
        <v>2026-2027</v>
      </c>
      <c r="D1492" s="9" t="s">
        <v>3210</v>
      </c>
      <c r="E1492" s="190" t="str">
        <f>'Identification '!$F$17</f>
        <v/>
      </c>
      <c r="F1492" s="9" t="str">
        <f>'Identification '!$G$18</f>
        <v/>
      </c>
      <c r="G1492" s="9" t="str">
        <f>IF('Section 16a Plan'!$C$9="","",'Section 16a Plan'!$C$9)</f>
        <v/>
      </c>
      <c r="H1492" s="9" t="str">
        <f>IF('Section 16a Plan'!$H$6="","",'Section 16a Plan'!$H$6)</f>
        <v/>
      </c>
      <c r="I1492" s="9" t="str">
        <f>IF('Section 16a Plan'!A172="","",'Section 16a Plan'!A172)</f>
        <v/>
      </c>
      <c r="J1492" s="9" t="str">
        <f>IF('Section 16a Plan'!B172="","",'Section 16a Plan'!B172)</f>
        <v/>
      </c>
      <c r="K1492" s="9" t="str">
        <f>IF('Section 16a Plan'!C172="","",'Section 16a Plan'!C172)</f>
        <v/>
      </c>
      <c r="L1492" s="9" t="str">
        <f>IF('Section 16a Plan'!D172="","",'Section 16a Plan'!D172)</f>
        <v/>
      </c>
      <c r="M1492" s="9" t="str">
        <f>IF('Section 16a Plan'!E172="","",'Section 16a Plan'!E172)</f>
        <v/>
      </c>
      <c r="N1492" s="9" t="str">
        <f>IF('Section 16a Plan'!F172="","",IF('Section 16a Plan'!F172="«Choisir»","",'Section 16a Plan'!F172))</f>
        <v/>
      </c>
      <c r="O1492" s="9" t="str">
        <f>IF('Section 16a Plan'!G172="","",IF('Section 16a Plan'!G172="«Choisir»","",'Section 16a Plan'!G172))</f>
        <v/>
      </c>
      <c r="P1492" s="9" t="str">
        <f>IF('Section 16a Plan'!H172="","",'Section 16a Plan'!H172)</f>
        <v/>
      </c>
      <c r="Q1492" s="9" t="str">
        <f>IF('Section 16a Plan'!I172="","",'Section 16a Plan'!I172)</f>
        <v/>
      </c>
      <c r="R1492" s="9" t="str">
        <f>IF('Section 16a Plan'!J172="","",'Section 16a Plan'!J172)</f>
        <v/>
      </c>
      <c r="S1492" s="9" t="str">
        <f>IF('Section 16a Plan'!K172="","",'Section 16a Plan'!K172)</f>
        <v/>
      </c>
      <c r="T1492" s="9" t="str">
        <f>IF('Section 16a Plan'!L172="","",'Section 16a Plan'!L172)</f>
        <v/>
      </c>
      <c r="U1492" s="9" t="str">
        <f>IF('Section 16a Plan'!M172="","",'Section 16a Plan'!M172)</f>
        <v/>
      </c>
      <c r="V1492" s="81">
        <f>'Section 16a Plan'!N172</f>
        <v>0</v>
      </c>
      <c r="W1492" s="81">
        <f>'Section 16a Plan'!O172</f>
        <v>0</v>
      </c>
      <c r="X1492" s="81">
        <f>'Section 16a Plan'!P172</f>
        <v>0</v>
      </c>
      <c r="Y1492" s="81">
        <f>'Section 16a Plan'!Q172</f>
        <v>0</v>
      </c>
      <c r="Z1492" s="81">
        <f>'Section 16a Plan'!R172</f>
        <v>0</v>
      </c>
      <c r="AA1492" s="81">
        <f>'Section 16a Plan'!S172</f>
        <v>0</v>
      </c>
      <c r="AB1492" s="81">
        <f>'Section 16a Plan'!T172</f>
        <v>0</v>
      </c>
    </row>
    <row r="1493" spans="1:28">
      <c r="A1493" s="9">
        <f>'Identification '!$F$11</f>
        <v>0</v>
      </c>
      <c r="B1493" s="1440" t="str">
        <f>IF(AND('Identification '!$F$11="",'Identification '!$F$15&lt;&gt;""),'Identification '!$F$15,IF('Identification '!$F$11="","",IF('Identification '!$F$13="Inscrire le nom de votre organisme dans la cellule F15",'Identification '!$F$15,'Identification '!$F$13)))</f>
        <v/>
      </c>
      <c r="C1493" s="9" t="str">
        <f>REF!$BM$8</f>
        <v>2026-2027</v>
      </c>
      <c r="D1493" s="9" t="s">
        <v>3210</v>
      </c>
      <c r="E1493" s="190" t="str">
        <f>'Identification '!$F$17</f>
        <v/>
      </c>
      <c r="F1493" s="9" t="str">
        <f>'Identification '!$G$18</f>
        <v/>
      </c>
      <c r="G1493" s="9" t="str">
        <f>IF('Section 16a Plan'!$C$9="","",'Section 16a Plan'!$C$9)</f>
        <v/>
      </c>
      <c r="H1493" s="9" t="str">
        <f>IF('Section 16a Plan'!$H$6="","",'Section 16a Plan'!$H$6)</f>
        <v/>
      </c>
      <c r="I1493" s="9" t="str">
        <f>IF('Section 16a Plan'!A173="","",'Section 16a Plan'!A173)</f>
        <v/>
      </c>
      <c r="J1493" s="9" t="str">
        <f>IF('Section 16a Plan'!B173="","",'Section 16a Plan'!B173)</f>
        <v/>
      </c>
      <c r="K1493" s="9" t="str">
        <f>IF('Section 16a Plan'!C173="","",'Section 16a Plan'!C173)</f>
        <v/>
      </c>
      <c r="L1493" s="9" t="str">
        <f>IF('Section 16a Plan'!D173="","",'Section 16a Plan'!D173)</f>
        <v/>
      </c>
      <c r="M1493" s="9" t="str">
        <f>IF('Section 16a Plan'!E173="","",'Section 16a Plan'!E173)</f>
        <v/>
      </c>
      <c r="N1493" s="9" t="str">
        <f>IF('Section 16a Plan'!F173="","",IF('Section 16a Plan'!F173="«Choisir»","",'Section 16a Plan'!F173))</f>
        <v/>
      </c>
      <c r="O1493" s="9" t="str">
        <f>IF('Section 16a Plan'!G173="","",IF('Section 16a Plan'!G173="«Choisir»","",'Section 16a Plan'!G173))</f>
        <v/>
      </c>
      <c r="P1493" s="9" t="str">
        <f>IF('Section 16a Plan'!H173="","",'Section 16a Plan'!H173)</f>
        <v/>
      </c>
      <c r="Q1493" s="9" t="str">
        <f>IF('Section 16a Plan'!I173="","",'Section 16a Plan'!I173)</f>
        <v/>
      </c>
      <c r="R1493" s="9" t="str">
        <f>IF('Section 16a Plan'!J173="","",'Section 16a Plan'!J173)</f>
        <v/>
      </c>
      <c r="S1493" s="9" t="str">
        <f>IF('Section 16a Plan'!K173="","",'Section 16a Plan'!K173)</f>
        <v/>
      </c>
      <c r="T1493" s="9" t="str">
        <f>IF('Section 16a Plan'!L173="","",'Section 16a Plan'!L173)</f>
        <v/>
      </c>
      <c r="U1493" s="9" t="str">
        <f>IF('Section 16a Plan'!M173="","",'Section 16a Plan'!M173)</f>
        <v/>
      </c>
      <c r="V1493" s="81">
        <f>'Section 16a Plan'!N173</f>
        <v>0</v>
      </c>
      <c r="W1493" s="81">
        <f>'Section 16a Plan'!O173</f>
        <v>0</v>
      </c>
      <c r="X1493" s="81">
        <f>'Section 16a Plan'!P173</f>
        <v>0</v>
      </c>
      <c r="Y1493" s="81">
        <f>'Section 16a Plan'!Q173</f>
        <v>0</v>
      </c>
      <c r="Z1493" s="81">
        <f>'Section 16a Plan'!R173</f>
        <v>0</v>
      </c>
      <c r="AA1493" s="81">
        <f>'Section 16a Plan'!S173</f>
        <v>0</v>
      </c>
      <c r="AB1493" s="81">
        <f>'Section 16a Plan'!T173</f>
        <v>0</v>
      </c>
    </row>
    <row r="1494" spans="1:28">
      <c r="A1494" s="9">
        <f>'Identification '!$F$11</f>
        <v>0</v>
      </c>
      <c r="B1494" s="1440" t="str">
        <f>IF(AND('Identification '!$F$11="",'Identification '!$F$15&lt;&gt;""),'Identification '!$F$15,IF('Identification '!$F$11="","",IF('Identification '!$F$13="Inscrire le nom de votre organisme dans la cellule F15",'Identification '!$F$15,'Identification '!$F$13)))</f>
        <v/>
      </c>
      <c r="C1494" s="9" t="str">
        <f>REF!$BM$8</f>
        <v>2026-2027</v>
      </c>
      <c r="D1494" s="9" t="s">
        <v>3210</v>
      </c>
      <c r="E1494" s="190" t="str">
        <f>'Identification '!$F$17</f>
        <v/>
      </c>
      <c r="F1494" s="9" t="str">
        <f>'Identification '!$G$18</f>
        <v/>
      </c>
      <c r="G1494" s="9" t="str">
        <f>IF('Section 16a Plan'!$C$9="","",'Section 16a Plan'!$C$9)</f>
        <v/>
      </c>
      <c r="H1494" s="9" t="str">
        <f>IF('Section 16a Plan'!$H$6="","",'Section 16a Plan'!$H$6)</f>
        <v/>
      </c>
      <c r="I1494" s="9" t="str">
        <f>IF('Section 16a Plan'!A174="","",'Section 16a Plan'!A174)</f>
        <v/>
      </c>
      <c r="J1494" s="9" t="str">
        <f>IF('Section 16a Plan'!B174="","",'Section 16a Plan'!B174)</f>
        <v/>
      </c>
      <c r="K1494" s="9" t="str">
        <f>IF('Section 16a Plan'!C174="","",'Section 16a Plan'!C174)</f>
        <v/>
      </c>
      <c r="L1494" s="9" t="str">
        <f>IF('Section 16a Plan'!D174="","",'Section 16a Plan'!D174)</f>
        <v/>
      </c>
      <c r="M1494" s="9" t="str">
        <f>IF('Section 16a Plan'!E174="","",'Section 16a Plan'!E174)</f>
        <v/>
      </c>
      <c r="N1494" s="9" t="str">
        <f>IF('Section 16a Plan'!F174="","",IF('Section 16a Plan'!F174="«Choisir»","",'Section 16a Plan'!F174))</f>
        <v/>
      </c>
      <c r="O1494" s="9" t="str">
        <f>IF('Section 16a Plan'!G174="","",IF('Section 16a Plan'!G174="«Choisir»","",'Section 16a Plan'!G174))</f>
        <v/>
      </c>
      <c r="P1494" s="9" t="str">
        <f>IF('Section 16a Plan'!H174="","",'Section 16a Plan'!H174)</f>
        <v/>
      </c>
      <c r="Q1494" s="9" t="str">
        <f>IF('Section 16a Plan'!I174="","",'Section 16a Plan'!I174)</f>
        <v/>
      </c>
      <c r="R1494" s="9" t="str">
        <f>IF('Section 16a Plan'!J174="","",'Section 16a Plan'!J174)</f>
        <v/>
      </c>
      <c r="S1494" s="9" t="str">
        <f>IF('Section 16a Plan'!K174="","",'Section 16a Plan'!K174)</f>
        <v/>
      </c>
      <c r="T1494" s="9" t="str">
        <f>IF('Section 16a Plan'!L174="","",'Section 16a Plan'!L174)</f>
        <v/>
      </c>
      <c r="U1494" s="9" t="str">
        <f>IF('Section 16a Plan'!M174="","",'Section 16a Plan'!M174)</f>
        <v/>
      </c>
      <c r="V1494" s="81">
        <f>'Section 16a Plan'!N174</f>
        <v>0</v>
      </c>
      <c r="W1494" s="81">
        <f>'Section 16a Plan'!O174</f>
        <v>0</v>
      </c>
      <c r="X1494" s="81">
        <f>'Section 16a Plan'!P174</f>
        <v>0</v>
      </c>
      <c r="Y1494" s="81">
        <f>'Section 16a Plan'!Q174</f>
        <v>0</v>
      </c>
      <c r="Z1494" s="81">
        <f>'Section 16a Plan'!R174</f>
        <v>0</v>
      </c>
      <c r="AA1494" s="81">
        <f>'Section 16a Plan'!S174</f>
        <v>0</v>
      </c>
      <c r="AB1494" s="81">
        <f>'Section 16a Plan'!T174</f>
        <v>0</v>
      </c>
    </row>
    <row r="1495" spans="1:28">
      <c r="A1495" s="9">
        <f>'Identification '!$F$11</f>
        <v>0</v>
      </c>
      <c r="B1495" s="1440" t="str">
        <f>IF(AND('Identification '!$F$11="",'Identification '!$F$15&lt;&gt;""),'Identification '!$F$15,IF('Identification '!$F$11="","",IF('Identification '!$F$13="Inscrire le nom de votre organisme dans la cellule F15",'Identification '!$F$15,'Identification '!$F$13)))</f>
        <v/>
      </c>
      <c r="C1495" s="9" t="str">
        <f>REF!$BM$8</f>
        <v>2026-2027</v>
      </c>
      <c r="D1495" s="9" t="s">
        <v>3210</v>
      </c>
      <c r="E1495" s="190" t="str">
        <f>'Identification '!$F$17</f>
        <v/>
      </c>
      <c r="F1495" s="9" t="str">
        <f>'Identification '!$G$18</f>
        <v/>
      </c>
      <c r="G1495" s="9" t="str">
        <f>IF('Section 16a Plan'!$C$9="","",'Section 16a Plan'!$C$9)</f>
        <v/>
      </c>
      <c r="H1495" s="9" t="str">
        <f>IF('Section 16a Plan'!$H$6="","",'Section 16a Plan'!$H$6)</f>
        <v/>
      </c>
      <c r="I1495" s="9" t="str">
        <f>IF('Section 16a Plan'!A175="","",'Section 16a Plan'!A175)</f>
        <v/>
      </c>
      <c r="J1495" s="9" t="str">
        <f>IF('Section 16a Plan'!B175="","",'Section 16a Plan'!B175)</f>
        <v/>
      </c>
      <c r="K1495" s="9" t="str">
        <f>IF('Section 16a Plan'!C175="","",'Section 16a Plan'!C175)</f>
        <v/>
      </c>
      <c r="L1495" s="9" t="str">
        <f>IF('Section 16a Plan'!D175="","",'Section 16a Plan'!D175)</f>
        <v/>
      </c>
      <c r="M1495" s="9" t="str">
        <f>IF('Section 16a Plan'!E175="","",'Section 16a Plan'!E175)</f>
        <v/>
      </c>
      <c r="N1495" s="9" t="str">
        <f>IF('Section 16a Plan'!F175="","",IF('Section 16a Plan'!F175="«Choisir»","",'Section 16a Plan'!F175))</f>
        <v/>
      </c>
      <c r="O1495" s="9" t="str">
        <f>IF('Section 16a Plan'!G175="","",IF('Section 16a Plan'!G175="«Choisir»","",'Section 16a Plan'!G175))</f>
        <v/>
      </c>
      <c r="P1495" s="9" t="str">
        <f>IF('Section 16a Plan'!H175="","",'Section 16a Plan'!H175)</f>
        <v/>
      </c>
      <c r="Q1495" s="9" t="str">
        <f>IF('Section 16a Plan'!I175="","",'Section 16a Plan'!I175)</f>
        <v/>
      </c>
      <c r="R1495" s="9" t="str">
        <f>IF('Section 16a Plan'!J175="","",'Section 16a Plan'!J175)</f>
        <v/>
      </c>
      <c r="S1495" s="9" t="str">
        <f>IF('Section 16a Plan'!K175="","",'Section 16a Plan'!K175)</f>
        <v/>
      </c>
      <c r="T1495" s="9" t="str">
        <f>IF('Section 16a Plan'!L175="","",'Section 16a Plan'!L175)</f>
        <v/>
      </c>
      <c r="U1495" s="9" t="str">
        <f>IF('Section 16a Plan'!M175="","",'Section 16a Plan'!M175)</f>
        <v/>
      </c>
      <c r="V1495" s="81">
        <f>'Section 16a Plan'!N175</f>
        <v>0</v>
      </c>
      <c r="W1495" s="81">
        <f>'Section 16a Plan'!O175</f>
        <v>0</v>
      </c>
      <c r="X1495" s="81">
        <f>'Section 16a Plan'!P175</f>
        <v>0</v>
      </c>
      <c r="Y1495" s="81">
        <f>'Section 16a Plan'!Q175</f>
        <v>0</v>
      </c>
      <c r="Z1495" s="81">
        <f>'Section 16a Plan'!R175</f>
        <v>0</v>
      </c>
      <c r="AA1495" s="81">
        <f>'Section 16a Plan'!S175</f>
        <v>0</v>
      </c>
      <c r="AB1495" s="81">
        <f>'Section 16a Plan'!T175</f>
        <v>0</v>
      </c>
    </row>
    <row r="1496" spans="1:28">
      <c r="A1496" s="9">
        <f>'Identification '!$F$11</f>
        <v>0</v>
      </c>
      <c r="B1496" s="1440" t="str">
        <f>IF(AND('Identification '!$F$11="",'Identification '!$F$15&lt;&gt;""),'Identification '!$F$15,IF('Identification '!$F$11="","",IF('Identification '!$F$13="Inscrire le nom de votre organisme dans la cellule F15",'Identification '!$F$15,'Identification '!$F$13)))</f>
        <v/>
      </c>
      <c r="C1496" s="9" t="str">
        <f>REF!$BM$8</f>
        <v>2026-2027</v>
      </c>
      <c r="D1496" s="9" t="s">
        <v>3210</v>
      </c>
      <c r="E1496" s="190" t="str">
        <f>'Identification '!$F$17</f>
        <v/>
      </c>
      <c r="F1496" s="9" t="str">
        <f>'Identification '!$G$18</f>
        <v/>
      </c>
      <c r="G1496" s="9" t="str">
        <f>IF('Section 16a Plan'!$C$9="","",'Section 16a Plan'!$C$9)</f>
        <v/>
      </c>
      <c r="H1496" s="9" t="str">
        <f>IF('Section 16a Plan'!$H$6="","",'Section 16a Plan'!$H$6)</f>
        <v/>
      </c>
      <c r="I1496" s="9" t="str">
        <f>IF('Section 16a Plan'!A176="","",'Section 16a Plan'!A176)</f>
        <v/>
      </c>
      <c r="J1496" s="9" t="str">
        <f>IF('Section 16a Plan'!B176="","",'Section 16a Plan'!B176)</f>
        <v/>
      </c>
      <c r="K1496" s="9" t="str">
        <f>IF('Section 16a Plan'!C176="","",'Section 16a Plan'!C176)</f>
        <v/>
      </c>
      <c r="L1496" s="9" t="str">
        <f>IF('Section 16a Plan'!D176="","",'Section 16a Plan'!D176)</f>
        <v/>
      </c>
      <c r="M1496" s="9" t="str">
        <f>IF('Section 16a Plan'!E176="","",'Section 16a Plan'!E176)</f>
        <v/>
      </c>
      <c r="N1496" s="9" t="str">
        <f>IF('Section 16a Plan'!F176="","",IF('Section 16a Plan'!F176="«Choisir»","",'Section 16a Plan'!F176))</f>
        <v/>
      </c>
      <c r="O1496" s="9" t="str">
        <f>IF('Section 16a Plan'!G176="","",IF('Section 16a Plan'!G176="«Choisir»","",'Section 16a Plan'!G176))</f>
        <v/>
      </c>
      <c r="P1496" s="9" t="str">
        <f>IF('Section 16a Plan'!H176="","",'Section 16a Plan'!H176)</f>
        <v/>
      </c>
      <c r="Q1496" s="9" t="str">
        <f>IF('Section 16a Plan'!I176="","",'Section 16a Plan'!I176)</f>
        <v/>
      </c>
      <c r="R1496" s="9" t="str">
        <f>IF('Section 16a Plan'!J176="","",'Section 16a Plan'!J176)</f>
        <v/>
      </c>
      <c r="S1496" s="9" t="str">
        <f>IF('Section 16a Plan'!K176="","",'Section 16a Plan'!K176)</f>
        <v/>
      </c>
      <c r="T1496" s="9" t="str">
        <f>IF('Section 16a Plan'!L176="","",'Section 16a Plan'!L176)</f>
        <v/>
      </c>
      <c r="U1496" s="9" t="str">
        <f>IF('Section 16a Plan'!M176="","",'Section 16a Plan'!M176)</f>
        <v/>
      </c>
      <c r="V1496" s="81">
        <f>'Section 16a Plan'!N176</f>
        <v>0</v>
      </c>
      <c r="W1496" s="81">
        <f>'Section 16a Plan'!O176</f>
        <v>0</v>
      </c>
      <c r="X1496" s="81">
        <f>'Section 16a Plan'!P176</f>
        <v>0</v>
      </c>
      <c r="Y1496" s="81">
        <f>'Section 16a Plan'!Q176</f>
        <v>0</v>
      </c>
      <c r="Z1496" s="81">
        <f>'Section 16a Plan'!R176</f>
        <v>0</v>
      </c>
      <c r="AA1496" s="81">
        <f>'Section 16a Plan'!S176</f>
        <v>0</v>
      </c>
      <c r="AB1496" s="81">
        <f>'Section 16a Plan'!T176</f>
        <v>0</v>
      </c>
    </row>
    <row r="1497" spans="1:28">
      <c r="A1497" s="9">
        <f>'Identification '!$F$11</f>
        <v>0</v>
      </c>
      <c r="B1497" s="1440" t="str">
        <f>IF(AND('Identification '!$F$11="",'Identification '!$F$15&lt;&gt;""),'Identification '!$F$15,IF('Identification '!$F$11="","",IF('Identification '!$F$13="Inscrire le nom de votre organisme dans la cellule F15",'Identification '!$F$15,'Identification '!$F$13)))</f>
        <v/>
      </c>
      <c r="C1497" s="9" t="str">
        <f>REF!$BM$8</f>
        <v>2026-2027</v>
      </c>
      <c r="D1497" s="9" t="s">
        <v>3210</v>
      </c>
      <c r="E1497" s="190" t="str">
        <f>'Identification '!$F$17</f>
        <v/>
      </c>
      <c r="F1497" s="9" t="str">
        <f>'Identification '!$G$18</f>
        <v/>
      </c>
      <c r="G1497" s="9" t="str">
        <f>IF('Section 16a Plan'!$C$9="","",'Section 16a Plan'!$C$9)</f>
        <v/>
      </c>
      <c r="H1497" s="9" t="str">
        <f>IF('Section 16a Plan'!$H$6="","",'Section 16a Plan'!$H$6)</f>
        <v/>
      </c>
      <c r="I1497" s="9" t="str">
        <f>IF('Section 16a Plan'!A177="","",'Section 16a Plan'!A177)</f>
        <v/>
      </c>
      <c r="J1497" s="9" t="str">
        <f>IF('Section 16a Plan'!B177="","",'Section 16a Plan'!B177)</f>
        <v/>
      </c>
      <c r="K1497" s="9" t="str">
        <f>IF('Section 16a Plan'!C177="","",'Section 16a Plan'!C177)</f>
        <v/>
      </c>
      <c r="L1497" s="9" t="str">
        <f>IF('Section 16a Plan'!D177="","",'Section 16a Plan'!D177)</f>
        <v/>
      </c>
      <c r="M1497" s="9" t="str">
        <f>IF('Section 16a Plan'!E177="","",'Section 16a Plan'!E177)</f>
        <v/>
      </c>
      <c r="N1497" s="9" t="str">
        <f>IF('Section 16a Plan'!F177="","",IF('Section 16a Plan'!F177="«Choisir»","",'Section 16a Plan'!F177))</f>
        <v/>
      </c>
      <c r="O1497" s="9" t="str">
        <f>IF('Section 16a Plan'!G177="","",IF('Section 16a Plan'!G177="«Choisir»","",'Section 16a Plan'!G177))</f>
        <v/>
      </c>
      <c r="P1497" s="9" t="str">
        <f>IF('Section 16a Plan'!H177="","",'Section 16a Plan'!H177)</f>
        <v/>
      </c>
      <c r="Q1497" s="9" t="str">
        <f>IF('Section 16a Plan'!I177="","",'Section 16a Plan'!I177)</f>
        <v/>
      </c>
      <c r="R1497" s="9" t="str">
        <f>IF('Section 16a Plan'!J177="","",'Section 16a Plan'!J177)</f>
        <v/>
      </c>
      <c r="S1497" s="9" t="str">
        <f>IF('Section 16a Plan'!K177="","",'Section 16a Plan'!K177)</f>
        <v/>
      </c>
      <c r="T1497" s="9" t="str">
        <f>IF('Section 16a Plan'!L177="","",'Section 16a Plan'!L177)</f>
        <v/>
      </c>
      <c r="U1497" s="9" t="str">
        <f>IF('Section 16a Plan'!M177="","",'Section 16a Plan'!M177)</f>
        <v/>
      </c>
      <c r="V1497" s="81">
        <f>'Section 16a Plan'!N177</f>
        <v>0</v>
      </c>
      <c r="W1497" s="81">
        <f>'Section 16a Plan'!O177</f>
        <v>0</v>
      </c>
      <c r="X1497" s="81">
        <f>'Section 16a Plan'!P177</f>
        <v>0</v>
      </c>
      <c r="Y1497" s="81">
        <f>'Section 16a Plan'!Q177</f>
        <v>0</v>
      </c>
      <c r="Z1497" s="81">
        <f>'Section 16a Plan'!R177</f>
        <v>0</v>
      </c>
      <c r="AA1497" s="81">
        <f>'Section 16a Plan'!S177</f>
        <v>0</v>
      </c>
      <c r="AB1497" s="81">
        <f>'Section 16a Plan'!T177</f>
        <v>0</v>
      </c>
    </row>
    <row r="1498" spans="1:28">
      <c r="A1498" s="9">
        <f>'Identification '!$F$11</f>
        <v>0</v>
      </c>
      <c r="B1498" s="1440" t="str">
        <f>IF(AND('Identification '!$F$11="",'Identification '!$F$15&lt;&gt;""),'Identification '!$F$15,IF('Identification '!$F$11="","",IF('Identification '!$F$13="Inscrire le nom de votre organisme dans la cellule F15",'Identification '!$F$15,'Identification '!$F$13)))</f>
        <v/>
      </c>
      <c r="C1498" s="9" t="str">
        <f>REF!$BM$8</f>
        <v>2026-2027</v>
      </c>
      <c r="D1498" s="9" t="s">
        <v>3210</v>
      </c>
      <c r="E1498" s="190" t="str">
        <f>'Identification '!$F$17</f>
        <v/>
      </c>
      <c r="F1498" s="9" t="str">
        <f>'Identification '!$G$18</f>
        <v/>
      </c>
      <c r="G1498" s="9" t="str">
        <f>IF('Section 16a Plan'!$C$9="","",'Section 16a Plan'!$C$9)</f>
        <v/>
      </c>
      <c r="H1498" s="9" t="str">
        <f>IF('Section 16a Plan'!$H$6="","",'Section 16a Plan'!$H$6)</f>
        <v/>
      </c>
      <c r="I1498" s="9" t="str">
        <f>IF('Section 16a Plan'!A178="","",'Section 16a Plan'!A178)</f>
        <v/>
      </c>
      <c r="J1498" s="9" t="str">
        <f>IF('Section 16a Plan'!B178="","",'Section 16a Plan'!B178)</f>
        <v/>
      </c>
      <c r="K1498" s="9" t="str">
        <f>IF('Section 16a Plan'!C178="","",'Section 16a Plan'!C178)</f>
        <v/>
      </c>
      <c r="L1498" s="9" t="str">
        <f>IF('Section 16a Plan'!D178="","",'Section 16a Plan'!D178)</f>
        <v/>
      </c>
      <c r="M1498" s="9" t="str">
        <f>IF('Section 16a Plan'!E178="","",'Section 16a Plan'!E178)</f>
        <v/>
      </c>
      <c r="N1498" s="9" t="str">
        <f>IF('Section 16a Plan'!F178="","",IF('Section 16a Plan'!F178="«Choisir»","",'Section 16a Plan'!F178))</f>
        <v/>
      </c>
      <c r="O1498" s="9" t="str">
        <f>IF('Section 16a Plan'!G178="","",IF('Section 16a Plan'!G178="«Choisir»","",'Section 16a Plan'!G178))</f>
        <v/>
      </c>
      <c r="P1498" s="9" t="str">
        <f>IF('Section 16a Plan'!H178="","",'Section 16a Plan'!H178)</f>
        <v/>
      </c>
      <c r="Q1498" s="9" t="str">
        <f>IF('Section 16a Plan'!I178="","",'Section 16a Plan'!I178)</f>
        <v/>
      </c>
      <c r="R1498" s="9" t="str">
        <f>IF('Section 16a Plan'!J178="","",'Section 16a Plan'!J178)</f>
        <v/>
      </c>
      <c r="S1498" s="9" t="str">
        <f>IF('Section 16a Plan'!K178="","",'Section 16a Plan'!K178)</f>
        <v/>
      </c>
      <c r="T1498" s="9" t="str">
        <f>IF('Section 16a Plan'!L178="","",'Section 16a Plan'!L178)</f>
        <v/>
      </c>
      <c r="U1498" s="9" t="str">
        <f>IF('Section 16a Plan'!M178="","",'Section 16a Plan'!M178)</f>
        <v/>
      </c>
      <c r="V1498" s="81">
        <f>'Section 16a Plan'!N178</f>
        <v>0</v>
      </c>
      <c r="W1498" s="81">
        <f>'Section 16a Plan'!O178</f>
        <v>0</v>
      </c>
      <c r="X1498" s="81">
        <f>'Section 16a Plan'!P178</f>
        <v>0</v>
      </c>
      <c r="Y1498" s="81">
        <f>'Section 16a Plan'!Q178</f>
        <v>0</v>
      </c>
      <c r="Z1498" s="81">
        <f>'Section 16a Plan'!R178</f>
        <v>0</v>
      </c>
      <c r="AA1498" s="81">
        <f>'Section 16a Plan'!S178</f>
        <v>0</v>
      </c>
      <c r="AB1498" s="81">
        <f>'Section 16a Plan'!T178</f>
        <v>0</v>
      </c>
    </row>
    <row r="1499" spans="1:28">
      <c r="A1499" s="9">
        <f>'Identification '!$F$11</f>
        <v>0</v>
      </c>
      <c r="B1499" s="1440" t="str">
        <f>IF(AND('Identification '!$F$11="",'Identification '!$F$15&lt;&gt;""),'Identification '!$F$15,IF('Identification '!$F$11="","",IF('Identification '!$F$13="Inscrire le nom de votre organisme dans la cellule F15",'Identification '!$F$15,'Identification '!$F$13)))</f>
        <v/>
      </c>
      <c r="C1499" s="9" t="str">
        <f>REF!$BM$8</f>
        <v>2026-2027</v>
      </c>
      <c r="D1499" s="9" t="s">
        <v>3210</v>
      </c>
      <c r="E1499" s="190" t="str">
        <f>'Identification '!$F$17</f>
        <v/>
      </c>
      <c r="F1499" s="9" t="str">
        <f>'Identification '!$G$18</f>
        <v/>
      </c>
      <c r="G1499" s="9" t="str">
        <f>IF('Section 16a Plan'!$C$9="","",'Section 16a Plan'!$C$9)</f>
        <v/>
      </c>
      <c r="H1499" s="9" t="str">
        <f>IF('Section 16a Plan'!$H$6="","",'Section 16a Plan'!$H$6)</f>
        <v/>
      </c>
      <c r="I1499" s="9" t="str">
        <f>IF('Section 16a Plan'!A179="","",'Section 16a Plan'!A179)</f>
        <v/>
      </c>
      <c r="J1499" s="9" t="str">
        <f>IF('Section 16a Plan'!B179="","",'Section 16a Plan'!B179)</f>
        <v/>
      </c>
      <c r="K1499" s="9" t="str">
        <f>IF('Section 16a Plan'!C179="","",'Section 16a Plan'!C179)</f>
        <v/>
      </c>
      <c r="L1499" s="9" t="str">
        <f>IF('Section 16a Plan'!D179="","",'Section 16a Plan'!D179)</f>
        <v/>
      </c>
      <c r="M1499" s="9" t="str">
        <f>IF('Section 16a Plan'!E179="","",'Section 16a Plan'!E179)</f>
        <v/>
      </c>
      <c r="N1499" s="9" t="str">
        <f>IF('Section 16a Plan'!F179="","",IF('Section 16a Plan'!F179="«Choisir»","",'Section 16a Plan'!F179))</f>
        <v/>
      </c>
      <c r="O1499" s="9" t="str">
        <f>IF('Section 16a Plan'!G179="","",IF('Section 16a Plan'!G179="«Choisir»","",'Section 16a Plan'!G179))</f>
        <v/>
      </c>
      <c r="P1499" s="9" t="str">
        <f>IF('Section 16a Plan'!H179="","",'Section 16a Plan'!H179)</f>
        <v/>
      </c>
      <c r="Q1499" s="9" t="str">
        <f>IF('Section 16a Plan'!I179="","",'Section 16a Plan'!I179)</f>
        <v/>
      </c>
      <c r="R1499" s="9" t="str">
        <f>IF('Section 16a Plan'!J179="","",'Section 16a Plan'!J179)</f>
        <v/>
      </c>
      <c r="S1499" s="9" t="str">
        <f>IF('Section 16a Plan'!K179="","",'Section 16a Plan'!K179)</f>
        <v/>
      </c>
      <c r="T1499" s="9" t="str">
        <f>IF('Section 16a Plan'!L179="","",'Section 16a Plan'!L179)</f>
        <v/>
      </c>
      <c r="U1499" s="9" t="str">
        <f>IF('Section 16a Plan'!M179="","",'Section 16a Plan'!M179)</f>
        <v/>
      </c>
      <c r="V1499" s="81">
        <f>'Section 16a Plan'!N179</f>
        <v>0</v>
      </c>
      <c r="W1499" s="81">
        <f>'Section 16a Plan'!O179</f>
        <v>0</v>
      </c>
      <c r="X1499" s="81">
        <f>'Section 16a Plan'!P179</f>
        <v>0</v>
      </c>
      <c r="Y1499" s="81">
        <f>'Section 16a Plan'!Q179</f>
        <v>0</v>
      </c>
      <c r="Z1499" s="81">
        <f>'Section 16a Plan'!R179</f>
        <v>0</v>
      </c>
      <c r="AA1499" s="81">
        <f>'Section 16a Plan'!S179</f>
        <v>0</v>
      </c>
      <c r="AB1499" s="81">
        <f>'Section 16a Plan'!T179</f>
        <v>0</v>
      </c>
    </row>
    <row r="1500" spans="1:28">
      <c r="A1500" s="9">
        <f>'Identification '!$F$11</f>
        <v>0</v>
      </c>
      <c r="B1500" s="1440" t="str">
        <f>IF(AND('Identification '!$F$11="",'Identification '!$F$15&lt;&gt;""),'Identification '!$F$15,IF('Identification '!$F$11="","",IF('Identification '!$F$13="Inscrire le nom de votre organisme dans la cellule F15",'Identification '!$F$15,'Identification '!$F$13)))</f>
        <v/>
      </c>
      <c r="C1500" s="9" t="str">
        <f>REF!$BM$8</f>
        <v>2026-2027</v>
      </c>
      <c r="D1500" s="9" t="s">
        <v>3210</v>
      </c>
      <c r="E1500" s="190" t="str">
        <f>'Identification '!$F$17</f>
        <v/>
      </c>
      <c r="F1500" s="9" t="str">
        <f>'Identification '!$G$18</f>
        <v/>
      </c>
      <c r="G1500" s="9" t="str">
        <f>IF('Section 16a Plan'!$C$9="","",'Section 16a Plan'!$C$9)</f>
        <v/>
      </c>
      <c r="H1500" s="9" t="str">
        <f>IF('Section 16a Plan'!$H$6="","",'Section 16a Plan'!$H$6)</f>
        <v/>
      </c>
      <c r="I1500" s="9" t="str">
        <f>IF('Section 16a Plan'!A180="","",'Section 16a Plan'!A180)</f>
        <v/>
      </c>
      <c r="J1500" s="9" t="str">
        <f>IF('Section 16a Plan'!B180="","",'Section 16a Plan'!B180)</f>
        <v/>
      </c>
      <c r="K1500" s="9" t="str">
        <f>IF('Section 16a Plan'!C180="","",'Section 16a Plan'!C180)</f>
        <v/>
      </c>
      <c r="L1500" s="9" t="str">
        <f>IF('Section 16a Plan'!D180="","",'Section 16a Plan'!D180)</f>
        <v/>
      </c>
      <c r="M1500" s="9" t="str">
        <f>IF('Section 16a Plan'!E180="","",'Section 16a Plan'!E180)</f>
        <v/>
      </c>
      <c r="N1500" s="9" t="str">
        <f>IF('Section 16a Plan'!F180="","",IF('Section 16a Plan'!F180="«Choisir»","",'Section 16a Plan'!F180))</f>
        <v/>
      </c>
      <c r="O1500" s="9" t="str">
        <f>IF('Section 16a Plan'!G180="","",IF('Section 16a Plan'!G180="«Choisir»","",'Section 16a Plan'!G180))</f>
        <v/>
      </c>
      <c r="P1500" s="9" t="str">
        <f>IF('Section 16a Plan'!H180="","",'Section 16a Plan'!H180)</f>
        <v/>
      </c>
      <c r="Q1500" s="9" t="str">
        <f>IF('Section 16a Plan'!I180="","",'Section 16a Plan'!I180)</f>
        <v/>
      </c>
      <c r="R1500" s="9" t="str">
        <f>IF('Section 16a Plan'!J180="","",'Section 16a Plan'!J180)</f>
        <v/>
      </c>
      <c r="S1500" s="9" t="str">
        <f>IF('Section 16a Plan'!K180="","",'Section 16a Plan'!K180)</f>
        <v/>
      </c>
      <c r="T1500" s="9" t="str">
        <f>IF('Section 16a Plan'!L180="","",'Section 16a Plan'!L180)</f>
        <v/>
      </c>
      <c r="U1500" s="9" t="str">
        <f>IF('Section 16a Plan'!M180="","",'Section 16a Plan'!M180)</f>
        <v/>
      </c>
      <c r="V1500" s="81">
        <f>'Section 16a Plan'!N180</f>
        <v>0</v>
      </c>
      <c r="W1500" s="81">
        <f>'Section 16a Plan'!O180</f>
        <v>0</v>
      </c>
      <c r="X1500" s="81">
        <f>'Section 16a Plan'!P180</f>
        <v>0</v>
      </c>
      <c r="Y1500" s="81">
        <f>'Section 16a Plan'!Q180</f>
        <v>0</v>
      </c>
      <c r="Z1500" s="81">
        <f>'Section 16a Plan'!R180</f>
        <v>0</v>
      </c>
      <c r="AA1500" s="81">
        <f>'Section 16a Plan'!S180</f>
        <v>0</v>
      </c>
      <c r="AB1500" s="81">
        <f>'Section 16a Plan'!T180</f>
        <v>0</v>
      </c>
    </row>
    <row r="1501" spans="1:28">
      <c r="A1501" s="9">
        <f>'Identification '!$F$11</f>
        <v>0</v>
      </c>
      <c r="B1501" s="1440" t="str">
        <f>IF(AND('Identification '!$F$11="",'Identification '!$F$15&lt;&gt;""),'Identification '!$F$15,IF('Identification '!$F$11="","",IF('Identification '!$F$13="Inscrire le nom de votre organisme dans la cellule F15",'Identification '!$F$15,'Identification '!$F$13)))</f>
        <v/>
      </c>
      <c r="C1501" s="9" t="str">
        <f>REF!$BM$8</f>
        <v>2026-2027</v>
      </c>
      <c r="D1501" s="9" t="s">
        <v>3210</v>
      </c>
      <c r="E1501" s="190" t="str">
        <f>'Identification '!$F$17</f>
        <v/>
      </c>
      <c r="F1501" s="9" t="str">
        <f>'Identification '!$G$18</f>
        <v/>
      </c>
      <c r="G1501" s="9" t="str">
        <f>IF('Section 16a Plan'!$C$9="","",'Section 16a Plan'!$C$9)</f>
        <v/>
      </c>
      <c r="H1501" s="9" t="str">
        <f>IF('Section 16a Plan'!$H$6="","",'Section 16a Plan'!$H$6)</f>
        <v/>
      </c>
      <c r="I1501" s="9" t="str">
        <f>IF('Section 16a Plan'!A181="","",'Section 16a Plan'!A181)</f>
        <v/>
      </c>
      <c r="J1501" s="9" t="str">
        <f>IF('Section 16a Plan'!B181="","",'Section 16a Plan'!B181)</f>
        <v/>
      </c>
      <c r="K1501" s="9" t="str">
        <f>IF('Section 16a Plan'!C181="","",'Section 16a Plan'!C181)</f>
        <v/>
      </c>
      <c r="L1501" s="9" t="str">
        <f>IF('Section 16a Plan'!D181="","",'Section 16a Plan'!D181)</f>
        <v/>
      </c>
      <c r="M1501" s="9" t="str">
        <f>IF('Section 16a Plan'!E181="","",'Section 16a Plan'!E181)</f>
        <v/>
      </c>
      <c r="N1501" s="9" t="str">
        <f>IF('Section 16a Plan'!F181="","",IF('Section 16a Plan'!F181="«Choisir»","",'Section 16a Plan'!F181))</f>
        <v/>
      </c>
      <c r="O1501" s="9" t="str">
        <f>IF('Section 16a Plan'!G181="","",IF('Section 16a Plan'!G181="«Choisir»","",'Section 16a Plan'!G181))</f>
        <v/>
      </c>
      <c r="P1501" s="9" t="str">
        <f>IF('Section 16a Plan'!H181="","",'Section 16a Plan'!H181)</f>
        <v/>
      </c>
      <c r="Q1501" s="9" t="str">
        <f>IF('Section 16a Plan'!I181="","",'Section 16a Plan'!I181)</f>
        <v/>
      </c>
      <c r="R1501" s="9" t="str">
        <f>IF('Section 16a Plan'!J181="","",'Section 16a Plan'!J181)</f>
        <v/>
      </c>
      <c r="S1501" s="9" t="str">
        <f>IF('Section 16a Plan'!K181="","",'Section 16a Plan'!K181)</f>
        <v/>
      </c>
      <c r="T1501" s="9" t="str">
        <f>IF('Section 16a Plan'!L181="","",'Section 16a Plan'!L181)</f>
        <v/>
      </c>
      <c r="U1501" s="9" t="str">
        <f>IF('Section 16a Plan'!M181="","",'Section 16a Plan'!M181)</f>
        <v/>
      </c>
      <c r="V1501" s="81">
        <f>'Section 16a Plan'!N181</f>
        <v>0</v>
      </c>
      <c r="W1501" s="81">
        <f>'Section 16a Plan'!O181</f>
        <v>0</v>
      </c>
      <c r="X1501" s="81">
        <f>'Section 16a Plan'!P181</f>
        <v>0</v>
      </c>
      <c r="Y1501" s="81">
        <f>'Section 16a Plan'!Q181</f>
        <v>0</v>
      </c>
      <c r="Z1501" s="81">
        <f>'Section 16a Plan'!R181</f>
        <v>0</v>
      </c>
      <c r="AA1501" s="81">
        <f>'Section 16a Plan'!S181</f>
        <v>0</v>
      </c>
      <c r="AB1501" s="81">
        <f>'Section 16a Plan'!T181</f>
        <v>0</v>
      </c>
    </row>
    <row r="1502" spans="1:28">
      <c r="A1502" s="9">
        <f>'Identification '!$F$11</f>
        <v>0</v>
      </c>
      <c r="B1502" s="1440" t="str">
        <f>IF(AND('Identification '!$F$11="",'Identification '!$F$15&lt;&gt;""),'Identification '!$F$15,IF('Identification '!$F$11="","",IF('Identification '!$F$13="Inscrire le nom de votre organisme dans la cellule F15",'Identification '!$F$15,'Identification '!$F$13)))</f>
        <v/>
      </c>
      <c r="C1502" s="9" t="str">
        <f>REF!$BM$8</f>
        <v>2026-2027</v>
      </c>
      <c r="D1502" s="9" t="s">
        <v>3210</v>
      </c>
      <c r="E1502" s="190" t="str">
        <f>'Identification '!$F$17</f>
        <v/>
      </c>
      <c r="F1502" s="9" t="str">
        <f>'Identification '!$G$18</f>
        <v/>
      </c>
      <c r="G1502" s="9" t="str">
        <f>IF('Section 16a Plan'!$C$9="","",'Section 16a Plan'!$C$9)</f>
        <v/>
      </c>
      <c r="H1502" s="9" t="str">
        <f>IF('Section 16a Plan'!$H$6="","",'Section 16a Plan'!$H$6)</f>
        <v/>
      </c>
      <c r="I1502" s="9" t="str">
        <f>IF('Section 16a Plan'!A182="","",'Section 16a Plan'!A182)</f>
        <v/>
      </c>
      <c r="J1502" s="9" t="str">
        <f>IF('Section 16a Plan'!B182="","",'Section 16a Plan'!B182)</f>
        <v/>
      </c>
      <c r="K1502" s="9" t="str">
        <f>IF('Section 16a Plan'!C182="","",'Section 16a Plan'!C182)</f>
        <v/>
      </c>
      <c r="L1502" s="9" t="str">
        <f>IF('Section 16a Plan'!D182="","",'Section 16a Plan'!D182)</f>
        <v/>
      </c>
      <c r="M1502" s="9" t="str">
        <f>IF('Section 16a Plan'!E182="","",'Section 16a Plan'!E182)</f>
        <v/>
      </c>
      <c r="N1502" s="9" t="str">
        <f>IF('Section 16a Plan'!F182="","",IF('Section 16a Plan'!F182="«Choisir»","",'Section 16a Plan'!F182))</f>
        <v/>
      </c>
      <c r="O1502" s="9" t="str">
        <f>IF('Section 16a Plan'!G182="","",IF('Section 16a Plan'!G182="«Choisir»","",'Section 16a Plan'!G182))</f>
        <v/>
      </c>
      <c r="P1502" s="9" t="str">
        <f>IF('Section 16a Plan'!H182="","",'Section 16a Plan'!H182)</f>
        <v/>
      </c>
      <c r="Q1502" s="9" t="str">
        <f>IF('Section 16a Plan'!I182="","",'Section 16a Plan'!I182)</f>
        <v/>
      </c>
      <c r="R1502" s="9" t="str">
        <f>IF('Section 16a Plan'!J182="","",'Section 16a Plan'!J182)</f>
        <v/>
      </c>
      <c r="S1502" s="9" t="str">
        <f>IF('Section 16a Plan'!K182="","",'Section 16a Plan'!K182)</f>
        <v/>
      </c>
      <c r="T1502" s="9" t="str">
        <f>IF('Section 16a Plan'!L182="","",'Section 16a Plan'!L182)</f>
        <v/>
      </c>
      <c r="U1502" s="9" t="str">
        <f>IF('Section 16a Plan'!M182="","",'Section 16a Plan'!M182)</f>
        <v/>
      </c>
      <c r="V1502" s="81">
        <f>'Section 16a Plan'!N182</f>
        <v>0</v>
      </c>
      <c r="W1502" s="81">
        <f>'Section 16a Plan'!O182</f>
        <v>0</v>
      </c>
      <c r="X1502" s="81">
        <f>'Section 16a Plan'!P182</f>
        <v>0</v>
      </c>
      <c r="Y1502" s="81">
        <f>'Section 16a Plan'!Q182</f>
        <v>0</v>
      </c>
      <c r="Z1502" s="81">
        <f>'Section 16a Plan'!R182</f>
        <v>0</v>
      </c>
      <c r="AA1502" s="81">
        <f>'Section 16a Plan'!S182</f>
        <v>0</v>
      </c>
      <c r="AB1502" s="81">
        <f>'Section 16a Plan'!T182</f>
        <v>0</v>
      </c>
    </row>
    <row r="1503" spans="1:28">
      <c r="A1503" s="9">
        <f>'Identification '!$F$11</f>
        <v>0</v>
      </c>
      <c r="B1503" s="1440" t="str">
        <f>IF(AND('Identification '!$F$11="",'Identification '!$F$15&lt;&gt;""),'Identification '!$F$15,IF('Identification '!$F$11="","",IF('Identification '!$F$13="Inscrire le nom de votre organisme dans la cellule F15",'Identification '!$F$15,'Identification '!$F$13)))</f>
        <v/>
      </c>
      <c r="C1503" s="9" t="str">
        <f>REF!$BM$8</f>
        <v>2026-2027</v>
      </c>
      <c r="D1503" s="9" t="s">
        <v>3210</v>
      </c>
      <c r="E1503" s="190" t="str">
        <f>'Identification '!$F$17</f>
        <v/>
      </c>
      <c r="F1503" s="9" t="str">
        <f>'Identification '!$G$18</f>
        <v/>
      </c>
      <c r="G1503" s="9" t="str">
        <f>IF('Section 16a Plan'!$C$9="","",'Section 16a Plan'!$C$9)</f>
        <v/>
      </c>
      <c r="H1503" s="9" t="str">
        <f>IF('Section 16a Plan'!$H$6="","",'Section 16a Plan'!$H$6)</f>
        <v/>
      </c>
      <c r="I1503" s="9" t="str">
        <f>IF('Section 16a Plan'!A183="","",'Section 16a Plan'!A183)</f>
        <v/>
      </c>
      <c r="J1503" s="9" t="str">
        <f>IF('Section 16a Plan'!B183="","",'Section 16a Plan'!B183)</f>
        <v/>
      </c>
      <c r="K1503" s="9" t="str">
        <f>IF('Section 16a Plan'!C183="","",'Section 16a Plan'!C183)</f>
        <v/>
      </c>
      <c r="L1503" s="9" t="str">
        <f>IF('Section 16a Plan'!D183="","",'Section 16a Plan'!D183)</f>
        <v/>
      </c>
      <c r="M1503" s="9" t="str">
        <f>IF('Section 16a Plan'!E183="","",'Section 16a Plan'!E183)</f>
        <v/>
      </c>
      <c r="N1503" s="9" t="str">
        <f>IF('Section 16a Plan'!F183="","",IF('Section 16a Plan'!F183="«Choisir»","",'Section 16a Plan'!F183))</f>
        <v/>
      </c>
      <c r="O1503" s="9" t="str">
        <f>IF('Section 16a Plan'!G183="","",IF('Section 16a Plan'!G183="«Choisir»","",'Section 16a Plan'!G183))</f>
        <v/>
      </c>
      <c r="P1503" s="9" t="str">
        <f>IF('Section 16a Plan'!H183="","",'Section 16a Plan'!H183)</f>
        <v/>
      </c>
      <c r="Q1503" s="9" t="str">
        <f>IF('Section 16a Plan'!I183="","",'Section 16a Plan'!I183)</f>
        <v/>
      </c>
      <c r="R1503" s="9" t="str">
        <f>IF('Section 16a Plan'!J183="","",'Section 16a Plan'!J183)</f>
        <v/>
      </c>
      <c r="S1503" s="9" t="str">
        <f>IF('Section 16a Plan'!K183="","",'Section 16a Plan'!K183)</f>
        <v/>
      </c>
      <c r="T1503" s="9" t="str">
        <f>IF('Section 16a Plan'!L183="","",'Section 16a Plan'!L183)</f>
        <v/>
      </c>
      <c r="U1503" s="9" t="str">
        <f>IF('Section 16a Plan'!M183="","",'Section 16a Plan'!M183)</f>
        <v/>
      </c>
      <c r="V1503" s="81">
        <f>'Section 16a Plan'!N183</f>
        <v>0</v>
      </c>
      <c r="W1503" s="81">
        <f>'Section 16a Plan'!O183</f>
        <v>0</v>
      </c>
      <c r="X1503" s="81">
        <f>'Section 16a Plan'!P183</f>
        <v>0</v>
      </c>
      <c r="Y1503" s="81">
        <f>'Section 16a Plan'!Q183</f>
        <v>0</v>
      </c>
      <c r="Z1503" s="81">
        <f>'Section 16a Plan'!R183</f>
        <v>0</v>
      </c>
      <c r="AA1503" s="81">
        <f>'Section 16a Plan'!S183</f>
        <v>0</v>
      </c>
      <c r="AB1503" s="81">
        <f>'Section 16a Plan'!T183</f>
        <v>0</v>
      </c>
    </row>
    <row r="1504" spans="1:28">
      <c r="A1504" s="9">
        <f>'Identification '!$F$11</f>
        <v>0</v>
      </c>
      <c r="B1504" s="1440" t="str">
        <f>IF(AND('Identification '!$F$11="",'Identification '!$F$15&lt;&gt;""),'Identification '!$F$15,IF('Identification '!$F$11="","",IF('Identification '!$F$13="Inscrire le nom de votre organisme dans la cellule F15",'Identification '!$F$15,'Identification '!$F$13)))</f>
        <v/>
      </c>
      <c r="C1504" s="9" t="str">
        <f>REF!$BM$8</f>
        <v>2026-2027</v>
      </c>
      <c r="D1504" s="9" t="s">
        <v>3210</v>
      </c>
      <c r="E1504" s="190" t="str">
        <f>'Identification '!$F$17</f>
        <v/>
      </c>
      <c r="F1504" s="9" t="str">
        <f>'Identification '!$G$18</f>
        <v/>
      </c>
      <c r="G1504" s="9" t="str">
        <f>IF('Section 16a Plan'!$C$9="","",'Section 16a Plan'!$C$9)</f>
        <v/>
      </c>
      <c r="H1504" s="9" t="str">
        <f>IF('Section 16a Plan'!$H$6="","",'Section 16a Plan'!$H$6)</f>
        <v/>
      </c>
      <c r="I1504" s="9" t="str">
        <f>IF('Section 16a Plan'!A184="","",'Section 16a Plan'!A184)</f>
        <v/>
      </c>
      <c r="J1504" s="9" t="str">
        <f>IF('Section 16a Plan'!B184="","",'Section 16a Plan'!B184)</f>
        <v/>
      </c>
      <c r="K1504" s="9" t="str">
        <f>IF('Section 16a Plan'!C184="","",'Section 16a Plan'!C184)</f>
        <v/>
      </c>
      <c r="L1504" s="9" t="str">
        <f>IF('Section 16a Plan'!D184="","",'Section 16a Plan'!D184)</f>
        <v/>
      </c>
      <c r="M1504" s="9" t="str">
        <f>IF('Section 16a Plan'!E184="","",'Section 16a Plan'!E184)</f>
        <v/>
      </c>
      <c r="N1504" s="9" t="str">
        <f>IF('Section 16a Plan'!F184="","",IF('Section 16a Plan'!F184="«Choisir»","",'Section 16a Plan'!F184))</f>
        <v/>
      </c>
      <c r="O1504" s="9" t="str">
        <f>IF('Section 16a Plan'!G184="","",IF('Section 16a Plan'!G184="«Choisir»","",'Section 16a Plan'!G184))</f>
        <v/>
      </c>
      <c r="P1504" s="9" t="str">
        <f>IF('Section 16a Plan'!H184="","",'Section 16a Plan'!H184)</f>
        <v/>
      </c>
      <c r="Q1504" s="9" t="str">
        <f>IF('Section 16a Plan'!I184="","",'Section 16a Plan'!I184)</f>
        <v/>
      </c>
      <c r="R1504" s="9" t="str">
        <f>IF('Section 16a Plan'!J184="","",'Section 16a Plan'!J184)</f>
        <v/>
      </c>
      <c r="S1504" s="9" t="str">
        <f>IF('Section 16a Plan'!K184="","",'Section 16a Plan'!K184)</f>
        <v/>
      </c>
      <c r="T1504" s="9" t="str">
        <f>IF('Section 16a Plan'!L184="","",'Section 16a Plan'!L184)</f>
        <v/>
      </c>
      <c r="U1504" s="9" t="str">
        <f>IF('Section 16a Plan'!M184="","",'Section 16a Plan'!M184)</f>
        <v/>
      </c>
      <c r="V1504" s="81">
        <f>'Section 16a Plan'!N184</f>
        <v>0</v>
      </c>
      <c r="W1504" s="81">
        <f>'Section 16a Plan'!O184</f>
        <v>0</v>
      </c>
      <c r="X1504" s="81">
        <f>'Section 16a Plan'!P184</f>
        <v>0</v>
      </c>
      <c r="Y1504" s="81">
        <f>'Section 16a Plan'!Q184</f>
        <v>0</v>
      </c>
      <c r="Z1504" s="81">
        <f>'Section 16a Plan'!R184</f>
        <v>0</v>
      </c>
      <c r="AA1504" s="81">
        <f>'Section 16a Plan'!S184</f>
        <v>0</v>
      </c>
      <c r="AB1504" s="81">
        <f>'Section 16a Plan'!T184</f>
        <v>0</v>
      </c>
    </row>
    <row r="1505" spans="1:28">
      <c r="A1505" s="9">
        <f>'Identification '!$F$11</f>
        <v>0</v>
      </c>
      <c r="B1505" s="1440" t="str">
        <f>IF(AND('Identification '!$F$11="",'Identification '!$F$15&lt;&gt;""),'Identification '!$F$15,IF('Identification '!$F$11="","",IF('Identification '!$F$13="Inscrire le nom de votre organisme dans la cellule F15",'Identification '!$F$15,'Identification '!$F$13)))</f>
        <v/>
      </c>
      <c r="C1505" s="9" t="str">
        <f>REF!$BM$8</f>
        <v>2026-2027</v>
      </c>
      <c r="D1505" s="9" t="s">
        <v>3210</v>
      </c>
      <c r="E1505" s="190" t="str">
        <f>'Identification '!$F$17</f>
        <v/>
      </c>
      <c r="F1505" s="9" t="str">
        <f>'Identification '!$G$18</f>
        <v/>
      </c>
      <c r="G1505" s="9" t="str">
        <f>IF('Section 16a Plan'!$C$9="","",'Section 16a Plan'!$C$9)</f>
        <v/>
      </c>
      <c r="H1505" s="9" t="str">
        <f>IF('Section 16a Plan'!$H$6="","",'Section 16a Plan'!$H$6)</f>
        <v/>
      </c>
      <c r="I1505" s="9" t="str">
        <f>IF('Section 16a Plan'!A185="","",'Section 16a Plan'!A185)</f>
        <v/>
      </c>
      <c r="J1505" s="9" t="str">
        <f>IF('Section 16a Plan'!B185="","",'Section 16a Plan'!B185)</f>
        <v/>
      </c>
      <c r="K1505" s="9" t="str">
        <f>IF('Section 16a Plan'!C185="","",'Section 16a Plan'!C185)</f>
        <v/>
      </c>
      <c r="L1505" s="9" t="str">
        <f>IF('Section 16a Plan'!D185="","",'Section 16a Plan'!D185)</f>
        <v/>
      </c>
      <c r="M1505" s="9" t="str">
        <f>IF('Section 16a Plan'!E185="","",'Section 16a Plan'!E185)</f>
        <v/>
      </c>
      <c r="N1505" s="9" t="str">
        <f>IF('Section 16a Plan'!F185="","",IF('Section 16a Plan'!F185="«Choisir»","",'Section 16a Plan'!F185))</f>
        <v/>
      </c>
      <c r="O1505" s="9" t="str">
        <f>IF('Section 16a Plan'!G185="","",IF('Section 16a Plan'!G185="«Choisir»","",'Section 16a Plan'!G185))</f>
        <v/>
      </c>
      <c r="P1505" s="9" t="str">
        <f>IF('Section 16a Plan'!H185="","",'Section 16a Plan'!H185)</f>
        <v/>
      </c>
      <c r="Q1505" s="9" t="str">
        <f>IF('Section 16a Plan'!I185="","",'Section 16a Plan'!I185)</f>
        <v/>
      </c>
      <c r="R1505" s="9" t="str">
        <f>IF('Section 16a Plan'!J185="","",'Section 16a Plan'!J185)</f>
        <v/>
      </c>
      <c r="S1505" s="9" t="str">
        <f>IF('Section 16a Plan'!K185="","",'Section 16a Plan'!K185)</f>
        <v/>
      </c>
      <c r="T1505" s="9" t="str">
        <f>IF('Section 16a Plan'!L185="","",'Section 16a Plan'!L185)</f>
        <v/>
      </c>
      <c r="U1505" s="9" t="str">
        <f>IF('Section 16a Plan'!M185="","",'Section 16a Plan'!M185)</f>
        <v/>
      </c>
      <c r="V1505" s="81">
        <f>'Section 16a Plan'!N185</f>
        <v>0</v>
      </c>
      <c r="W1505" s="81">
        <f>'Section 16a Plan'!O185</f>
        <v>0</v>
      </c>
      <c r="X1505" s="81">
        <f>'Section 16a Plan'!P185</f>
        <v>0</v>
      </c>
      <c r="Y1505" s="81">
        <f>'Section 16a Plan'!Q185</f>
        <v>0</v>
      </c>
      <c r="Z1505" s="81">
        <f>'Section 16a Plan'!R185</f>
        <v>0</v>
      </c>
      <c r="AA1505" s="81">
        <f>'Section 16a Plan'!S185</f>
        <v>0</v>
      </c>
      <c r="AB1505" s="81">
        <f>'Section 16a Plan'!T185</f>
        <v>0</v>
      </c>
    </row>
    <row r="1506" spans="1:28">
      <c r="A1506" s="9">
        <f>'Identification '!$F$11</f>
        <v>0</v>
      </c>
      <c r="B1506" s="1440" t="str">
        <f>IF(AND('Identification '!$F$11="",'Identification '!$F$15&lt;&gt;""),'Identification '!$F$15,IF('Identification '!$F$11="","",IF('Identification '!$F$13="Inscrire le nom de votre organisme dans la cellule F15",'Identification '!$F$15,'Identification '!$F$13)))</f>
        <v/>
      </c>
      <c r="C1506" s="9" t="str">
        <f>REF!$BM$8</f>
        <v>2026-2027</v>
      </c>
      <c r="D1506" s="9" t="s">
        <v>3210</v>
      </c>
      <c r="E1506" s="190" t="str">
        <f>'Identification '!$F$17</f>
        <v/>
      </c>
      <c r="F1506" s="9" t="str">
        <f>'Identification '!$G$18</f>
        <v/>
      </c>
      <c r="G1506" s="9" t="str">
        <f>IF('Section 16a Plan'!$C$9="","",'Section 16a Plan'!$C$9)</f>
        <v/>
      </c>
      <c r="H1506" s="9" t="str">
        <f>IF('Section 16a Plan'!$H$6="","",'Section 16a Plan'!$H$6)</f>
        <v/>
      </c>
      <c r="I1506" s="9" t="str">
        <f>IF('Section 16a Plan'!A186="","",'Section 16a Plan'!A186)</f>
        <v/>
      </c>
      <c r="J1506" s="9" t="str">
        <f>IF('Section 16a Plan'!B186="","",'Section 16a Plan'!B186)</f>
        <v/>
      </c>
      <c r="K1506" s="9" t="str">
        <f>IF('Section 16a Plan'!C186="","",'Section 16a Plan'!C186)</f>
        <v/>
      </c>
      <c r="L1506" s="9" t="str">
        <f>IF('Section 16a Plan'!D186="","",'Section 16a Plan'!D186)</f>
        <v/>
      </c>
      <c r="M1506" s="9" t="str">
        <f>IF('Section 16a Plan'!E186="","",'Section 16a Plan'!E186)</f>
        <v/>
      </c>
      <c r="N1506" s="9" t="str">
        <f>IF('Section 16a Plan'!F186="","",IF('Section 16a Plan'!F186="«Choisir»","",'Section 16a Plan'!F186))</f>
        <v/>
      </c>
      <c r="O1506" s="9" t="str">
        <f>IF('Section 16a Plan'!G186="","",IF('Section 16a Plan'!G186="«Choisir»","",'Section 16a Plan'!G186))</f>
        <v/>
      </c>
      <c r="P1506" s="9" t="str">
        <f>IF('Section 16a Plan'!H186="","",'Section 16a Plan'!H186)</f>
        <v/>
      </c>
      <c r="Q1506" s="9" t="str">
        <f>IF('Section 16a Plan'!I186="","",'Section 16a Plan'!I186)</f>
        <v/>
      </c>
      <c r="R1506" s="9" t="str">
        <f>IF('Section 16a Plan'!J186="","",'Section 16a Plan'!J186)</f>
        <v/>
      </c>
      <c r="S1506" s="9" t="str">
        <f>IF('Section 16a Plan'!K186="","",'Section 16a Plan'!K186)</f>
        <v/>
      </c>
      <c r="T1506" s="9" t="str">
        <f>IF('Section 16a Plan'!L186="","",'Section 16a Plan'!L186)</f>
        <v/>
      </c>
      <c r="U1506" s="9" t="str">
        <f>IF('Section 16a Plan'!M186="","",'Section 16a Plan'!M186)</f>
        <v/>
      </c>
      <c r="V1506" s="81">
        <f>'Section 16a Plan'!N186</f>
        <v>0</v>
      </c>
      <c r="W1506" s="81">
        <f>'Section 16a Plan'!O186</f>
        <v>0</v>
      </c>
      <c r="X1506" s="81">
        <f>'Section 16a Plan'!P186</f>
        <v>0</v>
      </c>
      <c r="Y1506" s="81">
        <f>'Section 16a Plan'!Q186</f>
        <v>0</v>
      </c>
      <c r="Z1506" s="81">
        <f>'Section 16a Plan'!R186</f>
        <v>0</v>
      </c>
      <c r="AA1506" s="81">
        <f>'Section 16a Plan'!S186</f>
        <v>0</v>
      </c>
      <c r="AB1506" s="81">
        <f>'Section 16a Plan'!T186</f>
        <v>0</v>
      </c>
    </row>
    <row r="1507" spans="1:28">
      <c r="A1507" s="9">
        <f>'Identification '!$F$11</f>
        <v>0</v>
      </c>
      <c r="B1507" s="1440" t="str">
        <f>IF(AND('Identification '!$F$11="",'Identification '!$F$15&lt;&gt;""),'Identification '!$F$15,IF('Identification '!$F$11="","",IF('Identification '!$F$13="Inscrire le nom de votre organisme dans la cellule F15",'Identification '!$F$15,'Identification '!$F$13)))</f>
        <v/>
      </c>
      <c r="C1507" s="9" t="str">
        <f>REF!$BM$8</f>
        <v>2026-2027</v>
      </c>
      <c r="D1507" s="9" t="s">
        <v>3210</v>
      </c>
      <c r="E1507" s="190" t="str">
        <f>'Identification '!$F$17</f>
        <v/>
      </c>
      <c r="F1507" s="9" t="str">
        <f>'Identification '!$G$18</f>
        <v/>
      </c>
      <c r="G1507" s="9" t="str">
        <f>IF('Section 16a Plan'!$C$9="","",'Section 16a Plan'!$C$9)</f>
        <v/>
      </c>
      <c r="H1507" s="9" t="str">
        <f>IF('Section 16a Plan'!$H$6="","",'Section 16a Plan'!$H$6)</f>
        <v/>
      </c>
      <c r="I1507" s="9" t="str">
        <f>IF('Section 16a Plan'!A187="","",'Section 16a Plan'!A187)</f>
        <v/>
      </c>
      <c r="J1507" s="9" t="str">
        <f>IF('Section 16a Plan'!B187="","",'Section 16a Plan'!B187)</f>
        <v/>
      </c>
      <c r="K1507" s="9" t="str">
        <f>IF('Section 16a Plan'!C187="","",'Section 16a Plan'!C187)</f>
        <v/>
      </c>
      <c r="L1507" s="9" t="str">
        <f>IF('Section 16a Plan'!D187="","",'Section 16a Plan'!D187)</f>
        <v/>
      </c>
      <c r="M1507" s="9" t="str">
        <f>IF('Section 16a Plan'!E187="","",'Section 16a Plan'!E187)</f>
        <v/>
      </c>
      <c r="N1507" s="9" t="str">
        <f>IF('Section 16a Plan'!F187="","",IF('Section 16a Plan'!F187="«Choisir»","",'Section 16a Plan'!F187))</f>
        <v/>
      </c>
      <c r="O1507" s="9" t="str">
        <f>IF('Section 16a Plan'!G187="","",IF('Section 16a Plan'!G187="«Choisir»","",'Section 16a Plan'!G187))</f>
        <v/>
      </c>
      <c r="P1507" s="9" t="str">
        <f>IF('Section 16a Plan'!H187="","",'Section 16a Plan'!H187)</f>
        <v/>
      </c>
      <c r="Q1507" s="9" t="str">
        <f>IF('Section 16a Plan'!I187="","",'Section 16a Plan'!I187)</f>
        <v/>
      </c>
      <c r="R1507" s="9" t="str">
        <f>IF('Section 16a Plan'!J187="","",'Section 16a Plan'!J187)</f>
        <v/>
      </c>
      <c r="S1507" s="9" t="str">
        <f>IF('Section 16a Plan'!K187="","",'Section 16a Plan'!K187)</f>
        <v/>
      </c>
      <c r="T1507" s="9" t="str">
        <f>IF('Section 16a Plan'!L187="","",'Section 16a Plan'!L187)</f>
        <v/>
      </c>
      <c r="U1507" s="9" t="str">
        <f>IF('Section 16a Plan'!M187="","",'Section 16a Plan'!M187)</f>
        <v/>
      </c>
      <c r="V1507" s="81">
        <f>'Section 16a Plan'!N187</f>
        <v>0</v>
      </c>
      <c r="W1507" s="81">
        <f>'Section 16a Plan'!O187</f>
        <v>0</v>
      </c>
      <c r="X1507" s="81">
        <f>'Section 16a Plan'!P187</f>
        <v>0</v>
      </c>
      <c r="Y1507" s="81">
        <f>'Section 16a Plan'!Q187</f>
        <v>0</v>
      </c>
      <c r="Z1507" s="81">
        <f>'Section 16a Plan'!R187</f>
        <v>0</v>
      </c>
      <c r="AA1507" s="81">
        <f>'Section 16a Plan'!S187</f>
        <v>0</v>
      </c>
      <c r="AB1507" s="81">
        <f>'Section 16a Plan'!T187</f>
        <v>0</v>
      </c>
    </row>
    <row r="1508" spans="1:28">
      <c r="A1508" s="9">
        <f>'Identification '!$F$11</f>
        <v>0</v>
      </c>
      <c r="B1508" s="1440" t="str">
        <f>IF(AND('Identification '!$F$11="",'Identification '!$F$15&lt;&gt;""),'Identification '!$F$15,IF('Identification '!$F$11="","",IF('Identification '!$F$13="Inscrire le nom de votre organisme dans la cellule F15",'Identification '!$F$15,'Identification '!$F$13)))</f>
        <v/>
      </c>
      <c r="C1508" s="9" t="str">
        <f>REF!$BM$8</f>
        <v>2026-2027</v>
      </c>
      <c r="D1508" s="9" t="s">
        <v>3210</v>
      </c>
      <c r="E1508" s="190" t="str">
        <f>'Identification '!$F$17</f>
        <v/>
      </c>
      <c r="F1508" s="9" t="str">
        <f>'Identification '!$G$18</f>
        <v/>
      </c>
      <c r="G1508" s="9" t="str">
        <f>IF('Section 16a Plan'!$C$9="","",'Section 16a Plan'!$C$9)</f>
        <v/>
      </c>
      <c r="H1508" s="9" t="str">
        <f>IF('Section 16a Plan'!$H$6="","",'Section 16a Plan'!$H$6)</f>
        <v/>
      </c>
      <c r="I1508" s="9" t="str">
        <f>IF('Section 16a Plan'!A188="","",'Section 16a Plan'!A188)</f>
        <v/>
      </c>
      <c r="J1508" s="9" t="str">
        <f>IF('Section 16a Plan'!B188="","",'Section 16a Plan'!B188)</f>
        <v/>
      </c>
      <c r="K1508" s="9" t="str">
        <f>IF('Section 16a Plan'!C188="","",'Section 16a Plan'!C188)</f>
        <v/>
      </c>
      <c r="L1508" s="9" t="str">
        <f>IF('Section 16a Plan'!D188="","",'Section 16a Plan'!D188)</f>
        <v/>
      </c>
      <c r="M1508" s="9" t="str">
        <f>IF('Section 16a Plan'!E188="","",'Section 16a Plan'!E188)</f>
        <v/>
      </c>
      <c r="N1508" s="9" t="str">
        <f>IF('Section 16a Plan'!F188="","",IF('Section 16a Plan'!F188="«Choisir»","",'Section 16a Plan'!F188))</f>
        <v/>
      </c>
      <c r="O1508" s="9" t="str">
        <f>IF('Section 16a Plan'!G188="","",IF('Section 16a Plan'!G188="«Choisir»","",'Section 16a Plan'!G188))</f>
        <v/>
      </c>
      <c r="P1508" s="9" t="str">
        <f>IF('Section 16a Plan'!H188="","",'Section 16a Plan'!H188)</f>
        <v/>
      </c>
      <c r="Q1508" s="9" t="str">
        <f>IF('Section 16a Plan'!I188="","",'Section 16a Plan'!I188)</f>
        <v/>
      </c>
      <c r="R1508" s="9" t="str">
        <f>IF('Section 16a Plan'!J188="","",'Section 16a Plan'!J188)</f>
        <v/>
      </c>
      <c r="S1508" s="9" t="str">
        <f>IF('Section 16a Plan'!K188="","",'Section 16a Plan'!K188)</f>
        <v/>
      </c>
      <c r="T1508" s="9" t="str">
        <f>IF('Section 16a Plan'!L188="","",'Section 16a Plan'!L188)</f>
        <v/>
      </c>
      <c r="U1508" s="9" t="str">
        <f>IF('Section 16a Plan'!M188="","",'Section 16a Plan'!M188)</f>
        <v/>
      </c>
      <c r="V1508" s="81">
        <f>'Section 16a Plan'!N188</f>
        <v>0</v>
      </c>
      <c r="W1508" s="81">
        <f>'Section 16a Plan'!O188</f>
        <v>0</v>
      </c>
      <c r="X1508" s="81">
        <f>'Section 16a Plan'!P188</f>
        <v>0</v>
      </c>
      <c r="Y1508" s="81">
        <f>'Section 16a Plan'!Q188</f>
        <v>0</v>
      </c>
      <c r="Z1508" s="81">
        <f>'Section 16a Plan'!R188</f>
        <v>0</v>
      </c>
      <c r="AA1508" s="81">
        <f>'Section 16a Plan'!S188</f>
        <v>0</v>
      </c>
      <c r="AB1508" s="81">
        <f>'Section 16a Plan'!T188</f>
        <v>0</v>
      </c>
    </row>
    <row r="1509" spans="1:28">
      <c r="A1509" s="9">
        <f>'Identification '!$F$11</f>
        <v>0</v>
      </c>
      <c r="B1509" s="1440" t="str">
        <f>IF(AND('Identification '!$F$11="",'Identification '!$F$15&lt;&gt;""),'Identification '!$F$15,IF('Identification '!$F$11="","",IF('Identification '!$F$13="Inscrire le nom de votre organisme dans la cellule F15",'Identification '!$F$15,'Identification '!$F$13)))</f>
        <v/>
      </c>
      <c r="C1509" s="9" t="str">
        <f>REF!$BM$8</f>
        <v>2026-2027</v>
      </c>
      <c r="D1509" s="9" t="s">
        <v>3210</v>
      </c>
      <c r="E1509" s="190" t="str">
        <f>'Identification '!$F$17</f>
        <v/>
      </c>
      <c r="F1509" s="9" t="str">
        <f>'Identification '!$G$18</f>
        <v/>
      </c>
      <c r="G1509" s="9" t="str">
        <f>IF('Section 16a Plan'!$C$9="","",'Section 16a Plan'!$C$9)</f>
        <v/>
      </c>
      <c r="H1509" s="9" t="str">
        <f>IF('Section 16a Plan'!$H$6="","",'Section 16a Plan'!$H$6)</f>
        <v/>
      </c>
      <c r="I1509" s="9" t="str">
        <f>IF('Section 16a Plan'!A189="","",'Section 16a Plan'!A189)</f>
        <v/>
      </c>
      <c r="J1509" s="9" t="str">
        <f>IF('Section 16a Plan'!B189="","",'Section 16a Plan'!B189)</f>
        <v/>
      </c>
      <c r="K1509" s="9" t="str">
        <f>IF('Section 16a Plan'!C189="","",'Section 16a Plan'!C189)</f>
        <v/>
      </c>
      <c r="L1509" s="9" t="str">
        <f>IF('Section 16a Plan'!D189="","",'Section 16a Plan'!D189)</f>
        <v/>
      </c>
      <c r="M1509" s="9" t="str">
        <f>IF('Section 16a Plan'!E189="","",'Section 16a Plan'!E189)</f>
        <v/>
      </c>
      <c r="N1509" s="9" t="str">
        <f>IF('Section 16a Plan'!F189="","",IF('Section 16a Plan'!F189="«Choisir»","",'Section 16a Plan'!F189))</f>
        <v/>
      </c>
      <c r="O1509" s="9" t="str">
        <f>IF('Section 16a Plan'!G189="","",IF('Section 16a Plan'!G189="«Choisir»","",'Section 16a Plan'!G189))</f>
        <v/>
      </c>
      <c r="P1509" s="9" t="str">
        <f>IF('Section 16a Plan'!H189="","",'Section 16a Plan'!H189)</f>
        <v/>
      </c>
      <c r="Q1509" s="9" t="str">
        <f>IF('Section 16a Plan'!I189="","",'Section 16a Plan'!I189)</f>
        <v/>
      </c>
      <c r="R1509" s="9" t="str">
        <f>IF('Section 16a Plan'!J189="","",'Section 16a Plan'!J189)</f>
        <v/>
      </c>
      <c r="S1509" s="9" t="str">
        <f>IF('Section 16a Plan'!K189="","",'Section 16a Plan'!K189)</f>
        <v/>
      </c>
      <c r="T1509" s="9" t="str">
        <f>IF('Section 16a Plan'!L189="","",'Section 16a Plan'!L189)</f>
        <v/>
      </c>
      <c r="U1509" s="9" t="str">
        <f>IF('Section 16a Plan'!M189="","",'Section 16a Plan'!M189)</f>
        <v/>
      </c>
      <c r="V1509" s="81">
        <f>'Section 16a Plan'!N189</f>
        <v>0</v>
      </c>
      <c r="W1509" s="81">
        <f>'Section 16a Plan'!O189</f>
        <v>0</v>
      </c>
      <c r="X1509" s="81">
        <f>'Section 16a Plan'!P189</f>
        <v>0</v>
      </c>
      <c r="Y1509" s="81">
        <f>'Section 16a Plan'!Q189</f>
        <v>0</v>
      </c>
      <c r="Z1509" s="81">
        <f>'Section 16a Plan'!R189</f>
        <v>0</v>
      </c>
      <c r="AA1509" s="81">
        <f>'Section 16a Plan'!S189</f>
        <v>0</v>
      </c>
      <c r="AB1509" s="81">
        <f>'Section 16a Plan'!T189</f>
        <v>0</v>
      </c>
    </row>
    <row r="1510" spans="1:28">
      <c r="A1510" s="9">
        <f>'Identification '!$F$11</f>
        <v>0</v>
      </c>
      <c r="B1510" s="1440" t="str">
        <f>IF(AND('Identification '!$F$11="",'Identification '!$F$15&lt;&gt;""),'Identification '!$F$15,IF('Identification '!$F$11="","",IF('Identification '!$F$13="Inscrire le nom de votre organisme dans la cellule F15",'Identification '!$F$15,'Identification '!$F$13)))</f>
        <v/>
      </c>
      <c r="C1510" s="9" t="str">
        <f>REF!$BM$8</f>
        <v>2026-2027</v>
      </c>
      <c r="D1510" s="9" t="s">
        <v>3210</v>
      </c>
      <c r="E1510" s="190" t="str">
        <f>'Identification '!$F$17</f>
        <v/>
      </c>
      <c r="F1510" s="9" t="str">
        <f>'Identification '!$G$18</f>
        <v/>
      </c>
      <c r="G1510" s="9" t="str">
        <f>IF('Section 16a Plan'!$C$9="","",'Section 16a Plan'!$C$9)</f>
        <v/>
      </c>
      <c r="H1510" s="9" t="str">
        <f>IF('Section 16a Plan'!$H$6="","",'Section 16a Plan'!$H$6)</f>
        <v/>
      </c>
      <c r="I1510" s="9" t="str">
        <f>IF('Section 16a Plan'!A190="","",'Section 16a Plan'!A190)</f>
        <v/>
      </c>
      <c r="J1510" s="9" t="str">
        <f>IF('Section 16a Plan'!B190="","",'Section 16a Plan'!B190)</f>
        <v/>
      </c>
      <c r="K1510" s="9" t="str">
        <f>IF('Section 16a Plan'!C190="","",'Section 16a Plan'!C190)</f>
        <v/>
      </c>
      <c r="L1510" s="9" t="str">
        <f>IF('Section 16a Plan'!D190="","",'Section 16a Plan'!D190)</f>
        <v/>
      </c>
      <c r="M1510" s="9" t="str">
        <f>IF('Section 16a Plan'!E190="","",'Section 16a Plan'!E190)</f>
        <v/>
      </c>
      <c r="N1510" s="9" t="str">
        <f>IF('Section 16a Plan'!F190="","",IF('Section 16a Plan'!F190="«Choisir»","",'Section 16a Plan'!F190))</f>
        <v/>
      </c>
      <c r="O1510" s="9" t="str">
        <f>IF('Section 16a Plan'!G190="","",IF('Section 16a Plan'!G190="«Choisir»","",'Section 16a Plan'!G190))</f>
        <v/>
      </c>
      <c r="P1510" s="9" t="str">
        <f>IF('Section 16a Plan'!H190="","",'Section 16a Plan'!H190)</f>
        <v/>
      </c>
      <c r="Q1510" s="9" t="str">
        <f>IF('Section 16a Plan'!I190="","",'Section 16a Plan'!I190)</f>
        <v/>
      </c>
      <c r="R1510" s="9" t="str">
        <f>IF('Section 16a Plan'!J190="","",'Section 16a Plan'!J190)</f>
        <v/>
      </c>
      <c r="S1510" s="9" t="str">
        <f>IF('Section 16a Plan'!K190="","",'Section 16a Plan'!K190)</f>
        <v/>
      </c>
      <c r="T1510" s="9" t="str">
        <f>IF('Section 16a Plan'!L190="","",'Section 16a Plan'!L190)</f>
        <v/>
      </c>
      <c r="U1510" s="9" t="str">
        <f>IF('Section 16a Plan'!M190="","",'Section 16a Plan'!M190)</f>
        <v/>
      </c>
      <c r="V1510" s="81">
        <f>'Section 16a Plan'!N190</f>
        <v>0</v>
      </c>
      <c r="W1510" s="81">
        <f>'Section 16a Plan'!O190</f>
        <v>0</v>
      </c>
      <c r="X1510" s="81">
        <f>'Section 16a Plan'!P190</f>
        <v>0</v>
      </c>
      <c r="Y1510" s="81">
        <f>'Section 16a Plan'!Q190</f>
        <v>0</v>
      </c>
      <c r="Z1510" s="81">
        <f>'Section 16a Plan'!R190</f>
        <v>0</v>
      </c>
      <c r="AA1510" s="81">
        <f>'Section 16a Plan'!S190</f>
        <v>0</v>
      </c>
      <c r="AB1510" s="81">
        <f>'Section 16a Plan'!T190</f>
        <v>0</v>
      </c>
    </row>
    <row r="1511" spans="1:28">
      <c r="A1511" s="9">
        <f>'Identification '!$F$11</f>
        <v>0</v>
      </c>
      <c r="B1511" s="1440" t="str">
        <f>IF(AND('Identification '!$F$11="",'Identification '!$F$15&lt;&gt;""),'Identification '!$F$15,IF('Identification '!$F$11="","",IF('Identification '!$F$13="Inscrire le nom de votre organisme dans la cellule F15",'Identification '!$F$15,'Identification '!$F$13)))</f>
        <v/>
      </c>
      <c r="C1511" s="9" t="str">
        <f>REF!$BM$8</f>
        <v>2026-2027</v>
      </c>
      <c r="D1511" s="9" t="s">
        <v>3210</v>
      </c>
      <c r="E1511" s="190" t="str">
        <f>'Identification '!$F$17</f>
        <v/>
      </c>
      <c r="F1511" s="9" t="str">
        <f>'Identification '!$G$18</f>
        <v/>
      </c>
      <c r="G1511" s="9" t="str">
        <f>IF('Section 16a Plan'!$C$9="","",'Section 16a Plan'!$C$9)</f>
        <v/>
      </c>
      <c r="H1511" s="9" t="str">
        <f>IF('Section 16a Plan'!$H$6="","",'Section 16a Plan'!$H$6)</f>
        <v/>
      </c>
      <c r="I1511" s="9" t="str">
        <f>IF('Section 16a Plan'!A191="","",'Section 16a Plan'!A191)</f>
        <v/>
      </c>
      <c r="J1511" s="9" t="str">
        <f>IF('Section 16a Plan'!B191="","",'Section 16a Plan'!B191)</f>
        <v/>
      </c>
      <c r="K1511" s="9" t="str">
        <f>IF('Section 16a Plan'!C191="","",'Section 16a Plan'!C191)</f>
        <v/>
      </c>
      <c r="L1511" s="9" t="str">
        <f>IF('Section 16a Plan'!D191="","",'Section 16a Plan'!D191)</f>
        <v/>
      </c>
      <c r="M1511" s="9" t="str">
        <f>IF('Section 16a Plan'!E191="","",'Section 16a Plan'!E191)</f>
        <v/>
      </c>
      <c r="N1511" s="9" t="str">
        <f>IF('Section 16a Plan'!F191="","",IF('Section 16a Plan'!F191="«Choisir»","",'Section 16a Plan'!F191))</f>
        <v/>
      </c>
      <c r="O1511" s="9" t="str">
        <f>IF('Section 16a Plan'!G191="","",IF('Section 16a Plan'!G191="«Choisir»","",'Section 16a Plan'!G191))</f>
        <v/>
      </c>
      <c r="P1511" s="9" t="str">
        <f>IF('Section 16a Plan'!H191="","",'Section 16a Plan'!H191)</f>
        <v/>
      </c>
      <c r="Q1511" s="9" t="str">
        <f>IF('Section 16a Plan'!I191="","",'Section 16a Plan'!I191)</f>
        <v/>
      </c>
      <c r="R1511" s="9" t="str">
        <f>IF('Section 16a Plan'!J191="","",'Section 16a Plan'!J191)</f>
        <v/>
      </c>
      <c r="S1511" s="9" t="str">
        <f>IF('Section 16a Plan'!K191="","",'Section 16a Plan'!K191)</f>
        <v/>
      </c>
      <c r="T1511" s="9" t="str">
        <f>IF('Section 16a Plan'!L191="","",'Section 16a Plan'!L191)</f>
        <v/>
      </c>
      <c r="U1511" s="9" t="str">
        <f>IF('Section 16a Plan'!M191="","",'Section 16a Plan'!M191)</f>
        <v/>
      </c>
      <c r="V1511" s="81">
        <f>'Section 16a Plan'!N191</f>
        <v>0</v>
      </c>
      <c r="W1511" s="81">
        <f>'Section 16a Plan'!O191</f>
        <v>0</v>
      </c>
      <c r="X1511" s="81">
        <f>'Section 16a Plan'!P191</f>
        <v>0</v>
      </c>
      <c r="Y1511" s="81">
        <f>'Section 16a Plan'!Q191</f>
        <v>0</v>
      </c>
      <c r="Z1511" s="81">
        <f>'Section 16a Plan'!R191</f>
        <v>0</v>
      </c>
      <c r="AA1511" s="81">
        <f>'Section 16a Plan'!S191</f>
        <v>0</v>
      </c>
      <c r="AB1511" s="81">
        <f>'Section 16a Plan'!T191</f>
        <v>0</v>
      </c>
    </row>
    <row r="1512" spans="1:28">
      <c r="A1512" s="9">
        <f>'Identification '!$F$11</f>
        <v>0</v>
      </c>
      <c r="B1512" s="1440" t="str">
        <f>IF(AND('Identification '!$F$11="",'Identification '!$F$15&lt;&gt;""),'Identification '!$F$15,IF('Identification '!$F$11="","",IF('Identification '!$F$13="Inscrire le nom de votre organisme dans la cellule F15",'Identification '!$F$15,'Identification '!$F$13)))</f>
        <v/>
      </c>
      <c r="C1512" s="9" t="str">
        <f>REF!$BM$8</f>
        <v>2026-2027</v>
      </c>
      <c r="D1512" s="9" t="s">
        <v>3210</v>
      </c>
      <c r="E1512" s="190" t="str">
        <f>'Identification '!$F$17</f>
        <v/>
      </c>
      <c r="F1512" s="9" t="str">
        <f>'Identification '!$G$18</f>
        <v/>
      </c>
      <c r="G1512" s="9" t="str">
        <f>IF('Section 16a Plan'!$C$9="","",'Section 16a Plan'!$C$9)</f>
        <v/>
      </c>
      <c r="H1512" s="9" t="str">
        <f>IF('Section 16a Plan'!$H$6="","",'Section 16a Plan'!$H$6)</f>
        <v/>
      </c>
      <c r="I1512" s="9" t="str">
        <f>IF('Section 16a Plan'!A192="","",'Section 16a Plan'!A192)</f>
        <v/>
      </c>
      <c r="J1512" s="9" t="str">
        <f>IF('Section 16a Plan'!B192="","",'Section 16a Plan'!B192)</f>
        <v/>
      </c>
      <c r="K1512" s="9" t="str">
        <f>IF('Section 16a Plan'!C192="","",'Section 16a Plan'!C192)</f>
        <v/>
      </c>
      <c r="L1512" s="9" t="str">
        <f>IF('Section 16a Plan'!D192="","",'Section 16a Plan'!D192)</f>
        <v/>
      </c>
      <c r="M1512" s="9" t="str">
        <f>IF('Section 16a Plan'!E192="","",'Section 16a Plan'!E192)</f>
        <v/>
      </c>
      <c r="N1512" s="9" t="str">
        <f>IF('Section 16a Plan'!F192="","",IF('Section 16a Plan'!F192="«Choisir»","",'Section 16a Plan'!F192))</f>
        <v/>
      </c>
      <c r="O1512" s="9" t="str">
        <f>IF('Section 16a Plan'!G192="","",IF('Section 16a Plan'!G192="«Choisir»","",'Section 16a Plan'!G192))</f>
        <v/>
      </c>
      <c r="P1512" s="9" t="str">
        <f>IF('Section 16a Plan'!H192="","",'Section 16a Plan'!H192)</f>
        <v/>
      </c>
      <c r="Q1512" s="9" t="str">
        <f>IF('Section 16a Plan'!I192="","",'Section 16a Plan'!I192)</f>
        <v/>
      </c>
      <c r="R1512" s="9" t="str">
        <f>IF('Section 16a Plan'!J192="","",'Section 16a Plan'!J192)</f>
        <v/>
      </c>
      <c r="S1512" s="9" t="str">
        <f>IF('Section 16a Plan'!K192="","",'Section 16a Plan'!K192)</f>
        <v/>
      </c>
      <c r="T1512" s="9" t="str">
        <f>IF('Section 16a Plan'!L192="","",'Section 16a Plan'!L192)</f>
        <v/>
      </c>
      <c r="U1512" s="9" t="str">
        <f>IF('Section 16a Plan'!M192="","",'Section 16a Plan'!M192)</f>
        <v/>
      </c>
      <c r="V1512" s="81">
        <f>'Section 16a Plan'!N192</f>
        <v>0</v>
      </c>
      <c r="W1512" s="81">
        <f>'Section 16a Plan'!O192</f>
        <v>0</v>
      </c>
      <c r="X1512" s="81">
        <f>'Section 16a Plan'!P192</f>
        <v>0</v>
      </c>
      <c r="Y1512" s="81">
        <f>'Section 16a Plan'!Q192</f>
        <v>0</v>
      </c>
      <c r="Z1512" s="81">
        <f>'Section 16a Plan'!R192</f>
        <v>0</v>
      </c>
      <c r="AA1512" s="81">
        <f>'Section 16a Plan'!S192</f>
        <v>0</v>
      </c>
      <c r="AB1512" s="81">
        <f>'Section 16a Plan'!T192</f>
        <v>0</v>
      </c>
    </row>
    <row r="1513" spans="1:28">
      <c r="A1513" s="9">
        <f>'Identification '!$F$11</f>
        <v>0</v>
      </c>
      <c r="B1513" s="1440" t="str">
        <f>IF(AND('Identification '!$F$11="",'Identification '!$F$15&lt;&gt;""),'Identification '!$F$15,IF('Identification '!$F$11="","",IF('Identification '!$F$13="Inscrire le nom de votre organisme dans la cellule F15",'Identification '!$F$15,'Identification '!$F$13)))</f>
        <v/>
      </c>
      <c r="C1513" s="9" t="str">
        <f>REF!$BM$8</f>
        <v>2026-2027</v>
      </c>
      <c r="D1513" s="9" t="s">
        <v>3210</v>
      </c>
      <c r="E1513" s="190" t="str">
        <f>'Identification '!$F$17</f>
        <v/>
      </c>
      <c r="F1513" s="9" t="str">
        <f>'Identification '!$G$18</f>
        <v/>
      </c>
      <c r="G1513" s="9" t="str">
        <f>IF('Section 16a Plan'!$C$9="","",'Section 16a Plan'!$C$9)</f>
        <v/>
      </c>
      <c r="H1513" s="9" t="str">
        <f>IF('Section 16a Plan'!$H$6="","",'Section 16a Plan'!$H$6)</f>
        <v/>
      </c>
      <c r="I1513" s="9" t="str">
        <f>IF('Section 16a Plan'!A193="","",'Section 16a Plan'!A193)</f>
        <v/>
      </c>
      <c r="J1513" s="9" t="str">
        <f>IF('Section 16a Plan'!B193="","",'Section 16a Plan'!B193)</f>
        <v/>
      </c>
      <c r="K1513" s="9" t="str">
        <f>IF('Section 16a Plan'!C193="","",'Section 16a Plan'!C193)</f>
        <v/>
      </c>
      <c r="L1513" s="9" t="str">
        <f>IF('Section 16a Plan'!D193="","",'Section 16a Plan'!D193)</f>
        <v/>
      </c>
      <c r="M1513" s="9" t="str">
        <f>IF('Section 16a Plan'!E193="","",'Section 16a Plan'!E193)</f>
        <v/>
      </c>
      <c r="N1513" s="9" t="str">
        <f>IF('Section 16a Plan'!F193="","",IF('Section 16a Plan'!F193="«Choisir»","",'Section 16a Plan'!F193))</f>
        <v/>
      </c>
      <c r="O1513" s="9" t="str">
        <f>IF('Section 16a Plan'!G193="","",IF('Section 16a Plan'!G193="«Choisir»","",'Section 16a Plan'!G193))</f>
        <v/>
      </c>
      <c r="P1513" s="9" t="str">
        <f>IF('Section 16a Plan'!H193="","",'Section 16a Plan'!H193)</f>
        <v/>
      </c>
      <c r="Q1513" s="9" t="str">
        <f>IF('Section 16a Plan'!I193="","",'Section 16a Plan'!I193)</f>
        <v/>
      </c>
      <c r="R1513" s="9" t="str">
        <f>IF('Section 16a Plan'!J193="","",'Section 16a Plan'!J193)</f>
        <v/>
      </c>
      <c r="S1513" s="9" t="str">
        <f>IF('Section 16a Plan'!K193="","",'Section 16a Plan'!K193)</f>
        <v/>
      </c>
      <c r="T1513" s="9" t="str">
        <f>IF('Section 16a Plan'!L193="","",'Section 16a Plan'!L193)</f>
        <v/>
      </c>
      <c r="U1513" s="9" t="str">
        <f>IF('Section 16a Plan'!M193="","",'Section 16a Plan'!M193)</f>
        <v/>
      </c>
      <c r="V1513" s="81">
        <f>'Section 16a Plan'!N193</f>
        <v>0</v>
      </c>
      <c r="W1513" s="81">
        <f>'Section 16a Plan'!O193</f>
        <v>0</v>
      </c>
      <c r="X1513" s="81">
        <f>'Section 16a Plan'!P193</f>
        <v>0</v>
      </c>
      <c r="Y1513" s="81">
        <f>'Section 16a Plan'!Q193</f>
        <v>0</v>
      </c>
      <c r="Z1513" s="81">
        <f>'Section 16a Plan'!R193</f>
        <v>0</v>
      </c>
      <c r="AA1513" s="81">
        <f>'Section 16a Plan'!S193</f>
        <v>0</v>
      </c>
      <c r="AB1513" s="81">
        <f>'Section 16a Plan'!T193</f>
        <v>0</v>
      </c>
    </row>
    <row r="1514" spans="1:28">
      <c r="A1514" s="9">
        <f>'Identification '!$F$11</f>
        <v>0</v>
      </c>
      <c r="B1514" s="1440" t="str">
        <f>IF(AND('Identification '!$F$11="",'Identification '!$F$15&lt;&gt;""),'Identification '!$F$15,IF('Identification '!$F$11="","",IF('Identification '!$F$13="Inscrire le nom de votre organisme dans la cellule F15",'Identification '!$F$15,'Identification '!$F$13)))</f>
        <v/>
      </c>
      <c r="C1514" s="9" t="str">
        <f>REF!$BM$8</f>
        <v>2026-2027</v>
      </c>
      <c r="D1514" s="9" t="s">
        <v>3210</v>
      </c>
      <c r="E1514" s="190" t="str">
        <f>'Identification '!$F$17</f>
        <v/>
      </c>
      <c r="F1514" s="9" t="str">
        <f>'Identification '!$G$18</f>
        <v/>
      </c>
      <c r="G1514" s="9" t="str">
        <f>IF('Section 16a Plan'!$C$9="","",'Section 16a Plan'!$C$9)</f>
        <v/>
      </c>
      <c r="H1514" s="9" t="str">
        <f>IF('Section 16a Plan'!$H$6="","",'Section 16a Plan'!$H$6)</f>
        <v/>
      </c>
      <c r="I1514" s="9" t="str">
        <f>IF('Section 16a Plan'!A194="","",'Section 16a Plan'!A194)</f>
        <v/>
      </c>
      <c r="J1514" s="9" t="str">
        <f>IF('Section 16a Plan'!B194="","",'Section 16a Plan'!B194)</f>
        <v/>
      </c>
      <c r="K1514" s="9" t="str">
        <f>IF('Section 16a Plan'!C194="","",'Section 16a Plan'!C194)</f>
        <v/>
      </c>
      <c r="L1514" s="9" t="str">
        <f>IF('Section 16a Plan'!D194="","",'Section 16a Plan'!D194)</f>
        <v/>
      </c>
      <c r="M1514" s="9" t="str">
        <f>IF('Section 16a Plan'!E194="","",'Section 16a Plan'!E194)</f>
        <v/>
      </c>
      <c r="N1514" s="9" t="str">
        <f>IF('Section 16a Plan'!F194="","",IF('Section 16a Plan'!F194="«Choisir»","",'Section 16a Plan'!F194))</f>
        <v/>
      </c>
      <c r="O1514" s="9" t="str">
        <f>IF('Section 16a Plan'!G194="","",IF('Section 16a Plan'!G194="«Choisir»","",'Section 16a Plan'!G194))</f>
        <v/>
      </c>
      <c r="P1514" s="9" t="str">
        <f>IF('Section 16a Plan'!H194="","",'Section 16a Plan'!H194)</f>
        <v/>
      </c>
      <c r="Q1514" s="9" t="str">
        <f>IF('Section 16a Plan'!I194="","",'Section 16a Plan'!I194)</f>
        <v/>
      </c>
      <c r="R1514" s="9" t="str">
        <f>IF('Section 16a Plan'!J194="","",'Section 16a Plan'!J194)</f>
        <v/>
      </c>
      <c r="S1514" s="9" t="str">
        <f>IF('Section 16a Plan'!K194="","",'Section 16a Plan'!K194)</f>
        <v/>
      </c>
      <c r="T1514" s="9" t="str">
        <f>IF('Section 16a Plan'!L194="","",'Section 16a Plan'!L194)</f>
        <v/>
      </c>
      <c r="U1514" s="9" t="str">
        <f>IF('Section 16a Plan'!M194="","",'Section 16a Plan'!M194)</f>
        <v/>
      </c>
      <c r="V1514" s="81">
        <f>'Section 16a Plan'!N194</f>
        <v>0</v>
      </c>
      <c r="W1514" s="81">
        <f>'Section 16a Plan'!O194</f>
        <v>0</v>
      </c>
      <c r="X1514" s="81">
        <f>'Section 16a Plan'!P194</f>
        <v>0</v>
      </c>
      <c r="Y1514" s="81">
        <f>'Section 16a Plan'!Q194</f>
        <v>0</v>
      </c>
      <c r="Z1514" s="81">
        <f>'Section 16a Plan'!R194</f>
        <v>0</v>
      </c>
      <c r="AA1514" s="81">
        <f>'Section 16a Plan'!S194</f>
        <v>0</v>
      </c>
      <c r="AB1514" s="81">
        <f>'Section 16a Plan'!T194</f>
        <v>0</v>
      </c>
    </row>
    <row r="1515" spans="1:28">
      <c r="A1515" s="9">
        <f>'Identification '!$F$11</f>
        <v>0</v>
      </c>
      <c r="B1515" s="1440" t="str">
        <f>IF(AND('Identification '!$F$11="",'Identification '!$F$15&lt;&gt;""),'Identification '!$F$15,IF('Identification '!$F$11="","",IF('Identification '!$F$13="Inscrire le nom de votre organisme dans la cellule F15",'Identification '!$F$15,'Identification '!$F$13)))</f>
        <v/>
      </c>
      <c r="C1515" s="9" t="str">
        <f>REF!$BM$8</f>
        <v>2026-2027</v>
      </c>
      <c r="D1515" s="9" t="s">
        <v>3210</v>
      </c>
      <c r="E1515" s="190" t="str">
        <f>'Identification '!$F$17</f>
        <v/>
      </c>
      <c r="F1515" s="9" t="str">
        <f>'Identification '!$G$18</f>
        <v/>
      </c>
      <c r="G1515" s="9" t="str">
        <f>IF('Section 16a Plan'!$C$9="","",'Section 16a Plan'!$C$9)</f>
        <v/>
      </c>
      <c r="H1515" s="9" t="str">
        <f>IF('Section 16a Plan'!$H$6="","",'Section 16a Plan'!$H$6)</f>
        <v/>
      </c>
      <c r="I1515" s="9" t="str">
        <f>IF('Section 16a Plan'!A195="","",'Section 16a Plan'!A195)</f>
        <v/>
      </c>
      <c r="J1515" s="9" t="str">
        <f>IF('Section 16a Plan'!B195="","",'Section 16a Plan'!B195)</f>
        <v/>
      </c>
      <c r="K1515" s="9" t="str">
        <f>IF('Section 16a Plan'!C195="","",'Section 16a Plan'!C195)</f>
        <v/>
      </c>
      <c r="L1515" s="9" t="str">
        <f>IF('Section 16a Plan'!D195="","",'Section 16a Plan'!D195)</f>
        <v/>
      </c>
      <c r="M1515" s="9" t="str">
        <f>IF('Section 16a Plan'!E195="","",'Section 16a Plan'!E195)</f>
        <v/>
      </c>
      <c r="N1515" s="9" t="str">
        <f>IF('Section 16a Plan'!F195="","",IF('Section 16a Plan'!F195="«Choisir»","",'Section 16a Plan'!F195))</f>
        <v/>
      </c>
      <c r="O1515" s="9" t="str">
        <f>IF('Section 16a Plan'!G195="","",IF('Section 16a Plan'!G195="«Choisir»","",'Section 16a Plan'!G195))</f>
        <v/>
      </c>
      <c r="P1515" s="9" t="str">
        <f>IF('Section 16a Plan'!H195="","",'Section 16a Plan'!H195)</f>
        <v/>
      </c>
      <c r="Q1515" s="9" t="str">
        <f>IF('Section 16a Plan'!I195="","",'Section 16a Plan'!I195)</f>
        <v/>
      </c>
      <c r="R1515" s="9" t="str">
        <f>IF('Section 16a Plan'!J195="","",'Section 16a Plan'!J195)</f>
        <v/>
      </c>
      <c r="S1515" s="9" t="str">
        <f>IF('Section 16a Plan'!K195="","",'Section 16a Plan'!K195)</f>
        <v/>
      </c>
      <c r="T1515" s="9" t="str">
        <f>IF('Section 16a Plan'!L195="","",'Section 16a Plan'!L195)</f>
        <v/>
      </c>
      <c r="U1515" s="9" t="str">
        <f>IF('Section 16a Plan'!M195="","",'Section 16a Plan'!M195)</f>
        <v/>
      </c>
      <c r="V1515" s="81">
        <f>'Section 16a Plan'!N195</f>
        <v>0</v>
      </c>
      <c r="W1515" s="81">
        <f>'Section 16a Plan'!O195</f>
        <v>0</v>
      </c>
      <c r="X1515" s="81">
        <f>'Section 16a Plan'!P195</f>
        <v>0</v>
      </c>
      <c r="Y1515" s="81">
        <f>'Section 16a Plan'!Q195</f>
        <v>0</v>
      </c>
      <c r="Z1515" s="81">
        <f>'Section 16a Plan'!R195</f>
        <v>0</v>
      </c>
      <c r="AA1515" s="81">
        <f>'Section 16a Plan'!S195</f>
        <v>0</v>
      </c>
      <c r="AB1515" s="81">
        <f>'Section 16a Plan'!T195</f>
        <v>0</v>
      </c>
    </row>
    <row r="1516" spans="1:28">
      <c r="A1516" s="9">
        <f>'Identification '!$F$11</f>
        <v>0</v>
      </c>
      <c r="B1516" s="1440" t="str">
        <f>IF(AND('Identification '!$F$11="",'Identification '!$F$15&lt;&gt;""),'Identification '!$F$15,IF('Identification '!$F$11="","",IF('Identification '!$F$13="Inscrire le nom de votre organisme dans la cellule F15",'Identification '!$F$15,'Identification '!$F$13)))</f>
        <v/>
      </c>
      <c r="C1516" s="9" t="str">
        <f>REF!$BM$8</f>
        <v>2026-2027</v>
      </c>
      <c r="D1516" s="9" t="s">
        <v>3210</v>
      </c>
      <c r="E1516" s="190" t="str">
        <f>'Identification '!$F$17</f>
        <v/>
      </c>
      <c r="F1516" s="9" t="str">
        <f>'Identification '!$G$18</f>
        <v/>
      </c>
      <c r="G1516" s="9" t="str">
        <f>IF('Section 16a Plan'!$C$9="","",'Section 16a Plan'!$C$9)</f>
        <v/>
      </c>
      <c r="H1516" s="9" t="str">
        <f>IF('Section 16a Plan'!$H$6="","",'Section 16a Plan'!$H$6)</f>
        <v/>
      </c>
      <c r="I1516" s="9" t="str">
        <f>IF('Section 16a Plan'!A196="","",'Section 16a Plan'!A196)</f>
        <v/>
      </c>
      <c r="J1516" s="9" t="str">
        <f>IF('Section 16a Plan'!B196="","",'Section 16a Plan'!B196)</f>
        <v/>
      </c>
      <c r="K1516" s="9" t="str">
        <f>IF('Section 16a Plan'!C196="","",'Section 16a Plan'!C196)</f>
        <v/>
      </c>
      <c r="L1516" s="9" t="str">
        <f>IF('Section 16a Plan'!D196="","",'Section 16a Plan'!D196)</f>
        <v/>
      </c>
      <c r="M1516" s="9" t="str">
        <f>IF('Section 16a Plan'!E196="","",'Section 16a Plan'!E196)</f>
        <v/>
      </c>
      <c r="N1516" s="9" t="str">
        <f>IF('Section 16a Plan'!F196="","",IF('Section 16a Plan'!F196="«Choisir»","",'Section 16a Plan'!F196))</f>
        <v/>
      </c>
      <c r="O1516" s="9" t="str">
        <f>IF('Section 16a Plan'!G196="","",IF('Section 16a Plan'!G196="«Choisir»","",'Section 16a Plan'!G196))</f>
        <v/>
      </c>
      <c r="P1516" s="9" t="str">
        <f>IF('Section 16a Plan'!H196="","",'Section 16a Plan'!H196)</f>
        <v/>
      </c>
      <c r="Q1516" s="9" t="str">
        <f>IF('Section 16a Plan'!I196="","",'Section 16a Plan'!I196)</f>
        <v/>
      </c>
      <c r="R1516" s="9" t="str">
        <f>IF('Section 16a Plan'!J196="","",'Section 16a Plan'!J196)</f>
        <v/>
      </c>
      <c r="S1516" s="9" t="str">
        <f>IF('Section 16a Plan'!K196="","",'Section 16a Plan'!K196)</f>
        <v/>
      </c>
      <c r="T1516" s="9" t="str">
        <f>IF('Section 16a Plan'!L196="","",'Section 16a Plan'!L196)</f>
        <v/>
      </c>
      <c r="U1516" s="9" t="str">
        <f>IF('Section 16a Plan'!M196="","",'Section 16a Plan'!M196)</f>
        <v/>
      </c>
      <c r="V1516" s="81">
        <f>'Section 16a Plan'!N196</f>
        <v>0</v>
      </c>
      <c r="W1516" s="81">
        <f>'Section 16a Plan'!O196</f>
        <v>0</v>
      </c>
      <c r="X1516" s="81">
        <f>'Section 16a Plan'!P196</f>
        <v>0</v>
      </c>
      <c r="Y1516" s="81">
        <f>'Section 16a Plan'!Q196</f>
        <v>0</v>
      </c>
      <c r="Z1516" s="81">
        <f>'Section 16a Plan'!R196</f>
        <v>0</v>
      </c>
      <c r="AA1516" s="81">
        <f>'Section 16a Plan'!S196</f>
        <v>0</v>
      </c>
      <c r="AB1516" s="81">
        <f>'Section 16a Plan'!T196</f>
        <v>0</v>
      </c>
    </row>
    <row r="1517" spans="1:28">
      <c r="A1517" s="9">
        <f>'Identification '!$F$11</f>
        <v>0</v>
      </c>
      <c r="B1517" s="1440" t="str">
        <f>IF(AND('Identification '!$F$11="",'Identification '!$F$15&lt;&gt;""),'Identification '!$F$15,IF('Identification '!$F$11="","",IF('Identification '!$F$13="Inscrire le nom de votre organisme dans la cellule F15",'Identification '!$F$15,'Identification '!$F$13)))</f>
        <v/>
      </c>
      <c r="C1517" s="9" t="str">
        <f>REF!$BM$8</f>
        <v>2026-2027</v>
      </c>
      <c r="D1517" s="9" t="s">
        <v>3210</v>
      </c>
      <c r="E1517" s="190" t="str">
        <f>'Identification '!$F$17</f>
        <v/>
      </c>
      <c r="F1517" s="9" t="str">
        <f>'Identification '!$G$18</f>
        <v/>
      </c>
      <c r="G1517" s="9" t="str">
        <f>IF('Section 16a Plan'!$C$9="","",'Section 16a Plan'!$C$9)</f>
        <v/>
      </c>
      <c r="H1517" s="9" t="str">
        <f>IF('Section 16a Plan'!$H$6="","",'Section 16a Plan'!$H$6)</f>
        <v/>
      </c>
      <c r="I1517" s="9" t="str">
        <f>IF('Section 16a Plan'!A197="","",'Section 16a Plan'!A197)</f>
        <v/>
      </c>
      <c r="J1517" s="9" t="str">
        <f>IF('Section 16a Plan'!B197="","",'Section 16a Plan'!B197)</f>
        <v/>
      </c>
      <c r="K1517" s="9" t="str">
        <f>IF('Section 16a Plan'!C197="","",'Section 16a Plan'!C197)</f>
        <v/>
      </c>
      <c r="L1517" s="9" t="str">
        <f>IF('Section 16a Plan'!D197="","",'Section 16a Plan'!D197)</f>
        <v/>
      </c>
      <c r="M1517" s="9" t="str">
        <f>IF('Section 16a Plan'!E197="","",'Section 16a Plan'!E197)</f>
        <v/>
      </c>
      <c r="N1517" s="9" t="str">
        <f>IF('Section 16a Plan'!F197="","",IF('Section 16a Plan'!F197="«Choisir»","",'Section 16a Plan'!F197))</f>
        <v/>
      </c>
      <c r="O1517" s="9" t="str">
        <f>IF('Section 16a Plan'!G197="","",IF('Section 16a Plan'!G197="«Choisir»","",'Section 16a Plan'!G197))</f>
        <v/>
      </c>
      <c r="P1517" s="9" t="str">
        <f>IF('Section 16a Plan'!H197="","",'Section 16a Plan'!H197)</f>
        <v/>
      </c>
      <c r="Q1517" s="9" t="str">
        <f>IF('Section 16a Plan'!I197="","",'Section 16a Plan'!I197)</f>
        <v/>
      </c>
      <c r="R1517" s="9" t="str">
        <f>IF('Section 16a Plan'!J197="","",'Section 16a Plan'!J197)</f>
        <v/>
      </c>
      <c r="S1517" s="9" t="str">
        <f>IF('Section 16a Plan'!K197="","",'Section 16a Plan'!K197)</f>
        <v/>
      </c>
      <c r="T1517" s="9" t="str">
        <f>IF('Section 16a Plan'!L197="","",'Section 16a Plan'!L197)</f>
        <v/>
      </c>
      <c r="U1517" s="9" t="str">
        <f>IF('Section 16a Plan'!M197="","",'Section 16a Plan'!M197)</f>
        <v/>
      </c>
      <c r="V1517" s="81">
        <f>'Section 16a Plan'!N197</f>
        <v>0</v>
      </c>
      <c r="W1517" s="81">
        <f>'Section 16a Plan'!O197</f>
        <v>0</v>
      </c>
      <c r="X1517" s="81">
        <f>'Section 16a Plan'!P197</f>
        <v>0</v>
      </c>
      <c r="Y1517" s="81">
        <f>'Section 16a Plan'!Q197</f>
        <v>0</v>
      </c>
      <c r="Z1517" s="81">
        <f>'Section 16a Plan'!R197</f>
        <v>0</v>
      </c>
      <c r="AA1517" s="81">
        <f>'Section 16a Plan'!S197</f>
        <v>0</v>
      </c>
      <c r="AB1517" s="81">
        <f>'Section 16a Plan'!T197</f>
        <v>0</v>
      </c>
    </row>
    <row r="1518" spans="1:28">
      <c r="A1518" s="9">
        <f>'Identification '!$F$11</f>
        <v>0</v>
      </c>
      <c r="B1518" s="1440" t="str">
        <f>IF(AND('Identification '!$F$11="",'Identification '!$F$15&lt;&gt;""),'Identification '!$F$15,IF('Identification '!$F$11="","",IF('Identification '!$F$13="Inscrire le nom de votre organisme dans la cellule F15",'Identification '!$F$15,'Identification '!$F$13)))</f>
        <v/>
      </c>
      <c r="C1518" s="9" t="str">
        <f>REF!$BM$8</f>
        <v>2026-2027</v>
      </c>
      <c r="D1518" s="9" t="s">
        <v>3210</v>
      </c>
      <c r="E1518" s="190" t="str">
        <f>'Identification '!$F$17</f>
        <v/>
      </c>
      <c r="F1518" s="9" t="str">
        <f>'Identification '!$G$18</f>
        <v/>
      </c>
      <c r="G1518" s="9" t="str">
        <f>IF('Section 16a Plan'!$C$9="","",'Section 16a Plan'!$C$9)</f>
        <v/>
      </c>
      <c r="H1518" s="9" t="str">
        <f>IF('Section 16a Plan'!$H$6="","",'Section 16a Plan'!$H$6)</f>
        <v/>
      </c>
      <c r="I1518" s="9" t="str">
        <f>IF('Section 16a Plan'!A198="","",'Section 16a Plan'!A198)</f>
        <v/>
      </c>
      <c r="J1518" s="9" t="str">
        <f>IF('Section 16a Plan'!B198="","",'Section 16a Plan'!B198)</f>
        <v/>
      </c>
      <c r="K1518" s="9" t="str">
        <f>IF('Section 16a Plan'!C198="","",'Section 16a Plan'!C198)</f>
        <v/>
      </c>
      <c r="L1518" s="9" t="str">
        <f>IF('Section 16a Plan'!D198="","",'Section 16a Plan'!D198)</f>
        <v/>
      </c>
      <c r="M1518" s="9" t="str">
        <f>IF('Section 16a Plan'!E198="","",'Section 16a Plan'!E198)</f>
        <v/>
      </c>
      <c r="N1518" s="9" t="str">
        <f>IF('Section 16a Plan'!F198="","",IF('Section 16a Plan'!F198="«Choisir»","",'Section 16a Plan'!F198))</f>
        <v/>
      </c>
      <c r="O1518" s="9" t="str">
        <f>IF('Section 16a Plan'!G198="","",IF('Section 16a Plan'!G198="«Choisir»","",'Section 16a Plan'!G198))</f>
        <v/>
      </c>
      <c r="P1518" s="9" t="str">
        <f>IF('Section 16a Plan'!H198="","",'Section 16a Plan'!H198)</f>
        <v/>
      </c>
      <c r="Q1518" s="9" t="str">
        <f>IF('Section 16a Plan'!I198="","",'Section 16a Plan'!I198)</f>
        <v/>
      </c>
      <c r="R1518" s="9" t="str">
        <f>IF('Section 16a Plan'!J198="","",'Section 16a Plan'!J198)</f>
        <v/>
      </c>
      <c r="S1518" s="9" t="str">
        <f>IF('Section 16a Plan'!K198="","",'Section 16a Plan'!K198)</f>
        <v/>
      </c>
      <c r="T1518" s="9" t="str">
        <f>IF('Section 16a Plan'!L198="","",'Section 16a Plan'!L198)</f>
        <v/>
      </c>
      <c r="U1518" s="9" t="str">
        <f>IF('Section 16a Plan'!M198="","",'Section 16a Plan'!M198)</f>
        <v/>
      </c>
      <c r="V1518" s="81">
        <f>'Section 16a Plan'!N198</f>
        <v>0</v>
      </c>
      <c r="W1518" s="81">
        <f>'Section 16a Plan'!O198</f>
        <v>0</v>
      </c>
      <c r="X1518" s="81">
        <f>'Section 16a Plan'!P198</f>
        <v>0</v>
      </c>
      <c r="Y1518" s="81">
        <f>'Section 16a Plan'!Q198</f>
        <v>0</v>
      </c>
      <c r="Z1518" s="81">
        <f>'Section 16a Plan'!R198</f>
        <v>0</v>
      </c>
      <c r="AA1518" s="81">
        <f>'Section 16a Plan'!S198</f>
        <v>0</v>
      </c>
      <c r="AB1518" s="81">
        <f>'Section 16a Plan'!T198</f>
        <v>0</v>
      </c>
    </row>
    <row r="1519" spans="1:28">
      <c r="A1519" s="9">
        <f>'Identification '!$F$11</f>
        <v>0</v>
      </c>
      <c r="B1519" s="1440" t="str">
        <f>IF(AND('Identification '!$F$11="",'Identification '!$F$15&lt;&gt;""),'Identification '!$F$15,IF('Identification '!$F$11="","",IF('Identification '!$F$13="Inscrire le nom de votre organisme dans la cellule F15",'Identification '!$F$15,'Identification '!$F$13)))</f>
        <v/>
      </c>
      <c r="C1519" s="9" t="str">
        <f>REF!$BM$8</f>
        <v>2026-2027</v>
      </c>
      <c r="D1519" s="9" t="s">
        <v>3210</v>
      </c>
      <c r="E1519" s="190" t="str">
        <f>'Identification '!$F$17</f>
        <v/>
      </c>
      <c r="F1519" s="9" t="str">
        <f>'Identification '!$G$18</f>
        <v/>
      </c>
      <c r="G1519" s="9" t="str">
        <f>IF('Section 16a Plan'!$C$9="","",'Section 16a Plan'!$C$9)</f>
        <v/>
      </c>
      <c r="H1519" s="9" t="str">
        <f>IF('Section 16a Plan'!$H$6="","",'Section 16a Plan'!$H$6)</f>
        <v/>
      </c>
      <c r="I1519" s="9" t="str">
        <f>IF('Section 16a Plan'!A199="","",'Section 16a Plan'!A199)</f>
        <v/>
      </c>
      <c r="J1519" s="9" t="str">
        <f>IF('Section 16a Plan'!B199="","",'Section 16a Plan'!B199)</f>
        <v/>
      </c>
      <c r="K1519" s="9" t="str">
        <f>IF('Section 16a Plan'!C199="","",'Section 16a Plan'!C199)</f>
        <v/>
      </c>
      <c r="L1519" s="9" t="str">
        <f>IF('Section 16a Plan'!D199="","",'Section 16a Plan'!D199)</f>
        <v/>
      </c>
      <c r="M1519" s="9" t="str">
        <f>IF('Section 16a Plan'!E199="","",'Section 16a Plan'!E199)</f>
        <v/>
      </c>
      <c r="N1519" s="9" t="str">
        <f>IF('Section 16a Plan'!F199="","",IF('Section 16a Plan'!F199="«Choisir»","",'Section 16a Plan'!F199))</f>
        <v/>
      </c>
      <c r="O1519" s="9" t="str">
        <f>IF('Section 16a Plan'!G199="","",IF('Section 16a Plan'!G199="«Choisir»","",'Section 16a Plan'!G199))</f>
        <v/>
      </c>
      <c r="P1519" s="9" t="str">
        <f>IF('Section 16a Plan'!H199="","",'Section 16a Plan'!H199)</f>
        <v/>
      </c>
      <c r="Q1519" s="9" t="str">
        <f>IF('Section 16a Plan'!I199="","",'Section 16a Plan'!I199)</f>
        <v/>
      </c>
      <c r="R1519" s="9" t="str">
        <f>IF('Section 16a Plan'!J199="","",'Section 16a Plan'!J199)</f>
        <v/>
      </c>
      <c r="S1519" s="9" t="str">
        <f>IF('Section 16a Plan'!K199="","",'Section 16a Plan'!K199)</f>
        <v/>
      </c>
      <c r="T1519" s="9" t="str">
        <f>IF('Section 16a Plan'!L199="","",'Section 16a Plan'!L199)</f>
        <v/>
      </c>
      <c r="U1519" s="9" t="str">
        <f>IF('Section 16a Plan'!M199="","",'Section 16a Plan'!M199)</f>
        <v/>
      </c>
      <c r="V1519" s="81">
        <f>'Section 16a Plan'!N199</f>
        <v>0</v>
      </c>
      <c r="W1519" s="81">
        <f>'Section 16a Plan'!O199</f>
        <v>0</v>
      </c>
      <c r="X1519" s="81">
        <f>'Section 16a Plan'!P199</f>
        <v>0</v>
      </c>
      <c r="Y1519" s="81">
        <f>'Section 16a Plan'!Q199</f>
        <v>0</v>
      </c>
      <c r="Z1519" s="81">
        <f>'Section 16a Plan'!R199</f>
        <v>0</v>
      </c>
      <c r="AA1519" s="81">
        <f>'Section 16a Plan'!S199</f>
        <v>0</v>
      </c>
      <c r="AB1519" s="81">
        <f>'Section 16a Plan'!T199</f>
        <v>0</v>
      </c>
    </row>
    <row r="1520" spans="1:28">
      <c r="A1520" s="9">
        <f>'Identification '!$F$11</f>
        <v>0</v>
      </c>
      <c r="B1520" s="1440" t="str">
        <f>IF(AND('Identification '!$F$11="",'Identification '!$F$15&lt;&gt;""),'Identification '!$F$15,IF('Identification '!$F$11="","",IF('Identification '!$F$13="Inscrire le nom de votre organisme dans la cellule F15",'Identification '!$F$15,'Identification '!$F$13)))</f>
        <v/>
      </c>
      <c r="C1520" s="9" t="str">
        <f>REF!$BM$8</f>
        <v>2026-2027</v>
      </c>
      <c r="D1520" s="9" t="s">
        <v>3210</v>
      </c>
      <c r="E1520" s="190" t="str">
        <f>'Identification '!$F$17</f>
        <v/>
      </c>
      <c r="F1520" s="9" t="str">
        <f>'Identification '!$G$18</f>
        <v/>
      </c>
      <c r="G1520" s="9" t="str">
        <f>IF('Section 16a Plan'!$C$9="","",'Section 16a Plan'!$C$9)</f>
        <v/>
      </c>
      <c r="H1520" s="9" t="str">
        <f>IF('Section 16a Plan'!$H$6="","",'Section 16a Plan'!$H$6)</f>
        <v/>
      </c>
      <c r="I1520" s="9" t="str">
        <f>IF('Section 16a Plan'!A200="","",'Section 16a Plan'!A200)</f>
        <v/>
      </c>
      <c r="J1520" s="9" t="str">
        <f>IF('Section 16a Plan'!B200="","",'Section 16a Plan'!B200)</f>
        <v/>
      </c>
      <c r="K1520" s="9" t="str">
        <f>IF('Section 16a Plan'!C200="","",'Section 16a Plan'!C200)</f>
        <v/>
      </c>
      <c r="L1520" s="9" t="str">
        <f>IF('Section 16a Plan'!D200="","",'Section 16a Plan'!D200)</f>
        <v/>
      </c>
      <c r="M1520" s="9" t="str">
        <f>IF('Section 16a Plan'!E200="","",'Section 16a Plan'!E200)</f>
        <v/>
      </c>
      <c r="N1520" s="9" t="str">
        <f>IF('Section 16a Plan'!F200="","",IF('Section 16a Plan'!F200="«Choisir»","",'Section 16a Plan'!F200))</f>
        <v/>
      </c>
      <c r="O1520" s="9" t="str">
        <f>IF('Section 16a Plan'!G200="","",IF('Section 16a Plan'!G200="«Choisir»","",'Section 16a Plan'!G200))</f>
        <v/>
      </c>
      <c r="P1520" s="9" t="str">
        <f>IF('Section 16a Plan'!H200="","",'Section 16a Plan'!H200)</f>
        <v/>
      </c>
      <c r="Q1520" s="9" t="str">
        <f>IF('Section 16a Plan'!I200="","",'Section 16a Plan'!I200)</f>
        <v/>
      </c>
      <c r="R1520" s="9" t="str">
        <f>IF('Section 16a Plan'!J200="","",'Section 16a Plan'!J200)</f>
        <v/>
      </c>
      <c r="S1520" s="9" t="str">
        <f>IF('Section 16a Plan'!K200="","",'Section 16a Plan'!K200)</f>
        <v/>
      </c>
      <c r="T1520" s="9" t="str">
        <f>IF('Section 16a Plan'!L200="","",'Section 16a Plan'!L200)</f>
        <v/>
      </c>
      <c r="U1520" s="9" t="str">
        <f>IF('Section 16a Plan'!M200="","",'Section 16a Plan'!M200)</f>
        <v/>
      </c>
      <c r="V1520" s="81">
        <f>'Section 16a Plan'!N200</f>
        <v>0</v>
      </c>
      <c r="W1520" s="81">
        <f>'Section 16a Plan'!O200</f>
        <v>0</v>
      </c>
      <c r="X1520" s="81">
        <f>'Section 16a Plan'!P200</f>
        <v>0</v>
      </c>
      <c r="Y1520" s="81">
        <f>'Section 16a Plan'!Q200</f>
        <v>0</v>
      </c>
      <c r="Z1520" s="81">
        <f>'Section 16a Plan'!R200</f>
        <v>0</v>
      </c>
      <c r="AA1520" s="81">
        <f>'Section 16a Plan'!S200</f>
        <v>0</v>
      </c>
      <c r="AB1520" s="81">
        <f>'Section 16a Plan'!T200</f>
        <v>0</v>
      </c>
    </row>
    <row r="1521" spans="1:28">
      <c r="A1521" s="9">
        <f>'Identification '!$F$11</f>
        <v>0</v>
      </c>
      <c r="B1521" s="1440" t="str">
        <f>IF(AND('Identification '!$F$11="",'Identification '!$F$15&lt;&gt;""),'Identification '!$F$15,IF('Identification '!$F$11="","",IF('Identification '!$F$13="Inscrire le nom de votre organisme dans la cellule F15",'Identification '!$F$15,'Identification '!$F$13)))</f>
        <v/>
      </c>
      <c r="C1521" s="9" t="str">
        <f>REF!$BM$8</f>
        <v>2026-2027</v>
      </c>
      <c r="D1521" s="9" t="s">
        <v>3210</v>
      </c>
      <c r="E1521" s="190" t="str">
        <f>'Identification '!$F$17</f>
        <v/>
      </c>
      <c r="F1521" s="9" t="str">
        <f>'Identification '!$G$18</f>
        <v/>
      </c>
      <c r="G1521" s="9" t="str">
        <f>IF('Section 16a Plan'!$C$9="","",'Section 16a Plan'!$C$9)</f>
        <v/>
      </c>
      <c r="H1521" s="9" t="str">
        <f>IF('Section 16a Plan'!$H$6="","",'Section 16a Plan'!$H$6)</f>
        <v/>
      </c>
      <c r="I1521" s="9" t="str">
        <f>IF('Section 16a Plan'!A201="","",'Section 16a Plan'!A201)</f>
        <v/>
      </c>
      <c r="J1521" s="9" t="str">
        <f>IF('Section 16a Plan'!B201="","",'Section 16a Plan'!B201)</f>
        <v/>
      </c>
      <c r="K1521" s="9" t="str">
        <f>IF('Section 16a Plan'!C201="","",'Section 16a Plan'!C201)</f>
        <v/>
      </c>
      <c r="L1521" s="9" t="str">
        <f>IF('Section 16a Plan'!D201="","",'Section 16a Plan'!D201)</f>
        <v/>
      </c>
      <c r="M1521" s="9" t="str">
        <f>IF('Section 16a Plan'!E201="","",'Section 16a Plan'!E201)</f>
        <v/>
      </c>
      <c r="N1521" s="9" t="str">
        <f>IF('Section 16a Plan'!F201="","",IF('Section 16a Plan'!F201="«Choisir»","",'Section 16a Plan'!F201))</f>
        <v/>
      </c>
      <c r="O1521" s="9" t="str">
        <f>IF('Section 16a Plan'!G201="","",IF('Section 16a Plan'!G201="«Choisir»","",'Section 16a Plan'!G201))</f>
        <v/>
      </c>
      <c r="P1521" s="9" t="str">
        <f>IF('Section 16a Plan'!H201="","",'Section 16a Plan'!H201)</f>
        <v/>
      </c>
      <c r="Q1521" s="9" t="str">
        <f>IF('Section 16a Plan'!I201="","",'Section 16a Plan'!I201)</f>
        <v/>
      </c>
      <c r="R1521" s="9" t="str">
        <f>IF('Section 16a Plan'!J201="","",'Section 16a Plan'!J201)</f>
        <v/>
      </c>
      <c r="S1521" s="9" t="str">
        <f>IF('Section 16a Plan'!K201="","",'Section 16a Plan'!K201)</f>
        <v/>
      </c>
      <c r="T1521" s="9" t="str">
        <f>IF('Section 16a Plan'!L201="","",'Section 16a Plan'!L201)</f>
        <v/>
      </c>
      <c r="U1521" s="9" t="str">
        <f>IF('Section 16a Plan'!M201="","",'Section 16a Plan'!M201)</f>
        <v/>
      </c>
      <c r="V1521" s="81">
        <f>'Section 16a Plan'!N201</f>
        <v>0</v>
      </c>
      <c r="W1521" s="81">
        <f>'Section 16a Plan'!O201</f>
        <v>0</v>
      </c>
      <c r="X1521" s="81">
        <f>'Section 16a Plan'!P201</f>
        <v>0</v>
      </c>
      <c r="Y1521" s="81">
        <f>'Section 16a Plan'!Q201</f>
        <v>0</v>
      </c>
      <c r="Z1521" s="81">
        <f>'Section 16a Plan'!R201</f>
        <v>0</v>
      </c>
      <c r="AA1521" s="81">
        <f>'Section 16a Plan'!S201</f>
        <v>0</v>
      </c>
      <c r="AB1521" s="81">
        <f>'Section 16a Plan'!T201</f>
        <v>0</v>
      </c>
    </row>
    <row r="1522" spans="1:28">
      <c r="A1522" s="9">
        <f>'Identification '!$F$11</f>
        <v>0</v>
      </c>
      <c r="B1522" s="1440" t="str">
        <f>IF(AND('Identification '!$F$11="",'Identification '!$F$15&lt;&gt;""),'Identification '!$F$15,IF('Identification '!$F$11="","",IF('Identification '!$F$13="Inscrire le nom de votre organisme dans la cellule F15",'Identification '!$F$15,'Identification '!$F$13)))</f>
        <v/>
      </c>
      <c r="C1522" s="9" t="str">
        <f>REF!$BM$8</f>
        <v>2026-2027</v>
      </c>
      <c r="D1522" s="9" t="s">
        <v>3210</v>
      </c>
      <c r="E1522" s="190" t="str">
        <f>'Identification '!$F$17</f>
        <v/>
      </c>
      <c r="F1522" s="9" t="str">
        <f>'Identification '!$G$18</f>
        <v/>
      </c>
      <c r="G1522" s="9" t="str">
        <f>IF('Section 16a Plan'!$C$9="","",'Section 16a Plan'!$C$9)</f>
        <v/>
      </c>
      <c r="H1522" s="9" t="str">
        <f>IF('Section 16a Plan'!$H$6="","",'Section 16a Plan'!$H$6)</f>
        <v/>
      </c>
      <c r="I1522" s="9" t="str">
        <f>IF('Section 16a Plan'!A202="","",'Section 16a Plan'!A202)</f>
        <v/>
      </c>
      <c r="J1522" s="9" t="str">
        <f>IF('Section 16a Plan'!B202="","",'Section 16a Plan'!B202)</f>
        <v/>
      </c>
      <c r="K1522" s="9" t="str">
        <f>IF('Section 16a Plan'!C202="","",'Section 16a Plan'!C202)</f>
        <v/>
      </c>
      <c r="L1522" s="9" t="str">
        <f>IF('Section 16a Plan'!D202="","",'Section 16a Plan'!D202)</f>
        <v/>
      </c>
      <c r="M1522" s="9" t="str">
        <f>IF('Section 16a Plan'!E202="","",'Section 16a Plan'!E202)</f>
        <v/>
      </c>
      <c r="N1522" s="9" t="str">
        <f>IF('Section 16a Plan'!F202="","",IF('Section 16a Plan'!F202="«Choisir»","",'Section 16a Plan'!F202))</f>
        <v/>
      </c>
      <c r="O1522" s="9" t="str">
        <f>IF('Section 16a Plan'!G202="","",IF('Section 16a Plan'!G202="«Choisir»","",'Section 16a Plan'!G202))</f>
        <v/>
      </c>
      <c r="P1522" s="9" t="str">
        <f>IF('Section 16a Plan'!H202="","",'Section 16a Plan'!H202)</f>
        <v/>
      </c>
      <c r="Q1522" s="9" t="str">
        <f>IF('Section 16a Plan'!I202="","",'Section 16a Plan'!I202)</f>
        <v/>
      </c>
      <c r="R1522" s="9" t="str">
        <f>IF('Section 16a Plan'!J202="","",'Section 16a Plan'!J202)</f>
        <v/>
      </c>
      <c r="S1522" s="9" t="str">
        <f>IF('Section 16a Plan'!K202="","",'Section 16a Plan'!K202)</f>
        <v/>
      </c>
      <c r="T1522" s="9" t="str">
        <f>IF('Section 16a Plan'!L202="","",'Section 16a Plan'!L202)</f>
        <v/>
      </c>
      <c r="U1522" s="9" t="str">
        <f>IF('Section 16a Plan'!M202="","",'Section 16a Plan'!M202)</f>
        <v/>
      </c>
      <c r="V1522" s="81">
        <f>'Section 16a Plan'!N202</f>
        <v>0</v>
      </c>
      <c r="W1522" s="81">
        <f>'Section 16a Plan'!O202</f>
        <v>0</v>
      </c>
      <c r="X1522" s="81">
        <f>'Section 16a Plan'!P202</f>
        <v>0</v>
      </c>
      <c r="Y1522" s="81">
        <f>'Section 16a Plan'!Q202</f>
        <v>0</v>
      </c>
      <c r="Z1522" s="81">
        <f>'Section 16a Plan'!R202</f>
        <v>0</v>
      </c>
      <c r="AA1522" s="81">
        <f>'Section 16a Plan'!S202</f>
        <v>0</v>
      </c>
      <c r="AB1522" s="81">
        <f>'Section 16a Plan'!T202</f>
        <v>0</v>
      </c>
    </row>
    <row r="1523" spans="1:28">
      <c r="A1523" s="9">
        <f>'Identification '!$F$11</f>
        <v>0</v>
      </c>
      <c r="B1523" s="1440" t="str">
        <f>IF(AND('Identification '!$F$11="",'Identification '!$F$15&lt;&gt;""),'Identification '!$F$15,IF('Identification '!$F$11="","",IF('Identification '!$F$13="Inscrire le nom de votre organisme dans la cellule F15",'Identification '!$F$15,'Identification '!$F$13)))</f>
        <v/>
      </c>
      <c r="C1523" s="9" t="str">
        <f>REF!$BM$8</f>
        <v>2026-2027</v>
      </c>
      <c r="D1523" s="9" t="s">
        <v>3210</v>
      </c>
      <c r="E1523" s="190" t="str">
        <f>'Identification '!$F$17</f>
        <v/>
      </c>
      <c r="F1523" s="9" t="str">
        <f>'Identification '!$G$18</f>
        <v/>
      </c>
      <c r="G1523" s="9" t="str">
        <f>IF('Section 16a Plan'!$C$9="","",'Section 16a Plan'!$C$9)</f>
        <v/>
      </c>
      <c r="H1523" s="9" t="str">
        <f>IF('Section 16a Plan'!$H$6="","",'Section 16a Plan'!$H$6)</f>
        <v/>
      </c>
      <c r="I1523" s="9" t="str">
        <f>IF('Section 16a Plan'!A203="","",'Section 16a Plan'!A203)</f>
        <v/>
      </c>
      <c r="J1523" s="9" t="str">
        <f>IF('Section 16a Plan'!B203="","",'Section 16a Plan'!B203)</f>
        <v/>
      </c>
      <c r="K1523" s="9" t="str">
        <f>IF('Section 16a Plan'!C203="","",'Section 16a Plan'!C203)</f>
        <v/>
      </c>
      <c r="L1523" s="9" t="str">
        <f>IF('Section 16a Plan'!D203="","",'Section 16a Plan'!D203)</f>
        <v/>
      </c>
      <c r="M1523" s="9" t="str">
        <f>IF('Section 16a Plan'!E203="","",'Section 16a Plan'!E203)</f>
        <v/>
      </c>
      <c r="N1523" s="9" t="str">
        <f>IF('Section 16a Plan'!F203="","",IF('Section 16a Plan'!F203="«Choisir»","",'Section 16a Plan'!F203))</f>
        <v/>
      </c>
      <c r="O1523" s="9" t="str">
        <f>IF('Section 16a Plan'!G203="","",IF('Section 16a Plan'!G203="«Choisir»","",'Section 16a Plan'!G203))</f>
        <v/>
      </c>
      <c r="P1523" s="9" t="str">
        <f>IF('Section 16a Plan'!H203="","",'Section 16a Plan'!H203)</f>
        <v/>
      </c>
      <c r="Q1523" s="9" t="str">
        <f>IF('Section 16a Plan'!I203="","",'Section 16a Plan'!I203)</f>
        <v/>
      </c>
      <c r="R1523" s="9" t="str">
        <f>IF('Section 16a Plan'!J203="","",'Section 16a Plan'!J203)</f>
        <v/>
      </c>
      <c r="S1523" s="9" t="str">
        <f>IF('Section 16a Plan'!K203="","",'Section 16a Plan'!K203)</f>
        <v/>
      </c>
      <c r="T1523" s="9" t="str">
        <f>IF('Section 16a Plan'!L203="","",'Section 16a Plan'!L203)</f>
        <v/>
      </c>
      <c r="U1523" s="9" t="str">
        <f>IF('Section 16a Plan'!M203="","",'Section 16a Plan'!M203)</f>
        <v/>
      </c>
      <c r="V1523" s="81">
        <f>'Section 16a Plan'!N203</f>
        <v>0</v>
      </c>
      <c r="W1523" s="81">
        <f>'Section 16a Plan'!O203</f>
        <v>0</v>
      </c>
      <c r="X1523" s="81">
        <f>'Section 16a Plan'!P203</f>
        <v>0</v>
      </c>
      <c r="Y1523" s="81">
        <f>'Section 16a Plan'!Q203</f>
        <v>0</v>
      </c>
      <c r="Z1523" s="81">
        <f>'Section 16a Plan'!R203</f>
        <v>0</v>
      </c>
      <c r="AA1523" s="81">
        <f>'Section 16a Plan'!S203</f>
        <v>0</v>
      </c>
      <c r="AB1523" s="81">
        <f>'Section 16a Plan'!T203</f>
        <v>0</v>
      </c>
    </row>
    <row r="1524" spans="1:28">
      <c r="A1524" s="9">
        <f>'Identification '!$F$11</f>
        <v>0</v>
      </c>
      <c r="B1524" s="1440" t="str">
        <f>IF(AND('Identification '!$F$11="",'Identification '!$F$15&lt;&gt;""),'Identification '!$F$15,IF('Identification '!$F$11="","",IF('Identification '!$F$13="Inscrire le nom de votre organisme dans la cellule F15",'Identification '!$F$15,'Identification '!$F$13)))</f>
        <v/>
      </c>
      <c r="C1524" s="9" t="str">
        <f>REF!$BM$8</f>
        <v>2026-2027</v>
      </c>
      <c r="D1524" s="9" t="s">
        <v>3210</v>
      </c>
      <c r="E1524" s="190" t="str">
        <f>'Identification '!$F$17</f>
        <v/>
      </c>
      <c r="F1524" s="9" t="str">
        <f>'Identification '!$G$18</f>
        <v/>
      </c>
      <c r="G1524" s="9" t="str">
        <f>IF('Section 16a Plan'!$C$9="","",'Section 16a Plan'!$C$9)</f>
        <v/>
      </c>
      <c r="H1524" s="9" t="str">
        <f>IF('Section 16a Plan'!$H$6="","",'Section 16a Plan'!$H$6)</f>
        <v/>
      </c>
      <c r="I1524" s="9" t="str">
        <f>IF('Section 16a Plan'!A204="","",'Section 16a Plan'!A204)</f>
        <v/>
      </c>
      <c r="J1524" s="9" t="str">
        <f>IF('Section 16a Plan'!B204="","",'Section 16a Plan'!B204)</f>
        <v/>
      </c>
      <c r="K1524" s="9" t="str">
        <f>IF('Section 16a Plan'!C204="","",'Section 16a Plan'!C204)</f>
        <v/>
      </c>
      <c r="L1524" s="9" t="str">
        <f>IF('Section 16a Plan'!D204="","",'Section 16a Plan'!D204)</f>
        <v/>
      </c>
      <c r="M1524" s="9" t="str">
        <f>IF('Section 16a Plan'!E204="","",'Section 16a Plan'!E204)</f>
        <v/>
      </c>
      <c r="N1524" s="9" t="str">
        <f>IF('Section 16a Plan'!F204="","",IF('Section 16a Plan'!F204="«Choisir»","",'Section 16a Plan'!F204))</f>
        <v/>
      </c>
      <c r="O1524" s="9" t="str">
        <f>IF('Section 16a Plan'!G204="","",IF('Section 16a Plan'!G204="«Choisir»","",'Section 16a Plan'!G204))</f>
        <v/>
      </c>
      <c r="P1524" s="9" t="str">
        <f>IF('Section 16a Plan'!H204="","",'Section 16a Plan'!H204)</f>
        <v/>
      </c>
      <c r="Q1524" s="9" t="str">
        <f>IF('Section 16a Plan'!I204="","",'Section 16a Plan'!I204)</f>
        <v/>
      </c>
      <c r="R1524" s="9" t="str">
        <f>IF('Section 16a Plan'!J204="","",'Section 16a Plan'!J204)</f>
        <v/>
      </c>
      <c r="S1524" s="9" t="str">
        <f>IF('Section 16a Plan'!K204="","",'Section 16a Plan'!K204)</f>
        <v/>
      </c>
      <c r="T1524" s="9" t="str">
        <f>IF('Section 16a Plan'!L204="","",'Section 16a Plan'!L204)</f>
        <v/>
      </c>
      <c r="U1524" s="9" t="str">
        <f>IF('Section 16a Plan'!M204="","",'Section 16a Plan'!M204)</f>
        <v/>
      </c>
      <c r="V1524" s="81">
        <f>'Section 16a Plan'!N204</f>
        <v>0</v>
      </c>
      <c r="W1524" s="81">
        <f>'Section 16a Plan'!O204</f>
        <v>0</v>
      </c>
      <c r="X1524" s="81">
        <f>'Section 16a Plan'!P204</f>
        <v>0</v>
      </c>
      <c r="Y1524" s="81">
        <f>'Section 16a Plan'!Q204</f>
        <v>0</v>
      </c>
      <c r="Z1524" s="81">
        <f>'Section 16a Plan'!R204</f>
        <v>0</v>
      </c>
      <c r="AA1524" s="81">
        <f>'Section 16a Plan'!S204</f>
        <v>0</v>
      </c>
      <c r="AB1524" s="81">
        <f>'Section 16a Plan'!T204</f>
        <v>0</v>
      </c>
    </row>
    <row r="1525" spans="1:28">
      <c r="A1525" s="9">
        <f>'Identification '!$F$11</f>
        <v>0</v>
      </c>
      <c r="B1525" s="1440" t="str">
        <f>IF(AND('Identification '!$F$11="",'Identification '!$F$15&lt;&gt;""),'Identification '!$F$15,IF('Identification '!$F$11="","",IF('Identification '!$F$13="Inscrire le nom de votre organisme dans la cellule F15",'Identification '!$F$15,'Identification '!$F$13)))</f>
        <v/>
      </c>
      <c r="C1525" s="9" t="str">
        <f>REF!$BM$8</f>
        <v>2026-2027</v>
      </c>
      <c r="D1525" s="9" t="s">
        <v>3210</v>
      </c>
      <c r="E1525" s="190" t="str">
        <f>'Identification '!$F$17</f>
        <v/>
      </c>
      <c r="F1525" s="9" t="str">
        <f>'Identification '!$G$18</f>
        <v/>
      </c>
      <c r="G1525" s="9" t="str">
        <f>IF('Section 16a Plan'!$C$9="","",'Section 16a Plan'!$C$9)</f>
        <v/>
      </c>
      <c r="H1525" s="9" t="str">
        <f>IF('Section 16a Plan'!$H$6="","",'Section 16a Plan'!$H$6)</f>
        <v/>
      </c>
      <c r="I1525" s="9" t="str">
        <f>IF('Section 16a Plan'!A205="","",'Section 16a Plan'!A205)</f>
        <v/>
      </c>
      <c r="J1525" s="9" t="str">
        <f>IF('Section 16a Plan'!B205="","",'Section 16a Plan'!B205)</f>
        <v/>
      </c>
      <c r="K1525" s="9" t="str">
        <f>IF('Section 16a Plan'!C205="","",'Section 16a Plan'!C205)</f>
        <v/>
      </c>
      <c r="L1525" s="9" t="str">
        <f>IF('Section 16a Plan'!D205="","",'Section 16a Plan'!D205)</f>
        <v/>
      </c>
      <c r="M1525" s="9" t="str">
        <f>IF('Section 16a Plan'!E205="","",'Section 16a Plan'!E205)</f>
        <v/>
      </c>
      <c r="N1525" s="9" t="str">
        <f>IF('Section 16a Plan'!F205="","",IF('Section 16a Plan'!F205="«Choisir»","",'Section 16a Plan'!F205))</f>
        <v/>
      </c>
      <c r="O1525" s="9" t="str">
        <f>IF('Section 16a Plan'!G205="","",IF('Section 16a Plan'!G205="«Choisir»","",'Section 16a Plan'!G205))</f>
        <v/>
      </c>
      <c r="P1525" s="9" t="str">
        <f>IF('Section 16a Plan'!H205="","",'Section 16a Plan'!H205)</f>
        <v/>
      </c>
      <c r="Q1525" s="9" t="str">
        <f>IF('Section 16a Plan'!I205="","",'Section 16a Plan'!I205)</f>
        <v/>
      </c>
      <c r="R1525" s="9" t="str">
        <f>IF('Section 16a Plan'!J205="","",'Section 16a Plan'!J205)</f>
        <v/>
      </c>
      <c r="S1525" s="9" t="str">
        <f>IF('Section 16a Plan'!K205="","",'Section 16a Plan'!K205)</f>
        <v/>
      </c>
      <c r="T1525" s="9" t="str">
        <f>IF('Section 16a Plan'!L205="","",'Section 16a Plan'!L205)</f>
        <v/>
      </c>
      <c r="U1525" s="9" t="str">
        <f>IF('Section 16a Plan'!M205="","",'Section 16a Plan'!M205)</f>
        <v/>
      </c>
      <c r="V1525" s="81">
        <f>'Section 16a Plan'!N205</f>
        <v>0</v>
      </c>
      <c r="W1525" s="81">
        <f>'Section 16a Plan'!O205</f>
        <v>0</v>
      </c>
      <c r="X1525" s="81">
        <f>'Section 16a Plan'!P205</f>
        <v>0</v>
      </c>
      <c r="Y1525" s="81">
        <f>'Section 16a Plan'!Q205</f>
        <v>0</v>
      </c>
      <c r="Z1525" s="81">
        <f>'Section 16a Plan'!R205</f>
        <v>0</v>
      </c>
      <c r="AA1525" s="81">
        <f>'Section 16a Plan'!S205</f>
        <v>0</v>
      </c>
      <c r="AB1525" s="81">
        <f>'Section 16a Plan'!T205</f>
        <v>0</v>
      </c>
    </row>
    <row r="1526" spans="1:28">
      <c r="A1526" s="9">
        <f>'Identification '!$F$11</f>
        <v>0</v>
      </c>
      <c r="B1526" s="1440" t="str">
        <f>IF(AND('Identification '!$F$11="",'Identification '!$F$15&lt;&gt;""),'Identification '!$F$15,IF('Identification '!$F$11="","",IF('Identification '!$F$13="Inscrire le nom de votre organisme dans la cellule F15",'Identification '!$F$15,'Identification '!$F$13)))</f>
        <v/>
      </c>
      <c r="C1526" s="9" t="str">
        <f>REF!$BM$8</f>
        <v>2026-2027</v>
      </c>
      <c r="D1526" s="9" t="s">
        <v>3210</v>
      </c>
      <c r="E1526" s="190" t="str">
        <f>'Identification '!$F$17</f>
        <v/>
      </c>
      <c r="F1526" s="9" t="str">
        <f>'Identification '!$G$18</f>
        <v/>
      </c>
      <c r="G1526" s="9" t="str">
        <f>IF('Section 16a Plan'!$C$9="","",'Section 16a Plan'!$C$9)</f>
        <v/>
      </c>
      <c r="H1526" s="9" t="str">
        <f>IF('Section 16a Plan'!$H$6="","",'Section 16a Plan'!$H$6)</f>
        <v/>
      </c>
      <c r="I1526" s="9" t="str">
        <f>IF('Section 16a Plan'!A206="","",'Section 16a Plan'!A206)</f>
        <v/>
      </c>
      <c r="J1526" s="9" t="str">
        <f>IF('Section 16a Plan'!B206="","",'Section 16a Plan'!B206)</f>
        <v/>
      </c>
      <c r="K1526" s="9" t="str">
        <f>IF('Section 16a Plan'!C206="","",'Section 16a Plan'!C206)</f>
        <v/>
      </c>
      <c r="L1526" s="9" t="str">
        <f>IF('Section 16a Plan'!D206="","",'Section 16a Plan'!D206)</f>
        <v/>
      </c>
      <c r="M1526" s="9" t="str">
        <f>IF('Section 16a Plan'!E206="","",'Section 16a Plan'!E206)</f>
        <v/>
      </c>
      <c r="N1526" s="9" t="str">
        <f>IF('Section 16a Plan'!F206="","",IF('Section 16a Plan'!F206="«Choisir»","",'Section 16a Plan'!F206))</f>
        <v/>
      </c>
      <c r="O1526" s="9" t="str">
        <f>IF('Section 16a Plan'!G206="","",IF('Section 16a Plan'!G206="«Choisir»","",'Section 16a Plan'!G206))</f>
        <v/>
      </c>
      <c r="P1526" s="9" t="str">
        <f>IF('Section 16a Plan'!H206="","",'Section 16a Plan'!H206)</f>
        <v/>
      </c>
      <c r="Q1526" s="9" t="str">
        <f>IF('Section 16a Plan'!I206="","",'Section 16a Plan'!I206)</f>
        <v/>
      </c>
      <c r="R1526" s="9" t="str">
        <f>IF('Section 16a Plan'!J206="","",'Section 16a Plan'!J206)</f>
        <v/>
      </c>
      <c r="S1526" s="9" t="str">
        <f>IF('Section 16a Plan'!K206="","",'Section 16a Plan'!K206)</f>
        <v/>
      </c>
      <c r="T1526" s="9" t="str">
        <f>IF('Section 16a Plan'!L206="","",'Section 16a Plan'!L206)</f>
        <v/>
      </c>
      <c r="U1526" s="9" t="str">
        <f>IF('Section 16a Plan'!M206="","",'Section 16a Plan'!M206)</f>
        <v/>
      </c>
      <c r="V1526" s="81">
        <f>'Section 16a Plan'!N206</f>
        <v>0</v>
      </c>
      <c r="W1526" s="81">
        <f>'Section 16a Plan'!O206</f>
        <v>0</v>
      </c>
      <c r="X1526" s="81">
        <f>'Section 16a Plan'!P206</f>
        <v>0</v>
      </c>
      <c r="Y1526" s="81">
        <f>'Section 16a Plan'!Q206</f>
        <v>0</v>
      </c>
      <c r="Z1526" s="81">
        <f>'Section 16a Plan'!R206</f>
        <v>0</v>
      </c>
      <c r="AA1526" s="81">
        <f>'Section 16a Plan'!S206</f>
        <v>0</v>
      </c>
      <c r="AB1526" s="81">
        <f>'Section 16a Plan'!T206</f>
        <v>0</v>
      </c>
    </row>
    <row r="1527" spans="1:28">
      <c r="A1527" s="9">
        <f>'Identification '!$F$11</f>
        <v>0</v>
      </c>
      <c r="B1527" s="1440" t="str">
        <f>IF(AND('Identification '!$F$11="",'Identification '!$F$15&lt;&gt;""),'Identification '!$F$15,IF('Identification '!$F$11="","",IF('Identification '!$F$13="Inscrire le nom de votre organisme dans la cellule F15",'Identification '!$F$15,'Identification '!$F$13)))</f>
        <v/>
      </c>
      <c r="C1527" s="9" t="str">
        <f>REF!$BM$8</f>
        <v>2026-2027</v>
      </c>
      <c r="D1527" s="9" t="s">
        <v>3210</v>
      </c>
      <c r="E1527" s="190" t="str">
        <f>'Identification '!$F$17</f>
        <v/>
      </c>
      <c r="F1527" s="9" t="str">
        <f>'Identification '!$G$18</f>
        <v/>
      </c>
      <c r="G1527" s="9" t="str">
        <f>IF('Section 16a Plan'!$C$9="","",'Section 16a Plan'!$C$9)</f>
        <v/>
      </c>
      <c r="H1527" s="9" t="str">
        <f>IF('Section 16a Plan'!$H$6="","",'Section 16a Plan'!$H$6)</f>
        <v/>
      </c>
      <c r="I1527" s="9" t="str">
        <f>IF('Section 16a Plan'!A207="","",'Section 16a Plan'!A207)</f>
        <v/>
      </c>
      <c r="J1527" s="9" t="str">
        <f>IF('Section 16a Plan'!B207="","",'Section 16a Plan'!B207)</f>
        <v/>
      </c>
      <c r="K1527" s="9" t="str">
        <f>IF('Section 16a Plan'!C207="","",'Section 16a Plan'!C207)</f>
        <v/>
      </c>
      <c r="L1527" s="9" t="str">
        <f>IF('Section 16a Plan'!D207="","",'Section 16a Plan'!D207)</f>
        <v/>
      </c>
      <c r="M1527" s="9" t="str">
        <f>IF('Section 16a Plan'!E207="","",'Section 16a Plan'!E207)</f>
        <v/>
      </c>
      <c r="N1527" s="9" t="str">
        <f>IF('Section 16a Plan'!F207="","",IF('Section 16a Plan'!F207="«Choisir»","",'Section 16a Plan'!F207))</f>
        <v/>
      </c>
      <c r="O1527" s="9" t="str">
        <f>IF('Section 16a Plan'!G207="","",IF('Section 16a Plan'!G207="«Choisir»","",'Section 16a Plan'!G207))</f>
        <v/>
      </c>
      <c r="P1527" s="9" t="str">
        <f>IF('Section 16a Plan'!H207="","",'Section 16a Plan'!H207)</f>
        <v/>
      </c>
      <c r="Q1527" s="9" t="str">
        <f>IF('Section 16a Plan'!I207="","",'Section 16a Plan'!I207)</f>
        <v/>
      </c>
      <c r="R1527" s="9" t="str">
        <f>IF('Section 16a Plan'!J207="","",'Section 16a Plan'!J207)</f>
        <v/>
      </c>
      <c r="S1527" s="9" t="str">
        <f>IF('Section 16a Plan'!K207="","",'Section 16a Plan'!K207)</f>
        <v/>
      </c>
      <c r="T1527" s="9" t="str">
        <f>IF('Section 16a Plan'!L207="","",'Section 16a Plan'!L207)</f>
        <v/>
      </c>
      <c r="U1527" s="9" t="str">
        <f>IF('Section 16a Plan'!M207="","",'Section 16a Plan'!M207)</f>
        <v/>
      </c>
      <c r="V1527" s="81">
        <f>'Section 16a Plan'!N207</f>
        <v>0</v>
      </c>
      <c r="W1527" s="81">
        <f>'Section 16a Plan'!O207</f>
        <v>0</v>
      </c>
      <c r="X1527" s="81">
        <f>'Section 16a Plan'!P207</f>
        <v>0</v>
      </c>
      <c r="Y1527" s="81">
        <f>'Section 16a Plan'!Q207</f>
        <v>0</v>
      </c>
      <c r="Z1527" s="81">
        <f>'Section 16a Plan'!R207</f>
        <v>0</v>
      </c>
      <c r="AA1527" s="81">
        <f>'Section 16a Plan'!S207</f>
        <v>0</v>
      </c>
      <c r="AB1527" s="81">
        <f>'Section 16a Plan'!T207</f>
        <v>0</v>
      </c>
    </row>
    <row r="1528" spans="1:28">
      <c r="E1528" s="190"/>
      <c r="V1528" s="81"/>
      <c r="W1528" s="81"/>
      <c r="X1528" s="81"/>
      <c r="Y1528" s="81"/>
      <c r="Z1528" s="81"/>
      <c r="AA1528" s="81"/>
      <c r="AB1528" s="81"/>
    </row>
    <row r="1529" spans="1:28">
      <c r="E1529" s="190"/>
      <c r="V1529" s="81"/>
      <c r="W1529" s="81"/>
      <c r="X1529" s="81"/>
      <c r="Y1529" s="81"/>
      <c r="Z1529" s="81"/>
      <c r="AA1529" s="81"/>
      <c r="AB1529" s="81"/>
    </row>
    <row r="1530" spans="1:28">
      <c r="E1530" s="190"/>
      <c r="V1530" s="81"/>
      <c r="W1530" s="81"/>
      <c r="X1530" s="81"/>
      <c r="Y1530" s="81"/>
      <c r="Z1530" s="81"/>
      <c r="AA1530" s="81"/>
      <c r="AB1530" s="81"/>
    </row>
    <row r="1531" spans="1:28">
      <c r="E1531" s="190"/>
      <c r="V1531" s="81"/>
      <c r="W1531" s="81"/>
      <c r="X1531" s="81"/>
      <c r="Y1531" s="81"/>
      <c r="Z1531" s="81"/>
      <c r="AA1531" s="81"/>
      <c r="AB1531" s="81"/>
    </row>
    <row r="1532" spans="1:28">
      <c r="E1532" s="190"/>
      <c r="V1532" s="81"/>
      <c r="W1532" s="81"/>
      <c r="X1532" s="81"/>
      <c r="Y1532" s="81"/>
      <c r="Z1532" s="81"/>
      <c r="AA1532" s="81"/>
      <c r="AB1532" s="81"/>
    </row>
    <row r="1533" spans="1:28">
      <c r="E1533" s="190"/>
      <c r="V1533" s="81"/>
      <c r="W1533" s="81"/>
      <c r="X1533" s="81"/>
      <c r="Y1533" s="81"/>
      <c r="Z1533" s="81"/>
      <c r="AA1533" s="81"/>
      <c r="AB1533" s="81"/>
    </row>
    <row r="1534" spans="1:28">
      <c r="E1534" s="190"/>
      <c r="V1534" s="81"/>
      <c r="W1534" s="81"/>
      <c r="X1534" s="81"/>
      <c r="Y1534" s="81"/>
      <c r="Z1534" s="81"/>
      <c r="AA1534" s="81"/>
      <c r="AB1534" s="81"/>
    </row>
    <row r="1535" spans="1:28">
      <c r="E1535" s="190"/>
      <c r="V1535" s="81"/>
      <c r="W1535" s="81"/>
      <c r="X1535" s="81"/>
      <c r="Y1535" s="81"/>
      <c r="Z1535" s="81"/>
      <c r="AA1535" s="81"/>
      <c r="AB1535" s="81"/>
    </row>
    <row r="1536" spans="1:28">
      <c r="E1536" s="190"/>
      <c r="V1536" s="81"/>
      <c r="W1536" s="81"/>
      <c r="X1536" s="81"/>
      <c r="Y1536" s="81"/>
      <c r="Z1536" s="81"/>
      <c r="AA1536" s="81"/>
      <c r="AB1536" s="81"/>
    </row>
    <row r="1537" spans="5:28">
      <c r="E1537" s="190"/>
      <c r="V1537" s="81"/>
      <c r="W1537" s="81"/>
      <c r="X1537" s="81"/>
      <c r="Y1537" s="81"/>
      <c r="Z1537" s="81"/>
      <c r="AA1537" s="81"/>
      <c r="AB1537" s="81"/>
    </row>
    <row r="1538" spans="5:28">
      <c r="E1538" s="190"/>
      <c r="V1538" s="81"/>
      <c r="W1538" s="81"/>
      <c r="X1538" s="81"/>
      <c r="Y1538" s="81"/>
      <c r="Z1538" s="81"/>
      <c r="AA1538" s="81"/>
      <c r="AB1538" s="81"/>
    </row>
    <row r="1539" spans="5:28">
      <c r="E1539" s="190"/>
      <c r="V1539" s="81"/>
      <c r="W1539" s="81"/>
      <c r="X1539" s="81"/>
      <c r="Y1539" s="81"/>
      <c r="Z1539" s="81"/>
      <c r="AA1539" s="81"/>
      <c r="AB1539" s="81"/>
    </row>
    <row r="1540" spans="5:28">
      <c r="E1540" s="190"/>
      <c r="V1540" s="81"/>
      <c r="W1540" s="81"/>
      <c r="X1540" s="81"/>
      <c r="Y1540" s="81"/>
      <c r="Z1540" s="81"/>
      <c r="AA1540" s="81"/>
      <c r="AB1540" s="81"/>
    </row>
    <row r="1541" spans="5:28">
      <c r="E1541" s="190"/>
      <c r="V1541" s="81"/>
      <c r="W1541" s="81"/>
      <c r="X1541" s="81"/>
      <c r="Y1541" s="81"/>
      <c r="Z1541" s="81"/>
      <c r="AA1541" s="81"/>
      <c r="AB1541" s="81"/>
    </row>
    <row r="1542" spans="5:28">
      <c r="E1542" s="190"/>
      <c r="V1542" s="81"/>
      <c r="W1542" s="81"/>
      <c r="X1542" s="81"/>
      <c r="Y1542" s="81"/>
      <c r="Z1542" s="81"/>
      <c r="AA1542" s="81"/>
      <c r="AB1542" s="81"/>
    </row>
    <row r="1543" spans="5:28">
      <c r="E1543" s="190"/>
      <c r="V1543" s="81"/>
      <c r="W1543" s="81"/>
      <c r="X1543" s="81"/>
      <c r="Y1543" s="81"/>
      <c r="Z1543" s="81"/>
      <c r="AA1543" s="81"/>
      <c r="AB1543" s="81"/>
    </row>
    <row r="1544" spans="5:28">
      <c r="E1544" s="190"/>
      <c r="V1544" s="81"/>
      <c r="W1544" s="81"/>
      <c r="X1544" s="81"/>
      <c r="Y1544" s="81"/>
      <c r="Z1544" s="81"/>
      <c r="AA1544" s="81"/>
      <c r="AB1544" s="81"/>
    </row>
    <row r="1545" spans="5:28">
      <c r="E1545" s="190"/>
      <c r="V1545" s="81"/>
      <c r="W1545" s="81"/>
      <c r="X1545" s="81"/>
      <c r="Y1545" s="81"/>
      <c r="Z1545" s="81"/>
      <c r="AA1545" s="81"/>
      <c r="AB1545" s="81"/>
    </row>
    <row r="1546" spans="5:28">
      <c r="E1546" s="190"/>
      <c r="V1546" s="81"/>
      <c r="W1546" s="81"/>
      <c r="X1546" s="81"/>
      <c r="Y1546" s="81"/>
      <c r="Z1546" s="81"/>
      <c r="AA1546" s="81"/>
      <c r="AB1546" s="81"/>
    </row>
    <row r="1547" spans="5:28">
      <c r="E1547" s="190"/>
      <c r="V1547" s="81"/>
      <c r="W1547" s="81"/>
      <c r="X1547" s="81"/>
      <c r="Y1547" s="81"/>
      <c r="Z1547" s="81"/>
      <c r="AA1547" s="81"/>
      <c r="AB1547" s="81"/>
    </row>
    <row r="1548" spans="5:28">
      <c r="E1548" s="190"/>
      <c r="V1548" s="81"/>
      <c r="W1548" s="81"/>
      <c r="X1548" s="81"/>
      <c r="Y1548" s="81"/>
      <c r="Z1548" s="81"/>
      <c r="AA1548" s="81"/>
      <c r="AB1548" s="81"/>
    </row>
    <row r="1549" spans="5:28">
      <c r="E1549" s="190"/>
      <c r="V1549" s="81"/>
      <c r="W1549" s="81"/>
      <c r="X1549" s="81"/>
      <c r="Y1549" s="81"/>
      <c r="Z1549" s="81"/>
      <c r="AA1549" s="81"/>
      <c r="AB1549" s="81"/>
    </row>
    <row r="1550" spans="5:28">
      <c r="E1550" s="190"/>
      <c r="V1550" s="81"/>
      <c r="W1550" s="81"/>
      <c r="X1550" s="81"/>
      <c r="Y1550" s="81"/>
      <c r="Z1550" s="81"/>
      <c r="AA1550" s="81"/>
      <c r="AB1550" s="81"/>
    </row>
    <row r="1551" spans="5:28">
      <c r="E1551" s="190"/>
      <c r="V1551" s="81"/>
      <c r="W1551" s="81"/>
      <c r="X1551" s="81"/>
      <c r="Y1551" s="81"/>
      <c r="Z1551" s="81"/>
      <c r="AA1551" s="81"/>
      <c r="AB1551" s="81"/>
    </row>
    <row r="1552" spans="5:28">
      <c r="E1552" s="190"/>
      <c r="V1552" s="81"/>
      <c r="W1552" s="81"/>
      <c r="X1552" s="81"/>
      <c r="Y1552" s="81"/>
      <c r="Z1552" s="81"/>
      <c r="AA1552" s="81"/>
      <c r="AB1552" s="81"/>
    </row>
    <row r="1553" spans="5:28">
      <c r="E1553" s="190"/>
      <c r="V1553" s="81"/>
      <c r="W1553" s="81"/>
      <c r="X1553" s="81"/>
      <c r="Y1553" s="81"/>
      <c r="Z1553" s="81"/>
      <c r="AA1553" s="81"/>
      <c r="AB1553" s="81"/>
    </row>
    <row r="1554" spans="5:28">
      <c r="E1554" s="190"/>
      <c r="V1554" s="81"/>
      <c r="W1554" s="81"/>
      <c r="X1554" s="81"/>
      <c r="Y1554" s="81"/>
      <c r="Z1554" s="81"/>
      <c r="AA1554" s="81"/>
      <c r="AB1554" s="81"/>
    </row>
    <row r="1555" spans="5:28">
      <c r="E1555" s="190"/>
      <c r="V1555" s="81"/>
      <c r="W1555" s="81"/>
      <c r="X1555" s="81"/>
      <c r="Y1555" s="81"/>
      <c r="Z1555" s="81"/>
      <c r="AA1555" s="81"/>
      <c r="AB1555" s="81"/>
    </row>
    <row r="1556" spans="5:28">
      <c r="E1556" s="190"/>
      <c r="V1556" s="81"/>
      <c r="W1556" s="81"/>
      <c r="X1556" s="81"/>
      <c r="Y1556" s="81"/>
      <c r="Z1556" s="81"/>
      <c r="AA1556" s="81"/>
      <c r="AB1556" s="81"/>
    </row>
    <row r="1557" spans="5:28">
      <c r="E1557" s="190"/>
      <c r="V1557" s="81"/>
      <c r="W1557" s="81"/>
      <c r="X1557" s="81"/>
      <c r="Y1557" s="81"/>
      <c r="Z1557" s="81"/>
      <c r="AA1557" s="81"/>
      <c r="AB1557" s="81"/>
    </row>
    <row r="1558" spans="5:28">
      <c r="E1558" s="190"/>
      <c r="V1558" s="81"/>
      <c r="W1558" s="81"/>
      <c r="X1558" s="81"/>
      <c r="Y1558" s="81"/>
      <c r="Z1558" s="81"/>
      <c r="AA1558" s="81"/>
      <c r="AB1558" s="81"/>
    </row>
    <row r="1559" spans="5:28">
      <c r="E1559" s="190"/>
      <c r="V1559" s="81"/>
      <c r="W1559" s="81"/>
      <c r="X1559" s="81"/>
      <c r="Y1559" s="81"/>
      <c r="Z1559" s="81"/>
      <c r="AA1559" s="81"/>
      <c r="AB1559" s="81"/>
    </row>
    <row r="1560" spans="5:28">
      <c r="E1560" s="190"/>
      <c r="V1560" s="81"/>
      <c r="W1560" s="81"/>
      <c r="X1560" s="81"/>
      <c r="Y1560" s="81"/>
      <c r="Z1560" s="81"/>
      <c r="AA1560" s="81"/>
      <c r="AB1560" s="81"/>
    </row>
    <row r="1561" spans="5:28">
      <c r="E1561" s="190"/>
      <c r="V1561" s="81"/>
      <c r="W1561" s="81"/>
      <c r="X1561" s="81"/>
      <c r="Y1561" s="81"/>
      <c r="Z1561" s="81"/>
      <c r="AA1561" s="81"/>
      <c r="AB1561" s="81"/>
    </row>
    <row r="1562" spans="5:28">
      <c r="E1562" s="190"/>
      <c r="V1562" s="81"/>
      <c r="W1562" s="81"/>
      <c r="X1562" s="81"/>
      <c r="Y1562" s="81"/>
      <c r="Z1562" s="81"/>
      <c r="AA1562" s="81"/>
      <c r="AB1562" s="81"/>
    </row>
    <row r="1563" spans="5:28">
      <c r="E1563" s="190"/>
      <c r="V1563" s="81"/>
      <c r="W1563" s="81"/>
      <c r="X1563" s="81"/>
      <c r="Y1563" s="81"/>
      <c r="Z1563" s="81"/>
      <c r="AA1563" s="81"/>
      <c r="AB1563" s="81"/>
    </row>
    <row r="1564" spans="5:28">
      <c r="E1564" s="190"/>
      <c r="V1564" s="81"/>
      <c r="W1564" s="81"/>
      <c r="X1564" s="81"/>
      <c r="Y1564" s="81"/>
      <c r="Z1564" s="81"/>
      <c r="AA1564" s="81"/>
      <c r="AB1564" s="81"/>
    </row>
    <row r="1565" spans="5:28">
      <c r="E1565" s="190"/>
      <c r="V1565" s="81"/>
      <c r="W1565" s="81"/>
      <c r="X1565" s="81"/>
      <c r="Y1565" s="81"/>
      <c r="Z1565" s="81"/>
      <c r="AA1565" s="81"/>
      <c r="AB1565" s="81"/>
    </row>
    <row r="1566" spans="5:28">
      <c r="E1566" s="190"/>
      <c r="V1566" s="81"/>
      <c r="W1566" s="81"/>
      <c r="X1566" s="81"/>
      <c r="Y1566" s="81"/>
      <c r="Z1566" s="81"/>
      <c r="AA1566" s="81"/>
      <c r="AB1566" s="81"/>
    </row>
    <row r="1567" spans="5:28">
      <c r="E1567" s="190"/>
      <c r="V1567" s="81"/>
      <c r="W1567" s="81"/>
      <c r="X1567" s="81"/>
      <c r="Y1567" s="81"/>
      <c r="Z1567" s="81"/>
      <c r="AA1567" s="81"/>
      <c r="AB1567" s="81"/>
    </row>
    <row r="1568" spans="5:28">
      <c r="E1568" s="190"/>
      <c r="V1568" s="81"/>
      <c r="W1568" s="81"/>
      <c r="X1568" s="81"/>
      <c r="Y1568" s="81"/>
      <c r="Z1568" s="81"/>
      <c r="AA1568" s="81"/>
      <c r="AB1568" s="81"/>
    </row>
    <row r="1569" spans="5:28">
      <c r="E1569" s="190"/>
      <c r="V1569" s="81"/>
      <c r="W1569" s="81"/>
      <c r="X1569" s="81"/>
      <c r="Y1569" s="81"/>
      <c r="Z1569" s="81"/>
      <c r="AA1569" s="81"/>
      <c r="AB1569" s="81"/>
    </row>
    <row r="1570" spans="5:28">
      <c r="E1570" s="190"/>
      <c r="V1570" s="81"/>
      <c r="W1570" s="81"/>
      <c r="X1570" s="81"/>
      <c r="Y1570" s="81"/>
      <c r="Z1570" s="81"/>
      <c r="AA1570" s="81"/>
      <c r="AB1570" s="81"/>
    </row>
    <row r="1571" spans="5:28">
      <c r="E1571" s="190"/>
      <c r="V1571" s="81"/>
      <c r="W1571" s="81"/>
      <c r="X1571" s="81"/>
      <c r="Y1571" s="81"/>
      <c r="Z1571" s="81"/>
      <c r="AA1571" s="81"/>
      <c r="AB1571" s="81"/>
    </row>
    <row r="1572" spans="5:28">
      <c r="E1572" s="190"/>
      <c r="V1572" s="81"/>
      <c r="W1572" s="81"/>
      <c r="X1572" s="81"/>
      <c r="Y1572" s="81"/>
      <c r="Z1572" s="81"/>
      <c r="AA1572" s="81"/>
      <c r="AB1572" s="81"/>
    </row>
    <row r="1573" spans="5:28">
      <c r="E1573" s="190"/>
      <c r="V1573" s="81"/>
      <c r="W1573" s="81"/>
      <c r="X1573" s="81"/>
      <c r="Y1573" s="81"/>
      <c r="Z1573" s="81"/>
      <c r="AA1573" s="81"/>
      <c r="AB1573" s="81"/>
    </row>
    <row r="1574" spans="5:28">
      <c r="E1574" s="190"/>
      <c r="V1574" s="81"/>
      <c r="W1574" s="81"/>
      <c r="X1574" s="81"/>
      <c r="Y1574" s="81"/>
      <c r="Z1574" s="81"/>
      <c r="AA1574" s="81"/>
      <c r="AB1574" s="81"/>
    </row>
    <row r="1575" spans="5:28">
      <c r="E1575" s="190"/>
      <c r="V1575" s="81"/>
      <c r="W1575" s="81"/>
      <c r="X1575" s="81"/>
      <c r="Y1575" s="81"/>
      <c r="Z1575" s="81"/>
      <c r="AA1575" s="81"/>
      <c r="AB1575" s="81"/>
    </row>
    <row r="1576" spans="5:28">
      <c r="E1576" s="190"/>
      <c r="V1576" s="81"/>
      <c r="W1576" s="81"/>
      <c r="X1576" s="81"/>
      <c r="Y1576" s="81"/>
      <c r="Z1576" s="81"/>
      <c r="AA1576" s="81"/>
      <c r="AB1576" s="81"/>
    </row>
    <row r="1577" spans="5:28">
      <c r="E1577" s="190"/>
      <c r="V1577" s="81"/>
      <c r="W1577" s="81"/>
      <c r="X1577" s="81"/>
      <c r="Y1577" s="81"/>
      <c r="Z1577" s="81"/>
      <c r="AA1577" s="81"/>
      <c r="AB1577" s="81"/>
    </row>
    <row r="1578" spans="5:28">
      <c r="E1578" s="190"/>
      <c r="V1578" s="81"/>
      <c r="W1578" s="81"/>
      <c r="X1578" s="81"/>
      <c r="Y1578" s="81"/>
      <c r="Z1578" s="81"/>
      <c r="AA1578" s="81"/>
      <c r="AB1578" s="81"/>
    </row>
    <row r="1579" spans="5:28">
      <c r="E1579" s="190"/>
      <c r="V1579" s="81"/>
      <c r="W1579" s="81"/>
      <c r="X1579" s="81"/>
      <c r="Y1579" s="81"/>
      <c r="Z1579" s="81"/>
      <c r="AA1579" s="81"/>
      <c r="AB1579" s="81"/>
    </row>
    <row r="1580" spans="5:28">
      <c r="E1580" s="190"/>
      <c r="V1580" s="81"/>
      <c r="W1580" s="81"/>
      <c r="X1580" s="81"/>
      <c r="Y1580" s="81"/>
      <c r="Z1580" s="81"/>
      <c r="AA1580" s="81"/>
      <c r="AB1580" s="81"/>
    </row>
    <row r="1581" spans="5:28">
      <c r="E1581" s="190"/>
      <c r="V1581" s="81"/>
      <c r="W1581" s="81"/>
      <c r="X1581" s="81"/>
      <c r="Y1581" s="81"/>
      <c r="Z1581" s="81"/>
      <c r="AA1581" s="81"/>
      <c r="AB1581" s="81"/>
    </row>
    <row r="1582" spans="5:28">
      <c r="E1582" s="190"/>
      <c r="V1582" s="81"/>
      <c r="W1582" s="81"/>
      <c r="X1582" s="81"/>
      <c r="Y1582" s="81"/>
      <c r="Z1582" s="81"/>
      <c r="AA1582" s="81"/>
      <c r="AB1582" s="81"/>
    </row>
    <row r="1583" spans="5:28">
      <c r="E1583" s="190"/>
      <c r="V1583" s="81"/>
      <c r="W1583" s="81"/>
      <c r="X1583" s="81"/>
      <c r="Y1583" s="81"/>
      <c r="Z1583" s="81"/>
      <c r="AA1583" s="81"/>
      <c r="AB1583" s="81"/>
    </row>
    <row r="1584" spans="5:28">
      <c r="E1584" s="190"/>
      <c r="V1584" s="81"/>
      <c r="W1584" s="81"/>
      <c r="X1584" s="81"/>
      <c r="Y1584" s="81"/>
      <c r="Z1584" s="81"/>
      <c r="AA1584" s="81"/>
      <c r="AB1584" s="81"/>
    </row>
    <row r="1585" spans="5:28">
      <c r="E1585" s="190"/>
      <c r="V1585" s="81"/>
      <c r="W1585" s="81"/>
      <c r="X1585" s="81"/>
      <c r="Y1585" s="81"/>
      <c r="Z1585" s="81"/>
      <c r="AA1585" s="81"/>
      <c r="AB1585" s="81"/>
    </row>
    <row r="1586" spans="5:28">
      <c r="E1586" s="190"/>
      <c r="V1586" s="81"/>
      <c r="W1586" s="81"/>
      <c r="X1586" s="81"/>
      <c r="Y1586" s="81"/>
      <c r="Z1586" s="81"/>
      <c r="AA1586" s="81"/>
      <c r="AB1586" s="81"/>
    </row>
    <row r="1587" spans="5:28">
      <c r="E1587" s="190"/>
      <c r="V1587" s="81"/>
      <c r="W1587" s="81"/>
      <c r="X1587" s="81"/>
      <c r="Y1587" s="81"/>
      <c r="Z1587" s="81"/>
      <c r="AA1587" s="81"/>
      <c r="AB1587" s="81"/>
    </row>
    <row r="1588" spans="5:28">
      <c r="E1588" s="190"/>
      <c r="V1588" s="81"/>
      <c r="W1588" s="81"/>
      <c r="X1588" s="81"/>
      <c r="Y1588" s="81"/>
      <c r="Z1588" s="81"/>
      <c r="AA1588" s="81"/>
      <c r="AB1588" s="81"/>
    </row>
    <row r="1589" spans="5:28">
      <c r="E1589" s="190"/>
      <c r="V1589" s="81"/>
      <c r="W1589" s="81"/>
      <c r="X1589" s="81"/>
      <c r="Y1589" s="81"/>
      <c r="Z1589" s="81"/>
      <c r="AA1589" s="81"/>
      <c r="AB1589" s="81"/>
    </row>
    <row r="1590" spans="5:28">
      <c r="E1590" s="190"/>
      <c r="V1590" s="81"/>
      <c r="W1590" s="81"/>
      <c r="X1590" s="81"/>
      <c r="Y1590" s="81"/>
      <c r="Z1590" s="81"/>
      <c r="AA1590" s="81"/>
      <c r="AB1590" s="81"/>
    </row>
    <row r="1591" spans="5:28">
      <c r="E1591" s="190"/>
      <c r="V1591" s="81"/>
      <c r="W1591" s="81"/>
      <c r="X1591" s="81"/>
      <c r="Y1591" s="81"/>
      <c r="Z1591" s="81"/>
      <c r="AA1591" s="81"/>
      <c r="AB1591" s="81"/>
    </row>
    <row r="1592" spans="5:28">
      <c r="E1592" s="190"/>
      <c r="V1592" s="81"/>
      <c r="W1592" s="81"/>
      <c r="X1592" s="81"/>
      <c r="Y1592" s="81"/>
      <c r="Z1592" s="81"/>
      <c r="AA1592" s="81"/>
      <c r="AB1592" s="81"/>
    </row>
    <row r="1593" spans="5:28">
      <c r="E1593" s="190"/>
      <c r="V1593" s="81"/>
      <c r="W1593" s="81"/>
      <c r="X1593" s="81"/>
      <c r="Y1593" s="81"/>
      <c r="Z1593" s="81"/>
      <c r="AA1593" s="81"/>
      <c r="AB1593" s="81"/>
    </row>
    <row r="1594" spans="5:28">
      <c r="E1594" s="190"/>
      <c r="V1594" s="81"/>
      <c r="W1594" s="81"/>
      <c r="X1594" s="81"/>
      <c r="Y1594" s="81"/>
      <c r="Z1594" s="81"/>
      <c r="AA1594" s="81"/>
      <c r="AB1594" s="81"/>
    </row>
    <row r="1595" spans="5:28">
      <c r="E1595" s="190"/>
      <c r="V1595" s="81"/>
      <c r="W1595" s="81"/>
      <c r="X1595" s="81"/>
      <c r="Y1595" s="81"/>
      <c r="Z1595" s="81"/>
      <c r="AA1595" s="81"/>
      <c r="AB1595" s="81"/>
    </row>
    <row r="1596" spans="5:28">
      <c r="E1596" s="190"/>
      <c r="V1596" s="81"/>
      <c r="W1596" s="81"/>
      <c r="X1596" s="81"/>
      <c r="Y1596" s="81"/>
      <c r="Z1596" s="81"/>
      <c r="AA1596" s="81"/>
      <c r="AB1596" s="81"/>
    </row>
    <row r="1597" spans="5:28">
      <c r="E1597" s="190"/>
      <c r="V1597" s="81"/>
      <c r="W1597" s="81"/>
      <c r="X1597" s="81"/>
      <c r="Y1597" s="81"/>
      <c r="Z1597" s="81"/>
      <c r="AA1597" s="81"/>
      <c r="AB1597" s="81"/>
    </row>
    <row r="1598" spans="5:28">
      <c r="E1598" s="190"/>
      <c r="V1598" s="81"/>
      <c r="W1598" s="81"/>
      <c r="X1598" s="81"/>
      <c r="Y1598" s="81"/>
      <c r="Z1598" s="81"/>
      <c r="AA1598" s="81"/>
      <c r="AB1598" s="81"/>
    </row>
    <row r="1599" spans="5:28">
      <c r="E1599" s="190"/>
      <c r="V1599" s="81"/>
      <c r="W1599" s="81"/>
      <c r="X1599" s="81"/>
      <c r="Y1599" s="81"/>
      <c r="Z1599" s="81"/>
      <c r="AA1599" s="81"/>
      <c r="AB1599" s="81"/>
    </row>
    <row r="1600" spans="5:28">
      <c r="E1600" s="190"/>
      <c r="V1600" s="81"/>
      <c r="W1600" s="81"/>
      <c r="X1600" s="81"/>
      <c r="Y1600" s="81"/>
      <c r="Z1600" s="81"/>
      <c r="AA1600" s="81"/>
      <c r="AB1600" s="81"/>
    </row>
    <row r="1601" spans="5:28">
      <c r="E1601" s="190"/>
      <c r="V1601" s="81"/>
      <c r="W1601" s="81"/>
      <c r="X1601" s="81"/>
      <c r="Y1601" s="81"/>
      <c r="Z1601" s="81"/>
      <c r="AA1601" s="81"/>
      <c r="AB1601" s="81"/>
    </row>
    <row r="1602" spans="5:28">
      <c r="E1602" s="190"/>
      <c r="V1602" s="81"/>
      <c r="W1602" s="81"/>
      <c r="X1602" s="81"/>
      <c r="Y1602" s="81"/>
      <c r="Z1602" s="81"/>
      <c r="AA1602" s="81"/>
      <c r="AB1602" s="81"/>
    </row>
    <row r="1603" spans="5:28">
      <c r="E1603" s="190"/>
      <c r="V1603" s="81"/>
      <c r="W1603" s="81"/>
      <c r="X1603" s="81"/>
      <c r="Y1603" s="81"/>
      <c r="Z1603" s="81"/>
      <c r="AA1603" s="81"/>
      <c r="AB1603" s="81"/>
    </row>
    <row r="1604" spans="5:28">
      <c r="E1604" s="190"/>
      <c r="V1604" s="81"/>
      <c r="W1604" s="81"/>
      <c r="X1604" s="81"/>
      <c r="Y1604" s="81"/>
      <c r="Z1604" s="81"/>
      <c r="AA1604" s="81"/>
      <c r="AB1604" s="81"/>
    </row>
    <row r="1605" spans="5:28">
      <c r="E1605" s="190"/>
      <c r="V1605" s="81"/>
      <c r="W1605" s="81"/>
      <c r="X1605" s="81"/>
      <c r="Y1605" s="81"/>
      <c r="Z1605" s="81"/>
      <c r="AA1605" s="81"/>
      <c r="AB1605" s="81"/>
    </row>
  </sheetData>
  <sheetProtection algorithmName="SHA-512" hashValue="K70RiXyplQ9t/DDS9Qyx7AKm+Ly1eaEgQgZofS2rT2uSqI1atXnVL1gZ2nE27yeSPslqdktg97PU1NnuEcflmQ==" saltValue="o7nlA6Phu8hog7VWrNtyzg==" spinCount="100000" sheet="1" objects="1" scenarios="1" selectLockedCells="1" selectUnlockedCells="1"/>
  <conditionalFormatting sqref="G327:N327">
    <cfRule type="expression" dxfId="0" priority="1">
      <formula>$E$4="Non"</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XFD1048576"/>
    </sheetView>
  </sheetViews>
  <sheetFormatPr baseColWidth="10" defaultColWidth="10.81640625" defaultRowHeight="12.5"/>
  <cols>
    <col min="1" max="1" width="13.81640625" style="1362" customWidth="1"/>
    <col min="2" max="2" width="23.453125" style="1362" customWidth="1"/>
    <col min="3" max="3" width="25.81640625" style="1362" customWidth="1"/>
    <col min="4" max="4" width="28.1796875" style="1362" customWidth="1"/>
    <col min="5" max="5" width="15.54296875" style="1362" customWidth="1"/>
    <col min="6" max="9" width="13.1796875" style="1362" customWidth="1"/>
    <col min="10" max="17" width="10.81640625" style="1362"/>
    <col min="18" max="18" width="57" style="1362" customWidth="1"/>
    <col min="19" max="19" width="10.81640625" style="1362"/>
    <col min="20" max="20" width="14.1796875" style="1362" customWidth="1"/>
    <col min="21" max="21" width="11.453125" style="1362" customWidth="1"/>
    <col min="22" max="22" width="51.1796875" style="1362" customWidth="1"/>
    <col min="23" max="24" width="10.81640625" style="1362"/>
    <col min="25" max="26" width="25.54296875" style="1362" bestFit="1" customWidth="1"/>
    <col min="27" max="27" width="24.54296875" style="1362" bestFit="1" customWidth="1"/>
    <col min="28" max="28" width="17.7265625" style="1362" customWidth="1"/>
    <col min="29" max="31" width="10.81640625" style="1362"/>
    <col min="32" max="32" width="14.1796875" style="1362" bestFit="1" customWidth="1"/>
    <col min="33" max="33" width="17.81640625" style="1362" bestFit="1" customWidth="1"/>
    <col min="34" max="34" width="14.54296875" style="1362" bestFit="1" customWidth="1"/>
    <col min="35" max="42" width="10.81640625" style="1362"/>
    <col min="43" max="43" width="25.81640625" style="1382" customWidth="1"/>
    <col min="44" max="44" width="10.81640625" style="1362"/>
    <col min="45" max="45" width="22.7265625" style="1362" bestFit="1" customWidth="1"/>
    <col min="46" max="46" width="15.08984375" style="1362" customWidth="1"/>
    <col min="47" max="47" width="22.7265625" style="1362" bestFit="1" customWidth="1"/>
    <col min="48" max="49" width="10.81640625" style="1362"/>
    <col min="50" max="50" width="20.81640625" style="1362" customWidth="1"/>
    <col min="51" max="51" width="10.81640625" style="1362" customWidth="1"/>
    <col min="52" max="52" width="45.453125" style="1362" bestFit="1" customWidth="1"/>
    <col min="53" max="53" width="10.81640625" style="1362"/>
    <col min="54" max="54" width="25.1796875" style="1362" customWidth="1"/>
    <col min="55" max="63" width="10.81640625" style="1362"/>
    <col min="64" max="64" width="19.7265625" style="1362" customWidth="1"/>
    <col min="65" max="16384" width="10.81640625" style="1362"/>
  </cols>
  <sheetData>
    <row r="1" spans="1:65" ht="13">
      <c r="A1" s="1362" t="s">
        <v>189</v>
      </c>
      <c r="B1" s="1362" t="s">
        <v>187</v>
      </c>
      <c r="C1" s="1362" t="s">
        <v>188</v>
      </c>
      <c r="D1" s="1363" t="s">
        <v>387</v>
      </c>
      <c r="E1" s="1363" t="s">
        <v>108</v>
      </c>
      <c r="F1" s="1363" t="s">
        <v>211</v>
      </c>
      <c r="G1" s="1363" t="s">
        <v>191</v>
      </c>
      <c r="H1" s="1363"/>
      <c r="I1" s="1363"/>
      <c r="M1" s="1362" t="s">
        <v>1067</v>
      </c>
      <c r="N1" s="1362" t="s">
        <v>1073</v>
      </c>
      <c r="O1" s="1362" t="s">
        <v>1074</v>
      </c>
      <c r="P1" s="1362" t="s">
        <v>1075</v>
      </c>
      <c r="Q1" s="1362" t="s">
        <v>1076</v>
      </c>
      <c r="U1" s="1362" t="s">
        <v>338</v>
      </c>
      <c r="V1" s="1364" t="s">
        <v>209</v>
      </c>
      <c r="Y1" s="1363" t="s">
        <v>191</v>
      </c>
      <c r="Z1" s="1363" t="s">
        <v>211</v>
      </c>
      <c r="AC1" s="1362" t="s">
        <v>250</v>
      </c>
      <c r="AF1" s="1365" t="s">
        <v>303</v>
      </c>
      <c r="AM1" s="1365" t="s">
        <v>304</v>
      </c>
      <c r="AQ1" s="1366" t="s">
        <v>989</v>
      </c>
      <c r="AS1" s="1365" t="s">
        <v>991</v>
      </c>
      <c r="AU1" s="1365" t="s">
        <v>1002</v>
      </c>
      <c r="AX1" s="1365" t="s">
        <v>1010</v>
      </c>
      <c r="AZ1" s="1365" t="s">
        <v>1028</v>
      </c>
      <c r="BB1" s="1365" t="s">
        <v>1029</v>
      </c>
      <c r="BD1" s="1367" t="s">
        <v>2973</v>
      </c>
      <c r="BG1" s="1365" t="s">
        <v>3090</v>
      </c>
      <c r="BL1" s="1367" t="s">
        <v>3222</v>
      </c>
      <c r="BM1" s="1367" t="s">
        <v>3093</v>
      </c>
    </row>
    <row r="2" spans="1:65" ht="14.5">
      <c r="A2" s="1368">
        <v>1140163248</v>
      </c>
      <c r="B2" s="1369" t="s">
        <v>624</v>
      </c>
      <c r="C2" s="1369" t="s">
        <v>390</v>
      </c>
      <c r="D2" s="1369" t="s">
        <v>391</v>
      </c>
      <c r="E2" s="1369" t="s">
        <v>136</v>
      </c>
      <c r="F2" s="1369" t="s">
        <v>217</v>
      </c>
      <c r="G2" s="1369" t="s">
        <v>216</v>
      </c>
      <c r="H2" s="1363"/>
      <c r="I2" s="1363"/>
      <c r="M2" s="1362" t="s">
        <v>1068</v>
      </c>
      <c r="N2" s="1362" t="s">
        <v>1041</v>
      </c>
      <c r="O2" s="1370" t="str">
        <f>IFERROR(#REF!,"")</f>
        <v/>
      </c>
      <c r="P2" s="1370" t="str">
        <f>IFERROR(#REF!,"")</f>
        <v/>
      </c>
      <c r="Q2" s="1370" t="str">
        <f>IFERROR(#REF!,"")</f>
        <v/>
      </c>
      <c r="U2" s="1362">
        <v>0</v>
      </c>
      <c r="V2" s="1363" t="s">
        <v>210</v>
      </c>
      <c r="Y2" s="1363" t="s">
        <v>210</v>
      </c>
      <c r="Z2" s="1363"/>
      <c r="AC2" s="1363" t="s">
        <v>210</v>
      </c>
      <c r="AD2" s="1363"/>
      <c r="AF2" s="1364" t="s">
        <v>282</v>
      </c>
      <c r="AM2" s="1371" t="s">
        <v>285</v>
      </c>
      <c r="AQ2" s="1372" t="s">
        <v>210</v>
      </c>
      <c r="AS2" s="1372" t="s">
        <v>210</v>
      </c>
      <c r="AU2" s="1372" t="s">
        <v>210</v>
      </c>
      <c r="AX2" s="1372" t="s">
        <v>210</v>
      </c>
      <c r="AZ2" s="1372" t="s">
        <v>210</v>
      </c>
      <c r="BB2" s="1363" t="s">
        <v>210</v>
      </c>
      <c r="BD2" s="1363" t="s">
        <v>210</v>
      </c>
      <c r="BG2" s="1371" t="s">
        <v>210</v>
      </c>
      <c r="BL2" s="1362">
        <v>1</v>
      </c>
      <c r="BM2" s="1362" t="s">
        <v>3223</v>
      </c>
    </row>
    <row r="3" spans="1:65" ht="14.5">
      <c r="A3" s="1368">
        <v>1140380222</v>
      </c>
      <c r="B3" s="1369" t="s">
        <v>837</v>
      </c>
      <c r="C3" s="1369" t="s">
        <v>390</v>
      </c>
      <c r="D3" s="1369" t="s">
        <v>394</v>
      </c>
      <c r="E3" s="1369" t="s">
        <v>132</v>
      </c>
      <c r="F3" s="1369" t="s">
        <v>239</v>
      </c>
      <c r="G3" s="1369" t="s">
        <v>238</v>
      </c>
      <c r="H3" s="1363"/>
      <c r="I3" s="1363"/>
      <c r="M3" s="1362" t="s">
        <v>1069</v>
      </c>
      <c r="N3" s="1362" t="s">
        <v>1042</v>
      </c>
      <c r="O3" s="1370" t="str">
        <f>IFERROR(#REF!,"")</f>
        <v/>
      </c>
      <c r="P3" s="1370" t="str">
        <f>IFERROR(#REF!,"")</f>
        <v/>
      </c>
      <c r="Q3" s="1370" t="str">
        <f>IFERROR(#REF!,"")</f>
        <v/>
      </c>
      <c r="U3" s="1362">
        <v>1</v>
      </c>
      <c r="V3" s="1373" t="s">
        <v>308</v>
      </c>
      <c r="Y3" s="1363" t="s">
        <v>212</v>
      </c>
      <c r="Z3" s="1363" t="s">
        <v>213</v>
      </c>
      <c r="AF3" s="1362">
        <v>0</v>
      </c>
      <c r="AG3" s="1362">
        <v>1</v>
      </c>
      <c r="AH3" s="1374" t="s">
        <v>270</v>
      </c>
      <c r="AM3" s="1371" t="s">
        <v>286</v>
      </c>
      <c r="AQ3" s="1375" t="s">
        <v>288</v>
      </c>
      <c r="AS3" s="1371" t="s">
        <v>1078</v>
      </c>
      <c r="AU3" s="1371" t="s">
        <v>992</v>
      </c>
      <c r="AX3" s="1376" t="s">
        <v>109</v>
      </c>
      <c r="AZ3" s="1371" t="s">
        <v>286</v>
      </c>
      <c r="BB3" s="1376" t="s">
        <v>109</v>
      </c>
      <c r="BD3" s="1376" t="s">
        <v>253</v>
      </c>
      <c r="BG3" s="1371" t="s">
        <v>3052</v>
      </c>
      <c r="BL3" s="1439">
        <v>2</v>
      </c>
      <c r="BM3" s="1439" t="s">
        <v>3045</v>
      </c>
    </row>
    <row r="4" spans="1:65" ht="14.5">
      <c r="A4" s="1368">
        <v>1140414724</v>
      </c>
      <c r="B4" s="1369" t="s">
        <v>464</v>
      </c>
      <c r="C4" s="1369" t="s">
        <v>390</v>
      </c>
      <c r="D4" s="1369" t="s">
        <v>392</v>
      </c>
      <c r="E4" s="1369" t="s">
        <v>140</v>
      </c>
      <c r="F4" s="1369" t="s">
        <v>229</v>
      </c>
      <c r="G4" s="1369" t="s">
        <v>228</v>
      </c>
      <c r="H4" s="1363"/>
      <c r="I4" s="1363"/>
      <c r="M4" s="1362" t="s">
        <v>1069</v>
      </c>
      <c r="N4" s="1362" t="s">
        <v>1043</v>
      </c>
      <c r="O4" s="1370" t="str">
        <f>IFERROR(#REF!,"")</f>
        <v/>
      </c>
      <c r="P4" s="1370" t="str">
        <f>IFERROR(#REF!,"")</f>
        <v/>
      </c>
      <c r="Q4" s="1370" t="str">
        <f>IFERROR(#REF!,"")</f>
        <v/>
      </c>
      <c r="U4" s="1362">
        <v>1</v>
      </c>
      <c r="V4" s="1373" t="s">
        <v>179</v>
      </c>
      <c r="Y4" s="1363" t="s">
        <v>214</v>
      </c>
      <c r="Z4" s="1363" t="s">
        <v>215</v>
      </c>
      <c r="AF4" s="1362">
        <v>2</v>
      </c>
      <c r="AG4" s="1362">
        <v>5</v>
      </c>
      <c r="AH4" s="1374" t="s">
        <v>271</v>
      </c>
      <c r="AM4" s="1371" t="s">
        <v>287</v>
      </c>
      <c r="AQ4" s="1377" t="s">
        <v>3075</v>
      </c>
      <c r="AS4" s="1378" t="s">
        <v>3176</v>
      </c>
      <c r="AU4" s="1379" t="s">
        <v>3080</v>
      </c>
      <c r="AX4" s="1376" t="s">
        <v>110</v>
      </c>
      <c r="AZ4" s="1371" t="s">
        <v>3178</v>
      </c>
      <c r="BB4" s="1376" t="s">
        <v>110</v>
      </c>
      <c r="BD4" s="1376" t="s">
        <v>256</v>
      </c>
      <c r="BG4" s="1371" t="s">
        <v>3053</v>
      </c>
      <c r="BL4" s="1362">
        <v>3</v>
      </c>
      <c r="BM4" s="1362" t="s">
        <v>3205</v>
      </c>
    </row>
    <row r="5" spans="1:65" ht="14.5">
      <c r="A5" s="1368">
        <v>1140432684</v>
      </c>
      <c r="B5" s="1369" t="s">
        <v>495</v>
      </c>
      <c r="C5" s="1369" t="s">
        <v>390</v>
      </c>
      <c r="D5" s="1369" t="s">
        <v>391</v>
      </c>
      <c r="E5" s="1369" t="s">
        <v>136</v>
      </c>
      <c r="F5" s="1369" t="s">
        <v>225</v>
      </c>
      <c r="G5" s="1369" t="s">
        <v>224</v>
      </c>
      <c r="H5" s="1363"/>
      <c r="I5" s="1363"/>
      <c r="M5" s="1362" t="s">
        <v>1069</v>
      </c>
      <c r="N5" s="1362" t="s">
        <v>1044</v>
      </c>
      <c r="O5" s="1370" t="str">
        <f>IFERROR(#REF!,"")</f>
        <v/>
      </c>
      <c r="P5" s="1370" t="str">
        <f>IFERROR(#REF!,"")</f>
        <v/>
      </c>
      <c r="Q5" s="1370" t="str">
        <f>IFERROR(#REF!,"")</f>
        <v/>
      </c>
      <c r="U5" s="1362">
        <v>1</v>
      </c>
      <c r="V5" s="1373" t="s">
        <v>178</v>
      </c>
      <c r="Y5" s="1363" t="s">
        <v>216</v>
      </c>
      <c r="Z5" s="1363" t="s">
        <v>217</v>
      </c>
      <c r="AF5" s="1362">
        <v>6</v>
      </c>
      <c r="AG5" s="1362">
        <v>10</v>
      </c>
      <c r="AH5" s="1374" t="s">
        <v>272</v>
      </c>
      <c r="AM5" s="1371" t="s">
        <v>288</v>
      </c>
      <c r="AQ5" s="1375" t="s">
        <v>290</v>
      </c>
      <c r="AS5" s="1371" t="s">
        <v>1079</v>
      </c>
      <c r="AU5" s="1379" t="s">
        <v>3177</v>
      </c>
      <c r="AX5" s="1376" t="s">
        <v>119</v>
      </c>
      <c r="AZ5" s="1371" t="s">
        <v>291</v>
      </c>
      <c r="BB5" s="1376" t="s">
        <v>119</v>
      </c>
      <c r="BD5" s="1376" t="s">
        <v>255</v>
      </c>
      <c r="BG5" s="1371" t="s">
        <v>3054</v>
      </c>
      <c r="BL5" s="1362">
        <v>4</v>
      </c>
      <c r="BM5" s="1362" t="s">
        <v>3224</v>
      </c>
    </row>
    <row r="6" spans="1:65" ht="14.5">
      <c r="A6" s="1368">
        <v>1140728099</v>
      </c>
      <c r="B6" s="1369" t="s">
        <v>1090</v>
      </c>
      <c r="C6" s="1369" t="s">
        <v>390</v>
      </c>
      <c r="D6" s="1369" t="s">
        <v>849</v>
      </c>
      <c r="E6" s="1369" t="s">
        <v>119</v>
      </c>
      <c r="F6" s="1369" t="s">
        <v>239</v>
      </c>
      <c r="G6" s="1369" t="s">
        <v>238</v>
      </c>
      <c r="H6" s="1363"/>
      <c r="I6" s="1363"/>
      <c r="M6" s="1362" t="s">
        <v>1069</v>
      </c>
      <c r="N6" s="1362" t="s">
        <v>1045</v>
      </c>
      <c r="O6" s="1370" t="str">
        <f>IFERROR(#REF!,"")</f>
        <v/>
      </c>
      <c r="P6" s="1370" t="str">
        <f>IFERROR(#REF!,"")</f>
        <v/>
      </c>
      <c r="Q6" s="1370" t="str">
        <f>IFERROR(#REF!,"")</f>
        <v/>
      </c>
      <c r="U6" s="1362">
        <v>2</v>
      </c>
      <c r="V6" s="1373" t="s">
        <v>1013</v>
      </c>
      <c r="Y6" s="1363" t="s">
        <v>218</v>
      </c>
      <c r="Z6" s="1363" t="s">
        <v>219</v>
      </c>
      <c r="AF6" s="1362">
        <v>11</v>
      </c>
      <c r="AG6" s="1362">
        <v>20</v>
      </c>
      <c r="AH6" s="1374" t="s">
        <v>273</v>
      </c>
      <c r="AM6" s="1371" t="s">
        <v>289</v>
      </c>
      <c r="AQ6" s="1375" t="s">
        <v>292</v>
      </c>
      <c r="AS6" s="1371" t="s">
        <v>119</v>
      </c>
      <c r="AU6" s="1379" t="s">
        <v>3081</v>
      </c>
      <c r="AX6" s="1376" t="s">
        <v>164</v>
      </c>
      <c r="AZ6" s="1371" t="s">
        <v>3179</v>
      </c>
      <c r="BB6" s="1376" t="s">
        <v>164</v>
      </c>
      <c r="BD6" s="1376" t="s">
        <v>337</v>
      </c>
      <c r="BG6" s="1371" t="s">
        <v>3055</v>
      </c>
    </row>
    <row r="7" spans="1:65" ht="14.5">
      <c r="A7" s="1368">
        <v>1140820870</v>
      </c>
      <c r="B7" s="1369" t="s">
        <v>367</v>
      </c>
      <c r="C7" s="1369" t="s">
        <v>390</v>
      </c>
      <c r="D7" s="1369" t="s">
        <v>389</v>
      </c>
      <c r="E7" s="1369" t="s">
        <v>165</v>
      </c>
      <c r="F7" s="1369" t="s">
        <v>237</v>
      </c>
      <c r="G7" s="1369" t="s">
        <v>236</v>
      </c>
      <c r="H7" s="1363"/>
      <c r="I7" s="1363"/>
      <c r="M7" s="1362" t="s">
        <v>1070</v>
      </c>
      <c r="N7" s="1362" t="s">
        <v>1046</v>
      </c>
      <c r="O7" s="1370" t="str">
        <f>IFERROR(#REF!,"")</f>
        <v/>
      </c>
      <c r="P7" s="1370" t="str">
        <f>IFERROR(#REF!,"")</f>
        <v/>
      </c>
      <c r="Q7" s="1370" t="str">
        <f>IFERROR(#REF!,"")</f>
        <v/>
      </c>
      <c r="U7" s="1362">
        <v>2</v>
      </c>
      <c r="V7" s="1373" t="s">
        <v>1014</v>
      </c>
      <c r="Y7" s="1363" t="s">
        <v>220</v>
      </c>
      <c r="Z7" s="1363" t="s">
        <v>221</v>
      </c>
      <c r="AF7" s="1362">
        <v>21</v>
      </c>
      <c r="AG7" s="1362">
        <v>30</v>
      </c>
      <c r="AH7" s="1374" t="s">
        <v>274</v>
      </c>
      <c r="AM7" s="1371" t="s">
        <v>290</v>
      </c>
      <c r="AQ7" s="1377" t="s">
        <v>996</v>
      </c>
      <c r="AS7" s="1371" t="s">
        <v>164</v>
      </c>
      <c r="AU7" s="1371" t="s">
        <v>993</v>
      </c>
      <c r="AX7" s="1376" t="s">
        <v>255</v>
      </c>
      <c r="AZ7" s="1371" t="s">
        <v>1025</v>
      </c>
      <c r="BB7" s="1376" t="s">
        <v>246</v>
      </c>
      <c r="BD7" s="1376" t="s">
        <v>132</v>
      </c>
      <c r="BG7" s="1371" t="s">
        <v>3056</v>
      </c>
      <c r="BL7" s="1362" t="s">
        <v>3225</v>
      </c>
      <c r="BM7" s="1362" t="str">
        <f>BM3</f>
        <v>2025-2026</v>
      </c>
    </row>
    <row r="8" spans="1:65" ht="14.5">
      <c r="A8" s="1368">
        <v>1140820896</v>
      </c>
      <c r="B8" s="1369" t="s">
        <v>423</v>
      </c>
      <c r="C8" s="1369" t="s">
        <v>390</v>
      </c>
      <c r="D8" s="1369" t="s">
        <v>389</v>
      </c>
      <c r="E8" s="1369" t="s">
        <v>165</v>
      </c>
      <c r="F8" s="1369" t="s">
        <v>239</v>
      </c>
      <c r="G8" s="1369" t="s">
        <v>238</v>
      </c>
      <c r="H8" s="1363"/>
      <c r="I8" s="1363"/>
      <c r="M8" s="1362" t="s">
        <v>1071</v>
      </c>
      <c r="N8" s="1362" t="s">
        <v>1047</v>
      </c>
      <c r="O8" s="1362">
        <f>IFERROR(IF('Section 14C EVEN'!$D$80&gt;0,'Section 14C EVEN'!$D$80,'Section 14D  EVEN Biennal'!$B$78),"")</f>
        <v>0</v>
      </c>
      <c r="Q8" s="1362">
        <f>IFERROR(IF('Section 14C EVEN'!$L$80&gt;0,'Section 14C EVEN'!$L$80,'Section 14D  EVEN Biennal'!$P$78),"")</f>
        <v>0</v>
      </c>
      <c r="U8" s="1362">
        <v>2</v>
      </c>
      <c r="V8" s="1373" t="s">
        <v>1015</v>
      </c>
      <c r="Y8" s="1363" t="s">
        <v>222</v>
      </c>
      <c r="Z8" s="1363" t="s">
        <v>223</v>
      </c>
      <c r="AF8" s="1362">
        <v>31</v>
      </c>
      <c r="AG8" s="1362">
        <v>100000</v>
      </c>
      <c r="AH8" s="1374" t="s">
        <v>275</v>
      </c>
      <c r="AM8" s="1371" t="s">
        <v>291</v>
      </c>
      <c r="AQ8" s="1375" t="s">
        <v>296</v>
      </c>
      <c r="AS8" s="1371" t="s">
        <v>3077</v>
      </c>
      <c r="AU8" s="1379" t="s">
        <v>3079</v>
      </c>
      <c r="AX8" s="1376" t="s">
        <v>246</v>
      </c>
      <c r="AZ8" s="1371" t="s">
        <v>293</v>
      </c>
      <c r="BB8" s="1376" t="s">
        <v>132</v>
      </c>
      <c r="BD8" s="1376" t="s">
        <v>140</v>
      </c>
      <c r="BG8" s="1371" t="s">
        <v>3057</v>
      </c>
      <c r="BL8" s="1362" t="s">
        <v>3226</v>
      </c>
      <c r="BM8" s="1362" t="str">
        <f>BM4</f>
        <v>2026-2027</v>
      </c>
    </row>
    <row r="9" spans="1:65" ht="14.5">
      <c r="A9" s="1368">
        <v>1140840332</v>
      </c>
      <c r="B9" s="1369" t="s">
        <v>939</v>
      </c>
      <c r="C9" s="1369" t="s">
        <v>390</v>
      </c>
      <c r="D9" s="1369" t="s">
        <v>841</v>
      </c>
      <c r="E9" s="1369" t="s">
        <v>164</v>
      </c>
      <c r="F9" s="1369" t="s">
        <v>239</v>
      </c>
      <c r="G9" s="1369" t="s">
        <v>238</v>
      </c>
      <c r="H9" s="1363"/>
      <c r="I9" s="1363"/>
      <c r="M9" s="1362" t="s">
        <v>1071</v>
      </c>
      <c r="N9" s="1362" t="s">
        <v>1048</v>
      </c>
      <c r="O9" s="1362">
        <f>IFERROR(IF('Section 14C EVEN'!$D$80&gt;0,'Section 14C EVEN'!$D$80,'Section 14D  EVEN Biennal'!$B$78),"")</f>
        <v>0</v>
      </c>
      <c r="Q9" s="1362">
        <f>IFERROR(IF('Section 14C EVEN'!$L$80&gt;0,'Section 14C EVEN'!$L$80,'Section 14D  EVEN Biennal'!$P$78),"")</f>
        <v>0</v>
      </c>
      <c r="U9" s="1362">
        <v>2</v>
      </c>
      <c r="V9" s="1373" t="s">
        <v>1011</v>
      </c>
      <c r="Y9" s="1363" t="s">
        <v>224</v>
      </c>
      <c r="Z9" s="1363" t="s">
        <v>225</v>
      </c>
      <c r="AM9" s="1371" t="s">
        <v>292</v>
      </c>
      <c r="AQ9" s="1377" t="s">
        <v>3076</v>
      </c>
      <c r="AS9" s="1371" t="s">
        <v>1080</v>
      </c>
      <c r="AU9" s="1371" t="s">
        <v>994</v>
      </c>
      <c r="AX9" s="1376" t="s">
        <v>337</v>
      </c>
      <c r="AZ9" s="1371" t="s">
        <v>295</v>
      </c>
      <c r="BB9" s="1376" t="s">
        <v>161</v>
      </c>
      <c r="BD9" s="1376" t="s">
        <v>136</v>
      </c>
      <c r="BG9" s="1371" t="s">
        <v>3058</v>
      </c>
    </row>
    <row r="10" spans="1:65" ht="14.5">
      <c r="A10" s="1368">
        <v>1140850679</v>
      </c>
      <c r="B10" s="1369" t="s">
        <v>1091</v>
      </c>
      <c r="C10" s="1369" t="s">
        <v>390</v>
      </c>
      <c r="D10" s="1369" t="s">
        <v>389</v>
      </c>
      <c r="E10" s="1369" t="s">
        <v>165</v>
      </c>
      <c r="F10" s="1369" t="s">
        <v>225</v>
      </c>
      <c r="G10" s="1369" t="s">
        <v>224</v>
      </c>
      <c r="H10" s="1363"/>
      <c r="I10" s="1363"/>
      <c r="M10" s="1362" t="s">
        <v>1069</v>
      </c>
      <c r="N10" s="1362" t="s">
        <v>1049</v>
      </c>
      <c r="O10" s="1370" t="str">
        <f>IFERROR(#REF!,"")</f>
        <v/>
      </c>
      <c r="P10" s="1370" t="str">
        <f>IFERROR(#REF!,"")</f>
        <v/>
      </c>
      <c r="Q10" s="1370" t="str">
        <f>IFERROR(#REF!,"")</f>
        <v/>
      </c>
      <c r="U10" s="1362">
        <v>3</v>
      </c>
      <c r="V10" s="1373" t="s">
        <v>310</v>
      </c>
      <c r="Y10" s="1363" t="s">
        <v>226</v>
      </c>
      <c r="Z10" s="1363" t="s">
        <v>227</v>
      </c>
      <c r="AM10" s="1371" t="s">
        <v>293</v>
      </c>
      <c r="AQ10" s="1375" t="s">
        <v>998</v>
      </c>
      <c r="AS10" s="1371" t="s">
        <v>132</v>
      </c>
      <c r="AU10" s="1379" t="s">
        <v>3084</v>
      </c>
      <c r="AX10" s="1376" t="s">
        <v>132</v>
      </c>
      <c r="AZ10" s="1371" t="s">
        <v>296</v>
      </c>
      <c r="BB10" s="1376" t="s">
        <v>162</v>
      </c>
      <c r="BD10" s="1376" t="s">
        <v>254</v>
      </c>
      <c r="BG10" s="1371" t="s">
        <v>3059</v>
      </c>
    </row>
    <row r="11" spans="1:65" ht="14.5">
      <c r="A11" s="1368">
        <v>1140914632</v>
      </c>
      <c r="B11" s="1369" t="s">
        <v>1092</v>
      </c>
      <c r="C11" s="1369" t="s">
        <v>390</v>
      </c>
      <c r="D11" s="1369" t="s">
        <v>389</v>
      </c>
      <c r="E11" s="1369" t="s">
        <v>165</v>
      </c>
      <c r="F11" s="1369" t="s">
        <v>233</v>
      </c>
      <c r="G11" s="1369" t="s">
        <v>232</v>
      </c>
      <c r="H11" s="1363"/>
      <c r="I11" s="1363"/>
      <c r="M11" s="1362" t="s">
        <v>1072</v>
      </c>
      <c r="N11" s="1362" t="s">
        <v>1050</v>
      </c>
      <c r="O11" s="1362" t="str">
        <f>IFERROR(#REF!,"")</f>
        <v/>
      </c>
      <c r="P11" s="1362" t="str">
        <f>IFERROR(#REF!,"")</f>
        <v/>
      </c>
      <c r="Q11" s="1362" t="str">
        <f>IFERROR(#REF!,"")</f>
        <v/>
      </c>
      <c r="U11" s="1362">
        <v>4</v>
      </c>
      <c r="V11" s="1373" t="s">
        <v>1030</v>
      </c>
      <c r="Y11" s="1363" t="s">
        <v>228</v>
      </c>
      <c r="Z11" s="1363" t="s">
        <v>229</v>
      </c>
      <c r="AM11" s="1371" t="s">
        <v>294</v>
      </c>
      <c r="AQ11" s="1375" t="s">
        <v>1083</v>
      </c>
      <c r="AS11" s="1371" t="s">
        <v>990</v>
      </c>
      <c r="AU11" s="1371" t="s">
        <v>995</v>
      </c>
      <c r="AX11" s="1376" t="s">
        <v>254</v>
      </c>
      <c r="AZ11" s="1371" t="s">
        <v>297</v>
      </c>
      <c r="BB11" s="1376" t="s">
        <v>140</v>
      </c>
      <c r="BD11" s="1376" t="s">
        <v>9</v>
      </c>
      <c r="BG11" s="1371" t="s">
        <v>3060</v>
      </c>
    </row>
    <row r="12" spans="1:65" ht="14.5">
      <c r="A12" s="1368">
        <v>1141025990</v>
      </c>
      <c r="B12" s="1369" t="s">
        <v>1093</v>
      </c>
      <c r="C12" s="1369" t="s">
        <v>390</v>
      </c>
      <c r="D12" s="1369" t="s">
        <v>391</v>
      </c>
      <c r="E12" s="1369" t="s">
        <v>136</v>
      </c>
      <c r="F12" s="1369" t="s">
        <v>239</v>
      </c>
      <c r="G12" s="1369" t="s">
        <v>238</v>
      </c>
      <c r="H12" s="1363"/>
      <c r="I12" s="1363"/>
      <c r="M12" s="1362" t="s">
        <v>1072</v>
      </c>
      <c r="N12" s="1362" t="s">
        <v>1051</v>
      </c>
      <c r="O12" s="1362" t="str">
        <f>IFERROR(#REF!,"")</f>
        <v/>
      </c>
      <c r="P12" s="1362" t="str">
        <f>IFERROR(#REF!,"")</f>
        <v/>
      </c>
      <c r="Q12" s="1362" t="str">
        <f>IFERROR(#REF!,"")</f>
        <v/>
      </c>
      <c r="U12" s="1362">
        <v>4</v>
      </c>
      <c r="V12" s="1373" t="s">
        <v>1031</v>
      </c>
      <c r="Y12" s="1363" t="s">
        <v>230</v>
      </c>
      <c r="Z12" s="1363" t="s">
        <v>231</v>
      </c>
      <c r="AF12" s="1364" t="s">
        <v>283</v>
      </c>
      <c r="AM12" s="1371" t="s">
        <v>295</v>
      </c>
      <c r="AQ12" s="1375" t="s">
        <v>252</v>
      </c>
      <c r="AS12" s="1371" t="s">
        <v>162</v>
      </c>
      <c r="AU12" s="1371" t="s">
        <v>996</v>
      </c>
      <c r="AX12" s="1376" t="s">
        <v>162</v>
      </c>
      <c r="AZ12" s="1371" t="s">
        <v>1026</v>
      </c>
      <c r="BB12" s="1376" t="s">
        <v>163</v>
      </c>
      <c r="BG12" s="1371" t="s">
        <v>29</v>
      </c>
    </row>
    <row r="13" spans="1:65" ht="14.5">
      <c r="A13" s="1368">
        <v>1141033119</v>
      </c>
      <c r="B13" s="1369" t="s">
        <v>1094</v>
      </c>
      <c r="C13" s="1369" t="s">
        <v>390</v>
      </c>
      <c r="D13" s="1369" t="s">
        <v>391</v>
      </c>
      <c r="E13" s="1369" t="s">
        <v>136</v>
      </c>
      <c r="F13" s="1369" t="s">
        <v>239</v>
      </c>
      <c r="G13" s="1369" t="s">
        <v>238</v>
      </c>
      <c r="H13" s="1363"/>
      <c r="I13" s="1363"/>
      <c r="M13" s="1362" t="s">
        <v>1072</v>
      </c>
      <c r="N13" s="1362" t="s">
        <v>1052</v>
      </c>
      <c r="O13" s="1362" t="str">
        <f>IFERROR(#REF!,"")</f>
        <v/>
      </c>
      <c r="P13" s="1362" t="str">
        <f>IFERROR(#REF!,"")</f>
        <v/>
      </c>
      <c r="Q13" s="1362" t="str">
        <f>IFERROR(#REF!,"")</f>
        <v/>
      </c>
      <c r="U13" s="1362">
        <v>5</v>
      </c>
      <c r="V13" s="1373" t="s">
        <v>131</v>
      </c>
      <c r="Y13" s="1363" t="s">
        <v>232</v>
      </c>
      <c r="Z13" s="1363" t="s">
        <v>233</v>
      </c>
      <c r="AF13" s="1380">
        <v>0</v>
      </c>
      <c r="AG13" s="1380">
        <v>99999.99</v>
      </c>
      <c r="AH13" s="1374" t="s">
        <v>276</v>
      </c>
      <c r="AM13" s="1371" t="s">
        <v>296</v>
      </c>
      <c r="AQ13" s="1381" t="s">
        <v>3078</v>
      </c>
      <c r="AS13" s="1371" t="s">
        <v>140</v>
      </c>
      <c r="AU13" s="1371" t="s">
        <v>1082</v>
      </c>
      <c r="AX13" s="1376" t="s">
        <v>140</v>
      </c>
      <c r="AZ13" s="1371" t="s">
        <v>1027</v>
      </c>
      <c r="BB13" s="1376" t="s">
        <v>136</v>
      </c>
    </row>
    <row r="14" spans="1:65" ht="14.5">
      <c r="A14" s="1368">
        <v>1141043274</v>
      </c>
      <c r="B14" s="1369" t="s">
        <v>603</v>
      </c>
      <c r="C14" s="1369" t="s">
        <v>390</v>
      </c>
      <c r="D14" s="1369" t="s">
        <v>391</v>
      </c>
      <c r="E14" s="1369" t="s">
        <v>136</v>
      </c>
      <c r="F14" s="1369" t="s">
        <v>239</v>
      </c>
      <c r="G14" s="1369" t="s">
        <v>238</v>
      </c>
      <c r="H14" s="1363"/>
      <c r="I14" s="1363"/>
      <c r="M14" s="1362" t="s">
        <v>1072</v>
      </c>
      <c r="N14" s="1362" t="s">
        <v>1053</v>
      </c>
      <c r="O14" s="1362" t="str">
        <f>IFERROR(#REF!,"")</f>
        <v/>
      </c>
      <c r="P14" s="1362" t="str">
        <f>IFERROR(#REF!,"")</f>
        <v/>
      </c>
      <c r="Q14" s="1362" t="str">
        <f>IFERROR(#REF!,"")</f>
        <v/>
      </c>
      <c r="U14" s="1362">
        <v>8</v>
      </c>
      <c r="V14" s="1373" t="s">
        <v>1012</v>
      </c>
      <c r="W14" s="1364"/>
      <c r="Y14" s="1363" t="s">
        <v>234</v>
      </c>
      <c r="Z14" s="1363" t="s">
        <v>235</v>
      </c>
      <c r="AF14" s="1380">
        <v>100000</v>
      </c>
      <c r="AG14" s="1380">
        <v>249999.99</v>
      </c>
      <c r="AH14" s="1374" t="s">
        <v>277</v>
      </c>
      <c r="AM14" s="1371" t="s">
        <v>297</v>
      </c>
      <c r="AS14" s="1371" t="s">
        <v>163</v>
      </c>
      <c r="AU14" s="1371" t="s">
        <v>1081</v>
      </c>
      <c r="AX14" s="1376" t="s">
        <v>163</v>
      </c>
      <c r="AZ14" s="1371" t="s">
        <v>305</v>
      </c>
      <c r="BB14" s="1371" t="s">
        <v>305</v>
      </c>
    </row>
    <row r="15" spans="1:65" ht="14.5">
      <c r="A15" s="1368">
        <v>1141163155</v>
      </c>
      <c r="B15" s="1369" t="s">
        <v>928</v>
      </c>
      <c r="C15" s="1369" t="s">
        <v>390</v>
      </c>
      <c r="D15" s="1369" t="s">
        <v>844</v>
      </c>
      <c r="E15" s="1369" t="s">
        <v>246</v>
      </c>
      <c r="F15" s="1369" t="s">
        <v>217</v>
      </c>
      <c r="G15" s="1369" t="s">
        <v>216</v>
      </c>
      <c r="H15" s="1363"/>
      <c r="I15" s="1363"/>
      <c r="M15" s="1362" t="s">
        <v>1072</v>
      </c>
      <c r="N15" s="1362" t="s">
        <v>1054</v>
      </c>
      <c r="O15" s="1362" t="str">
        <f>IFERROR(#REF!,"")</f>
        <v/>
      </c>
      <c r="P15" s="1362" t="str">
        <f>IFERROR(#REF!,"")</f>
        <v/>
      </c>
      <c r="Q15" s="1362" t="str">
        <f>IFERROR(#REF!,"")</f>
        <v/>
      </c>
      <c r="U15" s="1383" t="s">
        <v>1019</v>
      </c>
      <c r="V15" s="1373" t="s">
        <v>39</v>
      </c>
      <c r="Y15" s="1363" t="s">
        <v>236</v>
      </c>
      <c r="Z15" s="1363" t="s">
        <v>237</v>
      </c>
      <c r="AF15" s="1380">
        <v>500000</v>
      </c>
      <c r="AG15" s="1380">
        <v>999999.99</v>
      </c>
      <c r="AH15" s="1374" t="s">
        <v>278</v>
      </c>
      <c r="AM15" s="1371" t="s">
        <v>298</v>
      </c>
      <c r="AS15" s="1364" t="s">
        <v>3078</v>
      </c>
      <c r="AU15" s="1379" t="s">
        <v>3085</v>
      </c>
      <c r="AX15" s="1376" t="s">
        <v>136</v>
      </c>
    </row>
    <row r="16" spans="1:65" ht="14.5">
      <c r="A16" s="1368">
        <v>1141198656</v>
      </c>
      <c r="B16" s="1369" t="s">
        <v>693</v>
      </c>
      <c r="C16" s="1369" t="s">
        <v>390</v>
      </c>
      <c r="D16" s="1369" t="s">
        <v>391</v>
      </c>
      <c r="E16" s="1369" t="s">
        <v>136</v>
      </c>
      <c r="F16" s="1369" t="s">
        <v>237</v>
      </c>
      <c r="G16" s="1369" t="s">
        <v>236</v>
      </c>
      <c r="H16" s="1363"/>
      <c r="I16" s="1363"/>
      <c r="M16" s="1362" t="s">
        <v>1072</v>
      </c>
      <c r="N16" s="1362" t="s">
        <v>1833</v>
      </c>
      <c r="O16" s="1362" t="str">
        <f>IFERROR(#REF!,"")</f>
        <v/>
      </c>
      <c r="P16" s="1362" t="str">
        <f>IFERROR(#REF!,"")</f>
        <v/>
      </c>
      <c r="Q16" s="1362" t="str">
        <f>IFERROR(#REF!,"")</f>
        <v/>
      </c>
      <c r="Y16" s="1363" t="s">
        <v>238</v>
      </c>
      <c r="Z16" s="1363" t="s">
        <v>239</v>
      </c>
      <c r="AF16" s="1380">
        <v>1000000</v>
      </c>
      <c r="AG16" s="1380">
        <v>4999999.99</v>
      </c>
      <c r="AH16" s="1374" t="s">
        <v>279</v>
      </c>
      <c r="AM16" s="1371" t="s">
        <v>299</v>
      </c>
      <c r="AU16" s="1371" t="s">
        <v>997</v>
      </c>
      <c r="AX16" s="1371" t="s">
        <v>305</v>
      </c>
    </row>
    <row r="17" spans="1:47" ht="14.5">
      <c r="A17" s="1368">
        <v>1141213562</v>
      </c>
      <c r="B17" s="1369" t="s">
        <v>1328</v>
      </c>
      <c r="C17" s="1369" t="s">
        <v>9</v>
      </c>
      <c r="D17" s="1369"/>
      <c r="E17" s="1369"/>
      <c r="F17" s="1369" t="s">
        <v>235</v>
      </c>
      <c r="G17" s="1369" t="s">
        <v>234</v>
      </c>
      <c r="H17" s="1363"/>
      <c r="I17" s="1363"/>
      <c r="M17" s="1362" t="s">
        <v>1072</v>
      </c>
      <c r="N17" s="1362" t="s">
        <v>1834</v>
      </c>
      <c r="O17" s="1362" t="str">
        <f>IFERROR(#REF!,"")</f>
        <v/>
      </c>
      <c r="P17" s="1362" t="str">
        <f>IFERROR(#REF!,"")</f>
        <v/>
      </c>
      <c r="Q17" s="1362" t="str">
        <f>IFERROR(#REF!,"")</f>
        <v/>
      </c>
      <c r="Y17" s="1363" t="s">
        <v>240</v>
      </c>
      <c r="Z17" s="1363" t="s">
        <v>241</v>
      </c>
      <c r="AF17" s="1380">
        <v>5000000</v>
      </c>
      <c r="AG17" s="1380">
        <v>9999999.9900000002</v>
      </c>
      <c r="AH17" s="1374" t="s">
        <v>280</v>
      </c>
      <c r="AM17" s="1371" t="s">
        <v>300</v>
      </c>
      <c r="AU17" s="1371" t="s">
        <v>998</v>
      </c>
    </row>
    <row r="18" spans="1:47" ht="14.5">
      <c r="A18" s="1368">
        <v>1141217910</v>
      </c>
      <c r="B18" s="1369" t="s">
        <v>1095</v>
      </c>
      <c r="C18" s="1369" t="s">
        <v>390</v>
      </c>
      <c r="D18" s="1369" t="s">
        <v>391</v>
      </c>
      <c r="E18" s="1369" t="s">
        <v>136</v>
      </c>
      <c r="F18" s="1369" t="s">
        <v>237</v>
      </c>
      <c r="G18" s="1369" t="s">
        <v>236</v>
      </c>
      <c r="H18" s="1363"/>
      <c r="I18" s="1363"/>
      <c r="M18" s="1362" t="s">
        <v>1072</v>
      </c>
      <c r="N18" s="1362" t="s">
        <v>1835</v>
      </c>
      <c r="O18" s="1362" t="str">
        <f>IFERROR(#REF!,"")</f>
        <v/>
      </c>
      <c r="P18" s="1362" t="str">
        <f>IFERROR(#REF!,"")</f>
        <v/>
      </c>
      <c r="Q18" s="1362" t="str">
        <f>IFERROR(#REF!,"")</f>
        <v/>
      </c>
      <c r="Y18" s="1363" t="s">
        <v>242</v>
      </c>
      <c r="Z18" s="1363" t="s">
        <v>243</v>
      </c>
      <c r="AF18" s="1380">
        <v>10000000</v>
      </c>
      <c r="AG18" s="1380">
        <v>10000000000</v>
      </c>
      <c r="AH18" s="1374" t="s">
        <v>281</v>
      </c>
      <c r="AM18" s="1371" t="s">
        <v>301</v>
      </c>
      <c r="AU18" s="1371" t="s">
        <v>999</v>
      </c>
    </row>
    <row r="19" spans="1:47" ht="14.5">
      <c r="A19" s="1368">
        <v>1141229253</v>
      </c>
      <c r="B19" s="1369" t="s">
        <v>1096</v>
      </c>
      <c r="C19" s="1369" t="s">
        <v>388</v>
      </c>
      <c r="D19" s="1369" t="s">
        <v>844</v>
      </c>
      <c r="E19" s="1369" t="s">
        <v>246</v>
      </c>
      <c r="F19" s="1369" t="s">
        <v>239</v>
      </c>
      <c r="G19" s="1369" t="s">
        <v>238</v>
      </c>
      <c r="H19" s="1363"/>
      <c r="I19" s="1363"/>
      <c r="Y19" s="1363" t="s">
        <v>244</v>
      </c>
      <c r="Z19" s="1363" t="s">
        <v>245</v>
      </c>
      <c r="AM19" s="1371" t="s">
        <v>252</v>
      </c>
      <c r="AQ19" s="1366" t="s">
        <v>1084</v>
      </c>
      <c r="AU19" s="1371" t="s">
        <v>1001</v>
      </c>
    </row>
    <row r="20" spans="1:47" ht="14.5">
      <c r="A20" s="1368">
        <v>1141247131</v>
      </c>
      <c r="B20" s="1369" t="s">
        <v>372</v>
      </c>
      <c r="C20" s="1369" t="s">
        <v>388</v>
      </c>
      <c r="D20" s="1369" t="s">
        <v>389</v>
      </c>
      <c r="E20" s="1369" t="s">
        <v>165</v>
      </c>
      <c r="F20" s="1369" t="s">
        <v>217</v>
      </c>
      <c r="G20" s="1369" t="s">
        <v>216</v>
      </c>
      <c r="H20" s="1363"/>
      <c r="I20" s="1363"/>
      <c r="S20" s="1373"/>
      <c r="AM20" s="1371" t="s">
        <v>302</v>
      </c>
      <c r="AQ20" s="1372" t="s">
        <v>210</v>
      </c>
      <c r="AU20" s="1371" t="s">
        <v>1000</v>
      </c>
    </row>
    <row r="21" spans="1:47" ht="14.5">
      <c r="A21" s="1368">
        <v>1141264326</v>
      </c>
      <c r="B21" s="1369" t="s">
        <v>522</v>
      </c>
      <c r="C21" s="1369" t="s">
        <v>388</v>
      </c>
      <c r="D21" s="1369" t="s">
        <v>391</v>
      </c>
      <c r="E21" s="1369" t="s">
        <v>136</v>
      </c>
      <c r="F21" s="1369" t="s">
        <v>217</v>
      </c>
      <c r="G21" s="1369" t="s">
        <v>216</v>
      </c>
      <c r="H21" s="1363"/>
      <c r="I21" s="1363"/>
      <c r="S21" s="1373"/>
      <c r="AM21" s="1371" t="s">
        <v>305</v>
      </c>
      <c r="AQ21" s="1381" t="s">
        <v>286</v>
      </c>
      <c r="AU21" s="1379" t="s">
        <v>3082</v>
      </c>
    </row>
    <row r="22" spans="1:47" ht="13">
      <c r="A22" s="1368">
        <v>1141303090</v>
      </c>
      <c r="B22" s="1369" t="s">
        <v>353</v>
      </c>
      <c r="C22" s="1369" t="s">
        <v>390</v>
      </c>
      <c r="D22" s="1369" t="s">
        <v>389</v>
      </c>
      <c r="E22" s="1369" t="s">
        <v>165</v>
      </c>
      <c r="F22" s="1369" t="s">
        <v>225</v>
      </c>
      <c r="G22" s="1369" t="s">
        <v>224</v>
      </c>
      <c r="H22" s="1363"/>
      <c r="I22" s="1363"/>
      <c r="S22" s="1373"/>
      <c r="Y22" s="1384" t="s">
        <v>1036</v>
      </c>
      <c r="Z22" s="1384" t="s">
        <v>1038</v>
      </c>
      <c r="AA22" s="1384" t="s">
        <v>841</v>
      </c>
      <c r="AB22" s="1384" t="s">
        <v>1039</v>
      </c>
      <c r="AC22" s="1384" t="s">
        <v>1040</v>
      </c>
      <c r="AD22" s="1363"/>
      <c r="AF22" s="1364" t="s">
        <v>257</v>
      </c>
      <c r="AQ22" s="1379" t="s">
        <v>3087</v>
      </c>
      <c r="AU22" s="1379" t="s">
        <v>3083</v>
      </c>
    </row>
    <row r="23" spans="1:47" ht="14.5">
      <c r="A23" s="1368">
        <v>1141399510</v>
      </c>
      <c r="B23" s="1369" t="s">
        <v>342</v>
      </c>
      <c r="C23" s="1369" t="s">
        <v>390</v>
      </c>
      <c r="D23" s="1369" t="s">
        <v>393</v>
      </c>
      <c r="E23" s="1369" t="s">
        <v>161</v>
      </c>
      <c r="F23" s="1369" t="s">
        <v>239</v>
      </c>
      <c r="G23" s="1369" t="s">
        <v>238</v>
      </c>
      <c r="H23" s="1363"/>
      <c r="I23" s="1363"/>
      <c r="Q23" s="1362" t="s">
        <v>1067</v>
      </c>
      <c r="S23" s="1373" t="s">
        <v>1063</v>
      </c>
      <c r="T23" s="1362" t="s">
        <v>1018</v>
      </c>
      <c r="U23" s="1362" t="s">
        <v>1016</v>
      </c>
      <c r="V23" s="1364" t="s">
        <v>209</v>
      </c>
      <c r="W23" s="1362" t="s">
        <v>108</v>
      </c>
      <c r="X23" s="1373"/>
      <c r="Y23" s="1363" t="s">
        <v>210</v>
      </c>
      <c r="Z23" s="1363" t="s">
        <v>210</v>
      </c>
      <c r="AA23" s="1363" t="s">
        <v>210</v>
      </c>
      <c r="AB23" s="1363" t="s">
        <v>210</v>
      </c>
      <c r="AC23" s="1363" t="s">
        <v>210</v>
      </c>
      <c r="AD23" s="1363"/>
      <c r="AF23" s="1376" t="s">
        <v>253</v>
      </c>
      <c r="AQ23" s="1379" t="s">
        <v>3086</v>
      </c>
      <c r="AU23" s="1371" t="s">
        <v>305</v>
      </c>
    </row>
    <row r="24" spans="1:47" ht="14.5">
      <c r="A24" s="1368">
        <v>1141643719</v>
      </c>
      <c r="B24" s="1369" t="s">
        <v>1329</v>
      </c>
      <c r="C24" s="1369" t="s">
        <v>9</v>
      </c>
      <c r="D24" s="1369"/>
      <c r="E24" s="1369"/>
      <c r="F24" s="1369" t="s">
        <v>239</v>
      </c>
      <c r="G24" s="1369" t="s">
        <v>238</v>
      </c>
      <c r="H24" s="1363"/>
      <c r="I24" s="1363"/>
      <c r="S24" s="1363" t="s">
        <v>210</v>
      </c>
      <c r="T24" s="1385"/>
      <c r="U24" s="1362">
        <v>0</v>
      </c>
      <c r="V24" s="1363" t="s">
        <v>210</v>
      </c>
      <c r="X24" s="1373"/>
      <c r="Y24" s="1376" t="s">
        <v>109</v>
      </c>
      <c r="Z24" s="1376" t="s">
        <v>109</v>
      </c>
      <c r="AA24" s="1376" t="s">
        <v>119</v>
      </c>
      <c r="AB24" s="1376" t="s">
        <v>161</v>
      </c>
      <c r="AC24" s="1376" t="s">
        <v>119</v>
      </c>
      <c r="AD24" s="1376"/>
      <c r="AE24" s="1364"/>
      <c r="AF24" s="1376" t="s">
        <v>256</v>
      </c>
      <c r="AQ24" s="1381" t="s">
        <v>289</v>
      </c>
    </row>
    <row r="25" spans="1:47" ht="14.5">
      <c r="A25" s="1368">
        <v>1141737578</v>
      </c>
      <c r="B25" s="1369" t="s">
        <v>828</v>
      </c>
      <c r="C25" s="1369" t="s">
        <v>390</v>
      </c>
      <c r="D25" s="1369" t="s">
        <v>393</v>
      </c>
      <c r="E25" s="1369" t="s">
        <v>161</v>
      </c>
      <c r="F25" s="1369" t="s">
        <v>217</v>
      </c>
      <c r="G25" s="1369" t="s">
        <v>216</v>
      </c>
      <c r="H25" s="1363"/>
      <c r="I25" s="1363"/>
      <c r="Q25" s="1362" t="s">
        <v>1068</v>
      </c>
      <c r="R25" s="1386" t="str">
        <f>V25</f>
        <v>Associations professionnelles d’artistes</v>
      </c>
      <c r="S25" s="1373" t="s">
        <v>1062</v>
      </c>
      <c r="T25" s="1385"/>
      <c r="U25" s="1362" t="s">
        <v>1041</v>
      </c>
      <c r="V25" s="1373" t="s">
        <v>308</v>
      </c>
      <c r="W25" s="1362" t="s">
        <v>1036</v>
      </c>
      <c r="X25" s="1373"/>
      <c r="Y25" s="1376" t="s">
        <v>110</v>
      </c>
      <c r="Z25" s="1376" t="s">
        <v>110</v>
      </c>
      <c r="AA25" s="1376" t="s">
        <v>164</v>
      </c>
      <c r="AC25" s="1376" t="s">
        <v>164</v>
      </c>
      <c r="AD25" s="1376"/>
      <c r="AF25" s="1376" t="s">
        <v>255</v>
      </c>
      <c r="AQ25" s="1381" t="s">
        <v>291</v>
      </c>
    </row>
    <row r="26" spans="1:47" ht="14.5">
      <c r="A26" s="1368">
        <v>1141749037</v>
      </c>
      <c r="B26" s="1369" t="s">
        <v>626</v>
      </c>
      <c r="C26" s="1369" t="s">
        <v>390</v>
      </c>
      <c r="D26" s="1369" t="s">
        <v>391</v>
      </c>
      <c r="E26" s="1369" t="s">
        <v>136</v>
      </c>
      <c r="F26" s="1369" t="s">
        <v>217</v>
      </c>
      <c r="G26" s="1369" t="s">
        <v>216</v>
      </c>
      <c r="H26" s="1363"/>
      <c r="I26" s="1363"/>
      <c r="Q26" s="1362" t="s">
        <v>1068</v>
      </c>
      <c r="R26" s="1386" t="str">
        <f t="shared" ref="R26:R28" si="0">V26</f>
        <v>Organismes de services</v>
      </c>
      <c r="S26" s="1373" t="s">
        <v>1062</v>
      </c>
      <c r="T26" s="1385"/>
      <c r="U26" s="1362" t="s">
        <v>1041</v>
      </c>
      <c r="V26" s="1373" t="s">
        <v>179</v>
      </c>
      <c r="W26" s="1362" t="s">
        <v>1036</v>
      </c>
      <c r="X26" s="1373"/>
      <c r="Y26" s="1376" t="s">
        <v>119</v>
      </c>
      <c r="Z26" s="1376" t="s">
        <v>132</v>
      </c>
      <c r="AA26" s="1376" t="s">
        <v>246</v>
      </c>
      <c r="AC26" s="1376" t="s">
        <v>246</v>
      </c>
      <c r="AD26" s="1376"/>
      <c r="AF26" s="1376" t="s">
        <v>337</v>
      </c>
      <c r="AQ26" s="1381" t="s">
        <v>293</v>
      </c>
    </row>
    <row r="27" spans="1:47" ht="14.5">
      <c r="A27" s="1368">
        <v>1141759010</v>
      </c>
      <c r="B27" s="1369" t="s">
        <v>590</v>
      </c>
      <c r="C27" s="1369" t="s">
        <v>390</v>
      </c>
      <c r="D27" s="1369" t="s">
        <v>392</v>
      </c>
      <c r="E27" s="1369" t="s">
        <v>140</v>
      </c>
      <c r="F27" s="1369" t="s">
        <v>239</v>
      </c>
      <c r="G27" s="1369" t="s">
        <v>238</v>
      </c>
      <c r="H27" s="1363"/>
      <c r="I27" s="1363"/>
      <c r="Q27" s="1362" t="s">
        <v>1068</v>
      </c>
      <c r="R27" s="1386" t="str">
        <f t="shared" si="0"/>
        <v>Regroupements nationaux</v>
      </c>
      <c r="S27" s="1373" t="s">
        <v>1062</v>
      </c>
      <c r="T27" s="1385"/>
      <c r="U27" s="1362" t="s">
        <v>1041</v>
      </c>
      <c r="V27" s="1373" t="s">
        <v>178</v>
      </c>
      <c r="W27" s="1362" t="s">
        <v>1036</v>
      </c>
      <c r="X27" s="1373"/>
      <c r="Y27" s="1376" t="s">
        <v>164</v>
      </c>
      <c r="Z27" s="1376" t="s">
        <v>140</v>
      </c>
      <c r="AA27" s="1376" t="s">
        <v>162</v>
      </c>
      <c r="AC27" s="1376" t="s">
        <v>161</v>
      </c>
      <c r="AD27" s="1376"/>
      <c r="AF27" s="1376" t="s">
        <v>132</v>
      </c>
      <c r="AQ27" s="1381" t="s">
        <v>301</v>
      </c>
    </row>
    <row r="28" spans="1:47" ht="14.5">
      <c r="A28" s="1368">
        <v>1142018168</v>
      </c>
      <c r="B28" s="1369" t="s">
        <v>1097</v>
      </c>
      <c r="C28" s="1369" t="s">
        <v>390</v>
      </c>
      <c r="D28" s="1369" t="s">
        <v>391</v>
      </c>
      <c r="E28" s="1369" t="s">
        <v>136</v>
      </c>
      <c r="F28" s="1369" t="s">
        <v>239</v>
      </c>
      <c r="G28" s="1369" t="s">
        <v>238</v>
      </c>
      <c r="H28" s="1363"/>
      <c r="I28" s="1363"/>
      <c r="Q28" s="1362" t="s">
        <v>1068</v>
      </c>
      <c r="R28" s="1386" t="str">
        <f t="shared" si="0"/>
        <v>Organismes de diffusion</v>
      </c>
      <c r="S28" s="1373" t="s">
        <v>1062</v>
      </c>
      <c r="T28" s="1385" t="s">
        <v>1020</v>
      </c>
      <c r="U28" s="1362" t="s">
        <v>1042</v>
      </c>
      <c r="V28" s="1373" t="s">
        <v>1013</v>
      </c>
      <c r="W28" s="1362" t="s">
        <v>1037</v>
      </c>
      <c r="X28" s="1373"/>
      <c r="Y28" s="1376" t="s">
        <v>246</v>
      </c>
      <c r="Z28" s="1376" t="s">
        <v>165</v>
      </c>
      <c r="AA28" s="1376" t="s">
        <v>163</v>
      </c>
      <c r="AC28" s="1376" t="s">
        <v>162</v>
      </c>
      <c r="AD28" s="1376"/>
      <c r="AF28" s="1376" t="s">
        <v>140</v>
      </c>
      <c r="AQ28" s="1381" t="s">
        <v>302</v>
      </c>
    </row>
    <row r="29" spans="1:47">
      <c r="A29" s="1368">
        <v>1142027755</v>
      </c>
      <c r="B29" s="1369" t="s">
        <v>526</v>
      </c>
      <c r="C29" s="1369" t="s">
        <v>388</v>
      </c>
      <c r="D29" s="1369" t="s">
        <v>394</v>
      </c>
      <c r="E29" s="1369" t="s">
        <v>132</v>
      </c>
      <c r="F29" s="1369" t="s">
        <v>239</v>
      </c>
      <c r="G29" s="1369" t="s">
        <v>238</v>
      </c>
      <c r="H29" s="1363"/>
      <c r="I29" s="1363"/>
      <c r="Q29" s="1362" t="s">
        <v>1068</v>
      </c>
      <c r="R29" s="1386" t="str">
        <f t="shared" ref="R29" si="1">V29</f>
        <v>Centres d’exposition</v>
      </c>
      <c r="S29" s="1373" t="s">
        <v>1062</v>
      </c>
      <c r="T29" s="1385" t="s">
        <v>1020</v>
      </c>
      <c r="U29" s="1362" t="s">
        <v>1042</v>
      </c>
      <c r="V29" s="1373" t="s">
        <v>1077</v>
      </c>
      <c r="W29" s="1362" t="s">
        <v>1037</v>
      </c>
      <c r="X29" s="1373"/>
      <c r="Y29" s="1376" t="s">
        <v>132</v>
      </c>
      <c r="Z29" s="1376" t="s">
        <v>136</v>
      </c>
      <c r="AA29" s="1376"/>
      <c r="AC29" s="1376" t="s">
        <v>165</v>
      </c>
      <c r="AD29" s="1376"/>
      <c r="AF29" s="1376" t="s">
        <v>136</v>
      </c>
      <c r="AQ29" s="1364" t="s">
        <v>3078</v>
      </c>
    </row>
    <row r="30" spans="1:47">
      <c r="A30" s="1368">
        <v>1142041491</v>
      </c>
      <c r="B30" s="1369" t="s">
        <v>1098</v>
      </c>
      <c r="C30" s="1369" t="s">
        <v>390</v>
      </c>
      <c r="D30" s="1369" t="s">
        <v>391</v>
      </c>
      <c r="E30" s="1369" t="s">
        <v>136</v>
      </c>
      <c r="F30" s="1369" t="s">
        <v>239</v>
      </c>
      <c r="G30" s="1369" t="s">
        <v>238</v>
      </c>
      <c r="H30" s="1363"/>
      <c r="I30" s="1363"/>
      <c r="Q30" s="1362" t="s">
        <v>1068</v>
      </c>
      <c r="R30" s="1386" t="str">
        <f>V30</f>
        <v>Organismes de diffusion et de soutien à la production</v>
      </c>
      <c r="S30" s="1373" t="s">
        <v>1062</v>
      </c>
      <c r="T30" s="1385" t="s">
        <v>1020</v>
      </c>
      <c r="U30" s="1362" t="s">
        <v>1042</v>
      </c>
      <c r="V30" s="1373" t="s">
        <v>1014</v>
      </c>
      <c r="W30" s="1362" t="s">
        <v>1037</v>
      </c>
      <c r="X30" s="1373"/>
      <c r="Y30" s="1376" t="s">
        <v>161</v>
      </c>
      <c r="AC30" s="1376" t="s">
        <v>163</v>
      </c>
      <c r="AD30" s="1376"/>
      <c r="AF30" s="1376" t="s">
        <v>254</v>
      </c>
    </row>
    <row r="31" spans="1:47" ht="14.5">
      <c r="A31" s="1368">
        <v>1142063339</v>
      </c>
      <c r="B31" s="1369" t="s">
        <v>485</v>
      </c>
      <c r="C31" s="1369" t="s">
        <v>390</v>
      </c>
      <c r="D31" s="1369" t="s">
        <v>391</v>
      </c>
      <c r="E31" s="1369" t="s">
        <v>136</v>
      </c>
      <c r="F31" s="1369" t="s">
        <v>217</v>
      </c>
      <c r="G31" s="1369" t="s">
        <v>216</v>
      </c>
      <c r="H31" s="1363"/>
      <c r="I31" s="1363"/>
      <c r="Q31" s="1362" t="s">
        <v>1068</v>
      </c>
      <c r="R31" s="1386" t="str">
        <f>V31</f>
        <v>Organismes de création</v>
      </c>
      <c r="S31" s="1373" t="s">
        <v>1062</v>
      </c>
      <c r="T31" s="1385" t="s">
        <v>1020</v>
      </c>
      <c r="U31" s="1362" t="s">
        <v>1042</v>
      </c>
      <c r="V31" s="1373" t="s">
        <v>1011</v>
      </c>
      <c r="W31" s="1362" t="s">
        <v>1037</v>
      </c>
      <c r="X31" s="1373"/>
      <c r="Y31" s="1376" t="s">
        <v>162</v>
      </c>
      <c r="AF31" s="1376" t="s">
        <v>9</v>
      </c>
      <c r="AQ31" s="1381"/>
    </row>
    <row r="32" spans="1:47">
      <c r="A32" s="1368">
        <v>1142066803</v>
      </c>
      <c r="B32" s="1369" t="s">
        <v>513</v>
      </c>
      <c r="C32" s="1369" t="s">
        <v>388</v>
      </c>
      <c r="D32" s="1369" t="s">
        <v>394</v>
      </c>
      <c r="E32" s="1369" t="s">
        <v>132</v>
      </c>
      <c r="F32" s="1369" t="s">
        <v>239</v>
      </c>
      <c r="G32" s="1369" t="s">
        <v>238</v>
      </c>
      <c r="H32" s="1363"/>
      <c r="I32" s="1363"/>
      <c r="Q32" s="1362" t="s">
        <v>1068</v>
      </c>
      <c r="R32" s="1386" t="str">
        <f>V32</f>
        <v>Organismes de soutien à la production</v>
      </c>
      <c r="S32" s="1373" t="s">
        <v>1062</v>
      </c>
      <c r="U32" s="1362" t="s">
        <v>1042</v>
      </c>
      <c r="V32" s="1373" t="s">
        <v>1015</v>
      </c>
      <c r="W32" s="1362" t="s">
        <v>1037</v>
      </c>
      <c r="X32" s="1373"/>
      <c r="Y32" s="1376" t="s">
        <v>140</v>
      </c>
    </row>
    <row r="33" spans="1:43">
      <c r="A33" s="1368">
        <v>1142067165</v>
      </c>
      <c r="B33" s="1369" t="s">
        <v>463</v>
      </c>
      <c r="C33" s="1369" t="s">
        <v>390</v>
      </c>
      <c r="D33" s="1369" t="s">
        <v>394</v>
      </c>
      <c r="E33" s="1369" t="s">
        <v>132</v>
      </c>
      <c r="F33" s="1369" t="s">
        <v>239</v>
      </c>
      <c r="G33" s="1369" t="s">
        <v>238</v>
      </c>
      <c r="H33" s="1363"/>
      <c r="I33" s="1363"/>
      <c r="Q33" s="1362" t="s">
        <v>1069</v>
      </c>
      <c r="R33" s="1386" t="str">
        <f>V33</f>
        <v>Organismes de soutien à la production</v>
      </c>
      <c r="S33" s="1373" t="s">
        <v>1062</v>
      </c>
      <c r="T33" s="1385" t="s">
        <v>1024</v>
      </c>
      <c r="U33" s="1362" t="s">
        <v>1043</v>
      </c>
      <c r="V33" s="1373" t="s">
        <v>1015</v>
      </c>
      <c r="W33" s="1362" t="s">
        <v>1038</v>
      </c>
      <c r="X33" s="1373"/>
      <c r="Y33" s="1376" t="s">
        <v>165</v>
      </c>
      <c r="AA33" s="1376"/>
    </row>
    <row r="34" spans="1:43" ht="13">
      <c r="A34" s="1368">
        <v>1142069104</v>
      </c>
      <c r="B34" s="1369" t="s">
        <v>1330</v>
      </c>
      <c r="C34" s="1369" t="s">
        <v>9</v>
      </c>
      <c r="D34" s="1369"/>
      <c r="E34" s="1369"/>
      <c r="F34" s="1369" t="s">
        <v>245</v>
      </c>
      <c r="G34" s="1369" t="s">
        <v>244</v>
      </c>
      <c r="H34" s="1363"/>
      <c r="I34" s="1363"/>
      <c r="Q34" s="1362" t="s">
        <v>1069</v>
      </c>
      <c r="R34" s="1386" t="str">
        <f>V34</f>
        <v>Organismes de création et de production</v>
      </c>
      <c r="S34" s="1373" t="s">
        <v>1062</v>
      </c>
      <c r="T34" s="1385" t="s">
        <v>1021</v>
      </c>
      <c r="U34" s="1362" t="s">
        <v>1044</v>
      </c>
      <c r="V34" s="1373" t="s">
        <v>310</v>
      </c>
      <c r="W34" s="1362" t="s">
        <v>1038</v>
      </c>
      <c r="X34" s="1373"/>
      <c r="Y34" s="1376" t="s">
        <v>163</v>
      </c>
      <c r="AA34" s="1376"/>
      <c r="AQ34" s="1387" t="s">
        <v>989</v>
      </c>
    </row>
    <row r="35" spans="1:43">
      <c r="A35" s="1368">
        <v>1142071837</v>
      </c>
      <c r="B35" s="1369" t="s">
        <v>1099</v>
      </c>
      <c r="C35" s="1369" t="s">
        <v>390</v>
      </c>
      <c r="D35" s="1369" t="s">
        <v>394</v>
      </c>
      <c r="E35" s="1369" t="s">
        <v>132</v>
      </c>
      <c r="F35" s="1369" t="s">
        <v>239</v>
      </c>
      <c r="G35" s="1369" t="s">
        <v>238</v>
      </c>
      <c r="H35" s="1363"/>
      <c r="I35" s="1363"/>
      <c r="Q35" s="1362" t="s">
        <v>1069</v>
      </c>
      <c r="R35" s="1386" t="s">
        <v>1030</v>
      </c>
      <c r="S35" s="1373" t="s">
        <v>1062</v>
      </c>
      <c r="U35" s="1362" t="s">
        <v>1045</v>
      </c>
      <c r="V35" s="1373" t="s">
        <v>309</v>
      </c>
      <c r="W35" s="1362" t="s">
        <v>1038</v>
      </c>
      <c r="X35" s="1373"/>
      <c r="Y35" s="1376" t="s">
        <v>136</v>
      </c>
    </row>
    <row r="36" spans="1:43" ht="12.65" customHeight="1">
      <c r="A36" s="1368">
        <v>1142072017</v>
      </c>
      <c r="B36" s="1369" t="s">
        <v>614</v>
      </c>
      <c r="C36" s="1369" t="s">
        <v>390</v>
      </c>
      <c r="D36" s="1369" t="s">
        <v>391</v>
      </c>
      <c r="E36" s="1369" t="s">
        <v>136</v>
      </c>
      <c r="F36" s="1369" t="s">
        <v>239</v>
      </c>
      <c r="G36" s="1369" t="s">
        <v>238</v>
      </c>
      <c r="H36" s="1363"/>
      <c r="I36" s="1363"/>
      <c r="Q36" s="1362" t="s">
        <v>1069</v>
      </c>
      <c r="R36" s="1386" t="s">
        <v>1031</v>
      </c>
      <c r="S36" s="1373" t="s">
        <v>1062</v>
      </c>
      <c r="T36" s="1385" t="s">
        <v>1022</v>
      </c>
      <c r="U36" s="1362" t="s">
        <v>1045</v>
      </c>
      <c r="V36" s="1373" t="s">
        <v>309</v>
      </c>
      <c r="W36" s="1362" t="s">
        <v>1038</v>
      </c>
      <c r="X36" s="1373"/>
    </row>
    <row r="37" spans="1:43" ht="13" customHeight="1">
      <c r="A37" s="1368">
        <v>1142072546</v>
      </c>
      <c r="B37" s="1369" t="s">
        <v>818</v>
      </c>
      <c r="C37" s="1369" t="s">
        <v>388</v>
      </c>
      <c r="D37" s="1369" t="s">
        <v>841</v>
      </c>
      <c r="E37" s="1369" t="s">
        <v>164</v>
      </c>
      <c r="F37" s="1369" t="s">
        <v>239</v>
      </c>
      <c r="G37" s="1369" t="s">
        <v>238</v>
      </c>
      <c r="H37" s="1363"/>
      <c r="I37" s="1363"/>
      <c r="Q37" s="1362" t="s">
        <v>1070</v>
      </c>
      <c r="R37" s="1386" t="str">
        <f t="shared" ref="R37:R48" si="2">V37</f>
        <v>Périodiques culturels</v>
      </c>
      <c r="S37" s="1373" t="s">
        <v>1062</v>
      </c>
      <c r="T37" s="1385"/>
      <c r="U37" s="1362" t="s">
        <v>1046</v>
      </c>
      <c r="V37" s="1373" t="s">
        <v>131</v>
      </c>
      <c r="W37" s="1362" t="s">
        <v>1036</v>
      </c>
      <c r="X37" s="1373"/>
      <c r="AQ37" s="1372" t="s">
        <v>210</v>
      </c>
    </row>
    <row r="38" spans="1:43" ht="13" customHeight="1">
      <c r="A38" s="1368">
        <v>1142082875</v>
      </c>
      <c r="B38" s="1369" t="s">
        <v>1100</v>
      </c>
      <c r="C38" s="1369" t="s">
        <v>390</v>
      </c>
      <c r="D38" s="1369" t="s">
        <v>841</v>
      </c>
      <c r="E38" s="1369" t="s">
        <v>164</v>
      </c>
      <c r="F38" s="1369" t="s">
        <v>235</v>
      </c>
      <c r="G38" s="1369" t="s">
        <v>234</v>
      </c>
      <c r="H38" s="1363"/>
      <c r="I38" s="1363"/>
      <c r="Q38" s="1362" t="s">
        <v>1071</v>
      </c>
      <c r="R38" s="1386" t="str">
        <f t="shared" si="2"/>
        <v>Événements nationaux et internationaux</v>
      </c>
      <c r="S38" s="1373" t="s">
        <v>1062</v>
      </c>
      <c r="T38" s="1385" t="s">
        <v>1017</v>
      </c>
      <c r="U38" s="1362" t="s">
        <v>1047</v>
      </c>
      <c r="V38" s="1373" t="s">
        <v>39</v>
      </c>
      <c r="W38" s="1362" t="s">
        <v>1040</v>
      </c>
      <c r="X38" s="1373"/>
      <c r="AQ38" s="1388" t="s">
        <v>3153</v>
      </c>
    </row>
    <row r="39" spans="1:43" ht="16">
      <c r="A39" s="1368">
        <v>1142083493</v>
      </c>
      <c r="B39" s="1369" t="s">
        <v>1101</v>
      </c>
      <c r="C39" s="1369" t="s">
        <v>390</v>
      </c>
      <c r="D39" s="1369" t="s">
        <v>392</v>
      </c>
      <c r="E39" s="1369" t="s">
        <v>140</v>
      </c>
      <c r="F39" s="1369" t="s">
        <v>239</v>
      </c>
      <c r="G39" s="1369" t="s">
        <v>238</v>
      </c>
      <c r="H39" s="1363"/>
      <c r="I39" s="1363"/>
      <c r="Q39" s="1362" t="s">
        <v>1071</v>
      </c>
      <c r="R39" s="1386" t="str">
        <f t="shared" si="2"/>
        <v>Événements nationaux et internationaux</v>
      </c>
      <c r="S39" s="1373" t="s">
        <v>1062</v>
      </c>
      <c r="U39" s="1362" t="s">
        <v>1048</v>
      </c>
      <c r="V39" s="1373" t="s">
        <v>39</v>
      </c>
      <c r="W39" s="1362" t="s">
        <v>1038</v>
      </c>
      <c r="X39" s="1373"/>
      <c r="AQ39" s="1388" t="s">
        <v>3155</v>
      </c>
    </row>
    <row r="40" spans="1:43" ht="16">
      <c r="A40" s="1368">
        <v>1142083667</v>
      </c>
      <c r="B40" s="1369" t="s">
        <v>1331</v>
      </c>
      <c r="C40" s="1369" t="s">
        <v>9</v>
      </c>
      <c r="D40" s="1369"/>
      <c r="E40" s="1369"/>
      <c r="F40" s="1369" t="s">
        <v>225</v>
      </c>
      <c r="G40" s="1369" t="s">
        <v>224</v>
      </c>
      <c r="H40" s="1363"/>
      <c r="I40" s="1363"/>
      <c r="Q40" s="1362" t="s">
        <v>1069</v>
      </c>
      <c r="R40" s="1386" t="str">
        <f t="shared" si="2"/>
        <v>Organismes de diffusion et de production</v>
      </c>
      <c r="S40" s="1373" t="s">
        <v>1062</v>
      </c>
      <c r="T40" s="1385" t="s">
        <v>1023</v>
      </c>
      <c r="U40" s="1362" t="s">
        <v>1049</v>
      </c>
      <c r="V40" s="1373" t="s">
        <v>1012</v>
      </c>
      <c r="W40" s="1362" t="s">
        <v>1039</v>
      </c>
      <c r="X40" s="1373"/>
      <c r="AQ40" s="1388" t="s">
        <v>3154</v>
      </c>
    </row>
    <row r="41" spans="1:43">
      <c r="A41" s="1368">
        <v>1142087122</v>
      </c>
      <c r="B41" s="1369" t="s">
        <v>1102</v>
      </c>
      <c r="C41" s="1369" t="s">
        <v>390</v>
      </c>
      <c r="D41" s="1369" t="s">
        <v>389</v>
      </c>
      <c r="E41" s="1369" t="s">
        <v>165</v>
      </c>
      <c r="F41" s="1369" t="s">
        <v>215</v>
      </c>
      <c r="G41" s="1369" t="s">
        <v>214</v>
      </c>
      <c r="H41" s="1363"/>
      <c r="I41" s="1363"/>
      <c r="Q41" s="1362" t="s">
        <v>1072</v>
      </c>
      <c r="R41" s="1386" t="str">
        <f t="shared" si="2"/>
        <v>Diffuseurs et Événements nationaux et internationaux</v>
      </c>
      <c r="S41" s="1373" t="s">
        <v>1064</v>
      </c>
      <c r="T41" s="1385"/>
      <c r="U41" s="1362" t="s">
        <v>1050</v>
      </c>
      <c r="V41" s="1373" t="s">
        <v>1032</v>
      </c>
      <c r="W41" s="1362" t="s">
        <v>1038</v>
      </c>
      <c r="X41" s="1373"/>
    </row>
    <row r="42" spans="1:43" ht="13" customHeight="1">
      <c r="A42" s="1368">
        <v>1142087619</v>
      </c>
      <c r="B42" s="1369" t="s">
        <v>806</v>
      </c>
      <c r="C42" s="1369" t="s">
        <v>390</v>
      </c>
      <c r="D42" s="1369" t="s">
        <v>391</v>
      </c>
      <c r="E42" s="1369" t="s">
        <v>136</v>
      </c>
      <c r="F42" s="1369" t="s">
        <v>239</v>
      </c>
      <c r="G42" s="1369" t="s">
        <v>238</v>
      </c>
      <c r="H42" s="1363"/>
      <c r="I42" s="1363"/>
      <c r="Q42" s="1362" t="s">
        <v>1072</v>
      </c>
      <c r="R42" s="1386" t="str">
        <f t="shared" si="2"/>
        <v>Organismes de création et de production et Diffuseurs</v>
      </c>
      <c r="S42" s="1373" t="s">
        <v>1064</v>
      </c>
      <c r="U42" s="1362" t="s">
        <v>1051</v>
      </c>
      <c r="V42" s="1373" t="s">
        <v>1033</v>
      </c>
      <c r="W42" s="1362" t="s">
        <v>1038</v>
      </c>
      <c r="X42" s="1373"/>
    </row>
    <row r="43" spans="1:43" ht="12.65" customHeight="1">
      <c r="A43" s="1368">
        <v>1142087890</v>
      </c>
      <c r="B43" s="1369" t="s">
        <v>1332</v>
      </c>
      <c r="C43" s="1369" t="s">
        <v>9</v>
      </c>
      <c r="D43" s="1369"/>
      <c r="E43" s="1369"/>
      <c r="F43" s="1369" t="s">
        <v>243</v>
      </c>
      <c r="G43" s="1369" t="s">
        <v>242</v>
      </c>
      <c r="H43" s="1363"/>
      <c r="I43" s="1363"/>
      <c r="Q43" s="1362" t="s">
        <v>1072</v>
      </c>
      <c r="R43" s="1386" t="str">
        <f t="shared" si="2"/>
        <v>Organismes de création et de production et Diffuseurs</v>
      </c>
      <c r="S43" s="1373" t="s">
        <v>1064</v>
      </c>
      <c r="U43" s="1362" t="s">
        <v>1051</v>
      </c>
      <c r="V43" s="1373" t="s">
        <v>1033</v>
      </c>
      <c r="W43" s="1362" t="s">
        <v>1038</v>
      </c>
      <c r="X43" s="1373"/>
      <c r="Y43" s="1376"/>
    </row>
    <row r="44" spans="1:43" ht="12.65" customHeight="1">
      <c r="A44" s="1368">
        <v>1142091066</v>
      </c>
      <c r="B44" s="1369" t="s">
        <v>1103</v>
      </c>
      <c r="C44" s="1369" t="s">
        <v>390</v>
      </c>
      <c r="D44" s="1369" t="s">
        <v>391</v>
      </c>
      <c r="E44" s="1369" t="s">
        <v>136</v>
      </c>
      <c r="F44" s="1369" t="s">
        <v>239</v>
      </c>
      <c r="G44" s="1369" t="s">
        <v>238</v>
      </c>
      <c r="H44" s="1363"/>
      <c r="I44" s="1363"/>
      <c r="Q44" s="1362" t="s">
        <v>1072</v>
      </c>
      <c r="R44" s="1386" t="str">
        <f t="shared" si="2"/>
        <v>Organismes de création et de production et Événements nationaux et internationaux</v>
      </c>
      <c r="S44" s="1373" t="s">
        <v>1064</v>
      </c>
      <c r="U44" s="1362" t="s">
        <v>1052</v>
      </c>
      <c r="V44" s="1373" t="s">
        <v>1034</v>
      </c>
      <c r="W44" s="1362" t="s">
        <v>1038</v>
      </c>
      <c r="X44" s="1373"/>
      <c r="Y44" s="1376"/>
    </row>
    <row r="45" spans="1:43">
      <c r="A45" s="1368">
        <v>1142105379</v>
      </c>
      <c r="B45" s="1369" t="s">
        <v>1333</v>
      </c>
      <c r="C45" s="1369" t="s">
        <v>9</v>
      </c>
      <c r="D45" s="1369"/>
      <c r="E45" s="1369"/>
      <c r="F45" s="1369" t="s">
        <v>213</v>
      </c>
      <c r="G45" s="1369" t="s">
        <v>212</v>
      </c>
      <c r="H45" s="1363"/>
      <c r="I45" s="1363"/>
      <c r="Q45" s="1362" t="s">
        <v>1072</v>
      </c>
      <c r="R45" s="1386" t="str">
        <f t="shared" si="2"/>
        <v>Organismes de création et de production, Diffuseurs et Événements nationaux et internationaux</v>
      </c>
      <c r="S45" s="1373" t="s">
        <v>1064</v>
      </c>
      <c r="U45" s="1362" t="s">
        <v>1053</v>
      </c>
      <c r="V45" s="1373" t="s">
        <v>1035</v>
      </c>
      <c r="W45" s="1362" t="s">
        <v>1038</v>
      </c>
      <c r="Y45" s="1376"/>
    </row>
    <row r="46" spans="1:43">
      <c r="A46" s="1368">
        <v>1142110007</v>
      </c>
      <c r="B46" s="1369" t="s">
        <v>1334</v>
      </c>
      <c r="C46" s="1369" t="s">
        <v>9</v>
      </c>
      <c r="D46" s="1369"/>
      <c r="E46" s="1369"/>
      <c r="F46" s="1369" t="s">
        <v>245</v>
      </c>
      <c r="G46" s="1369" t="s">
        <v>244</v>
      </c>
      <c r="H46" s="1363"/>
      <c r="I46" s="1363"/>
      <c r="Q46" s="1362" t="s">
        <v>1072</v>
      </c>
      <c r="R46" s="1386" t="str">
        <f t="shared" si="2"/>
        <v>Organismes de diffusion et de production et Événements nationaux et internationaux</v>
      </c>
      <c r="S46" s="1373" t="s">
        <v>1064</v>
      </c>
      <c r="U46" s="1362" t="s">
        <v>1054</v>
      </c>
      <c r="V46" s="1373" t="s">
        <v>1061</v>
      </c>
      <c r="W46" s="1362" t="s">
        <v>1039</v>
      </c>
      <c r="Y46" s="1376"/>
    </row>
    <row r="47" spans="1:43">
      <c r="A47" s="1368">
        <v>1142111427</v>
      </c>
      <c r="B47" s="1369" t="s">
        <v>1104</v>
      </c>
      <c r="C47" s="1369" t="s">
        <v>390</v>
      </c>
      <c r="D47" s="1369" t="s">
        <v>389</v>
      </c>
      <c r="E47" s="1369" t="s">
        <v>165</v>
      </c>
      <c r="F47" s="1369" t="s">
        <v>223</v>
      </c>
      <c r="G47" s="1369" t="s">
        <v>222</v>
      </c>
      <c r="H47" s="1363"/>
      <c r="I47" s="1363"/>
      <c r="Q47" s="1362" t="s">
        <v>1072</v>
      </c>
      <c r="R47" s="1386" t="str">
        <f t="shared" si="2"/>
        <v>Diffuseurs et organismes de services</v>
      </c>
      <c r="S47" s="1373" t="s">
        <v>1064</v>
      </c>
      <c r="U47" s="1362" t="s">
        <v>1833</v>
      </c>
      <c r="V47" s="1363" t="s">
        <v>1065</v>
      </c>
      <c r="W47" s="1362" t="s">
        <v>1038</v>
      </c>
      <c r="Y47" s="1376"/>
    </row>
    <row r="48" spans="1:43">
      <c r="A48" s="1368">
        <v>1142112268</v>
      </c>
      <c r="B48" s="1369" t="s">
        <v>1335</v>
      </c>
      <c r="C48" s="1369" t="s">
        <v>9</v>
      </c>
      <c r="D48" s="1369"/>
      <c r="E48" s="1369"/>
      <c r="F48" s="1369" t="s">
        <v>227</v>
      </c>
      <c r="G48" s="1369" t="s">
        <v>226</v>
      </c>
      <c r="H48" s="1363"/>
      <c r="I48" s="1363"/>
      <c r="R48" s="1362" t="str">
        <f t="shared" si="2"/>
        <v>Événements nationaux et internationaux et organismes de soutien à la production</v>
      </c>
      <c r="U48" s="1362" t="s">
        <v>1834</v>
      </c>
      <c r="V48" s="1364" t="s">
        <v>1066</v>
      </c>
      <c r="W48" s="1362" t="s">
        <v>1038</v>
      </c>
    </row>
    <row r="49" spans="1:33">
      <c r="A49" s="1368">
        <v>1142119263</v>
      </c>
      <c r="B49" s="1369" t="s">
        <v>354</v>
      </c>
      <c r="C49" s="1369" t="s">
        <v>390</v>
      </c>
      <c r="D49" s="1369" t="s">
        <v>389</v>
      </c>
      <c r="E49" s="1369" t="s">
        <v>165</v>
      </c>
      <c r="F49" s="1369" t="s">
        <v>229</v>
      </c>
      <c r="G49" s="1369" t="s">
        <v>228</v>
      </c>
      <c r="H49" s="1363"/>
      <c r="I49" s="1363"/>
      <c r="U49" s="1362" t="s">
        <v>1835</v>
      </c>
    </row>
    <row r="50" spans="1:33">
      <c r="A50" s="1368">
        <v>1142119859</v>
      </c>
      <c r="B50" s="1369" t="s">
        <v>899</v>
      </c>
      <c r="C50" s="1369" t="s">
        <v>390</v>
      </c>
      <c r="D50" s="1369" t="s">
        <v>841</v>
      </c>
      <c r="E50" s="1369" t="s">
        <v>164</v>
      </c>
      <c r="F50" s="1369" t="s">
        <v>235</v>
      </c>
      <c r="G50" s="1369" t="s">
        <v>234</v>
      </c>
      <c r="H50" s="1363"/>
      <c r="I50" s="1363"/>
      <c r="Q50" s="1389">
        <v>1</v>
      </c>
      <c r="R50" s="1389">
        <v>2</v>
      </c>
      <c r="S50" s="1389">
        <v>3</v>
      </c>
      <c r="T50" s="1389">
        <v>4</v>
      </c>
      <c r="U50" s="1389">
        <v>5</v>
      </c>
      <c r="V50" s="1389">
        <v>6</v>
      </c>
      <c r="W50" s="1389">
        <v>7</v>
      </c>
      <c r="X50" s="1389">
        <v>8</v>
      </c>
      <c r="Y50" s="1389">
        <v>9</v>
      </c>
      <c r="Z50" s="1389">
        <v>10</v>
      </c>
      <c r="AA50" s="1389">
        <v>11</v>
      </c>
      <c r="AB50" s="1389">
        <v>12</v>
      </c>
      <c r="AC50" s="1389">
        <v>13</v>
      </c>
      <c r="AD50" s="1389">
        <v>14</v>
      </c>
      <c r="AE50" s="1362">
        <v>15</v>
      </c>
      <c r="AF50" s="1362">
        <v>16</v>
      </c>
      <c r="AG50" s="1362">
        <v>17</v>
      </c>
    </row>
    <row r="51" spans="1:33">
      <c r="A51" s="1368">
        <v>1142139840</v>
      </c>
      <c r="B51" s="1369" t="s">
        <v>1105</v>
      </c>
      <c r="C51" s="1369" t="s">
        <v>390</v>
      </c>
      <c r="D51" s="1369" t="s">
        <v>392</v>
      </c>
      <c r="E51" s="1369" t="s">
        <v>140</v>
      </c>
      <c r="F51" s="1369" t="s">
        <v>239</v>
      </c>
      <c r="G51" s="1369" t="s">
        <v>238</v>
      </c>
      <c r="H51" s="1363"/>
      <c r="I51" s="1363"/>
      <c r="Q51" s="1363" t="s">
        <v>210</v>
      </c>
      <c r="R51" s="1363" t="s">
        <v>210</v>
      </c>
      <c r="S51" s="1363" t="s">
        <v>210</v>
      </c>
      <c r="T51" s="1363" t="s">
        <v>210</v>
      </c>
      <c r="U51" s="1363" t="s">
        <v>210</v>
      </c>
      <c r="V51" s="1363" t="s">
        <v>210</v>
      </c>
      <c r="W51" s="1363" t="s">
        <v>210</v>
      </c>
      <c r="X51" s="1363" t="s">
        <v>210</v>
      </c>
      <c r="Y51" s="1363" t="s">
        <v>210</v>
      </c>
      <c r="Z51" s="1363" t="s">
        <v>210</v>
      </c>
      <c r="AA51" s="1363" t="s">
        <v>210</v>
      </c>
      <c r="AB51" s="1363" t="s">
        <v>210</v>
      </c>
      <c r="AC51" s="1363" t="s">
        <v>210</v>
      </c>
      <c r="AD51" s="1363" t="s">
        <v>210</v>
      </c>
      <c r="AE51" s="1390" t="s">
        <v>210</v>
      </c>
      <c r="AF51" s="1390" t="s">
        <v>210</v>
      </c>
      <c r="AG51" s="1390" t="s">
        <v>210</v>
      </c>
    </row>
    <row r="52" spans="1:33">
      <c r="A52" s="1368">
        <v>1142140871</v>
      </c>
      <c r="B52" s="1369" t="s">
        <v>1336</v>
      </c>
      <c r="C52" s="1369" t="s">
        <v>9</v>
      </c>
      <c r="D52" s="1369"/>
      <c r="E52" s="1369"/>
      <c r="F52" s="1369" t="s">
        <v>229</v>
      </c>
      <c r="G52" s="1369" t="s">
        <v>228</v>
      </c>
      <c r="H52" s="1363"/>
      <c r="I52" s="1363"/>
      <c r="Q52" s="1373" t="s">
        <v>308</v>
      </c>
      <c r="R52" s="1373" t="s">
        <v>1077</v>
      </c>
      <c r="S52" s="1373" t="s">
        <v>1015</v>
      </c>
      <c r="T52" s="1373" t="s">
        <v>310</v>
      </c>
      <c r="U52" s="1373" t="s">
        <v>1030</v>
      </c>
      <c r="V52" s="1373" t="s">
        <v>131</v>
      </c>
      <c r="W52" s="1373" t="s">
        <v>39</v>
      </c>
      <c r="X52" s="1373" t="s">
        <v>39</v>
      </c>
      <c r="Y52" s="1373" t="s">
        <v>1012</v>
      </c>
      <c r="Z52" s="1373" t="s">
        <v>1032</v>
      </c>
      <c r="AA52" s="1373" t="s">
        <v>1033</v>
      </c>
      <c r="AB52" s="1373" t="s">
        <v>1034</v>
      </c>
      <c r="AC52" s="1373" t="s">
        <v>1035</v>
      </c>
      <c r="AD52" s="1373" t="s">
        <v>1061</v>
      </c>
      <c r="AE52" s="1364" t="s">
        <v>1065</v>
      </c>
      <c r="AF52" s="1364" t="s">
        <v>1066</v>
      </c>
    </row>
    <row r="53" spans="1:33">
      <c r="A53" s="1368">
        <v>1142143651</v>
      </c>
      <c r="B53" s="1369" t="s">
        <v>1106</v>
      </c>
      <c r="C53" s="1369" t="s">
        <v>388</v>
      </c>
      <c r="D53" s="1369" t="s">
        <v>389</v>
      </c>
      <c r="E53" s="1369" t="s">
        <v>165</v>
      </c>
      <c r="F53" s="1369" t="s">
        <v>233</v>
      </c>
      <c r="G53" s="1369" t="s">
        <v>232</v>
      </c>
      <c r="H53" s="1363"/>
      <c r="I53" s="1363"/>
      <c r="Q53" s="1373" t="s">
        <v>179</v>
      </c>
      <c r="R53" s="1373" t="s">
        <v>1013</v>
      </c>
      <c r="S53" s="1376"/>
      <c r="T53" s="1376"/>
      <c r="U53" s="1373" t="s">
        <v>1031</v>
      </c>
      <c r="V53" s="1376"/>
      <c r="W53" s="1376"/>
      <c r="X53" s="1376"/>
      <c r="Y53" s="1376"/>
      <c r="Z53" s="1376"/>
      <c r="AA53" s="1376"/>
      <c r="AB53" s="1376"/>
      <c r="AC53" s="1376"/>
      <c r="AD53" s="1376"/>
    </row>
    <row r="54" spans="1:33">
      <c r="A54" s="1368">
        <v>1142144691</v>
      </c>
      <c r="B54" s="1369" t="s">
        <v>937</v>
      </c>
      <c r="C54" s="1369" t="s">
        <v>390</v>
      </c>
      <c r="D54" s="1369" t="s">
        <v>841</v>
      </c>
      <c r="E54" s="1369" t="s">
        <v>164</v>
      </c>
      <c r="F54" s="1369" t="s">
        <v>213</v>
      </c>
      <c r="G54" s="1369" t="s">
        <v>212</v>
      </c>
      <c r="H54" s="1363"/>
      <c r="I54" s="1363"/>
      <c r="Q54" s="1373" t="s">
        <v>178</v>
      </c>
      <c r="R54" s="1373" t="s">
        <v>1014</v>
      </c>
      <c r="S54" s="1376"/>
      <c r="T54" s="1376"/>
      <c r="U54" s="1376"/>
      <c r="V54" s="1376"/>
      <c r="W54" s="1376"/>
      <c r="X54" s="1376"/>
      <c r="Y54" s="1376"/>
      <c r="Z54" s="1376"/>
      <c r="AA54" s="1376"/>
      <c r="AB54" s="1376"/>
      <c r="AC54" s="1376"/>
      <c r="AD54" s="1376"/>
    </row>
    <row r="55" spans="1:33">
      <c r="A55" s="1368">
        <v>1142150078</v>
      </c>
      <c r="B55" s="1369" t="s">
        <v>943</v>
      </c>
      <c r="C55" s="1369" t="s">
        <v>390</v>
      </c>
      <c r="D55" s="1369" t="s">
        <v>841</v>
      </c>
      <c r="E55" s="1369" t="s">
        <v>164</v>
      </c>
      <c r="F55" s="1369" t="s">
        <v>239</v>
      </c>
      <c r="G55" s="1369" t="s">
        <v>238</v>
      </c>
      <c r="H55" s="1363"/>
      <c r="I55" s="1363"/>
      <c r="Q55" s="1376"/>
      <c r="R55" s="1373" t="s">
        <v>1011</v>
      </c>
      <c r="S55" s="1376"/>
      <c r="T55" s="1376"/>
      <c r="U55" s="1376"/>
      <c r="V55" s="1376"/>
      <c r="W55" s="1376"/>
      <c r="X55" s="1376"/>
      <c r="Y55" s="1376"/>
      <c r="Z55" s="1376"/>
      <c r="AA55" s="1376"/>
      <c r="AB55" s="1376"/>
      <c r="AC55" s="1376"/>
      <c r="AD55" s="1376"/>
    </row>
    <row r="56" spans="1:33">
      <c r="A56" s="1368">
        <v>1142155416</v>
      </c>
      <c r="B56" s="1369" t="s">
        <v>680</v>
      </c>
      <c r="C56" s="1369" t="s">
        <v>390</v>
      </c>
      <c r="D56" s="1369" t="s">
        <v>394</v>
      </c>
      <c r="E56" s="1369" t="s">
        <v>132</v>
      </c>
      <c r="F56" s="1369" t="s">
        <v>239</v>
      </c>
      <c r="G56" s="1369" t="s">
        <v>238</v>
      </c>
      <c r="H56" s="1363"/>
      <c r="I56" s="1363"/>
      <c r="R56" s="1373" t="s">
        <v>1015</v>
      </c>
      <c r="Y56" s="1376"/>
    </row>
    <row r="57" spans="1:33">
      <c r="A57" s="1368">
        <v>1142166124</v>
      </c>
      <c r="B57" s="1369" t="s">
        <v>574</v>
      </c>
      <c r="C57" s="1369" t="s">
        <v>390</v>
      </c>
      <c r="D57" s="1369" t="s">
        <v>392</v>
      </c>
      <c r="E57" s="1369" t="s">
        <v>140</v>
      </c>
      <c r="F57" s="1369" t="s">
        <v>239</v>
      </c>
      <c r="G57" s="1369" t="s">
        <v>238</v>
      </c>
      <c r="H57" s="1363"/>
      <c r="I57" s="1363"/>
    </row>
    <row r="58" spans="1:33">
      <c r="A58" s="1368">
        <v>1142171116</v>
      </c>
      <c r="B58" s="1369" t="s">
        <v>355</v>
      </c>
      <c r="C58" s="1369" t="s">
        <v>390</v>
      </c>
      <c r="D58" s="1369" t="s">
        <v>389</v>
      </c>
      <c r="E58" s="1369" t="s">
        <v>165</v>
      </c>
      <c r="F58" s="1369" t="s">
        <v>215</v>
      </c>
      <c r="G58" s="1369" t="s">
        <v>214</v>
      </c>
      <c r="H58" s="1363"/>
      <c r="I58" s="1363"/>
    </row>
    <row r="59" spans="1:33">
      <c r="A59" s="1368">
        <v>1142171470</v>
      </c>
      <c r="B59" s="1369" t="s">
        <v>862</v>
      </c>
      <c r="C59" s="1369" t="s">
        <v>390</v>
      </c>
      <c r="D59" s="1369" t="s">
        <v>841</v>
      </c>
      <c r="E59" s="1369" t="s">
        <v>164</v>
      </c>
      <c r="F59" s="1369" t="s">
        <v>239</v>
      </c>
      <c r="G59" s="1369" t="s">
        <v>238</v>
      </c>
      <c r="H59" s="1363"/>
      <c r="I59" s="1363"/>
    </row>
    <row r="60" spans="1:33">
      <c r="A60" s="1368">
        <v>1142172056</v>
      </c>
      <c r="B60" s="1369" t="s">
        <v>500</v>
      </c>
      <c r="C60" s="1369" t="s">
        <v>390</v>
      </c>
      <c r="D60" s="1369" t="s">
        <v>391</v>
      </c>
      <c r="E60" s="1369" t="s">
        <v>136</v>
      </c>
      <c r="F60" s="1369" t="s">
        <v>217</v>
      </c>
      <c r="G60" s="1369" t="s">
        <v>216</v>
      </c>
      <c r="H60" s="1363"/>
      <c r="I60" s="1363"/>
    </row>
    <row r="61" spans="1:33">
      <c r="A61" s="1368">
        <v>1142172528</v>
      </c>
      <c r="B61" s="1369" t="s">
        <v>808</v>
      </c>
      <c r="C61" s="1369" t="s">
        <v>390</v>
      </c>
      <c r="D61" s="1369" t="s">
        <v>394</v>
      </c>
      <c r="E61" s="1369" t="s">
        <v>132</v>
      </c>
      <c r="F61" s="1369" t="s">
        <v>239</v>
      </c>
      <c r="G61" s="1369" t="s">
        <v>238</v>
      </c>
      <c r="H61" s="1363"/>
      <c r="I61" s="1363"/>
    </row>
    <row r="62" spans="1:33">
      <c r="A62" s="1368">
        <v>1142177238</v>
      </c>
      <c r="B62" s="1369" t="s">
        <v>597</v>
      </c>
      <c r="C62" s="1369" t="s">
        <v>390</v>
      </c>
      <c r="D62" s="1369" t="s">
        <v>395</v>
      </c>
      <c r="E62" s="1369" t="s">
        <v>110</v>
      </c>
      <c r="F62" s="1369" t="s">
        <v>239</v>
      </c>
      <c r="G62" s="1369" t="s">
        <v>238</v>
      </c>
      <c r="H62" s="1363"/>
      <c r="I62" s="1363"/>
    </row>
    <row r="63" spans="1:33">
      <c r="A63" s="1368">
        <v>1142185694</v>
      </c>
      <c r="B63" s="1369" t="s">
        <v>929</v>
      </c>
      <c r="C63" s="1369" t="s">
        <v>390</v>
      </c>
      <c r="D63" s="1369" t="s">
        <v>841</v>
      </c>
      <c r="E63" s="1369" t="s">
        <v>164</v>
      </c>
      <c r="F63" s="1369" t="s">
        <v>215</v>
      </c>
      <c r="G63" s="1369" t="s">
        <v>214</v>
      </c>
      <c r="H63" s="1363"/>
      <c r="I63" s="1363"/>
    </row>
    <row r="64" spans="1:33">
      <c r="A64" s="1368">
        <v>1142196279</v>
      </c>
      <c r="B64" s="1369" t="s">
        <v>688</v>
      </c>
      <c r="C64" s="1369" t="s">
        <v>390</v>
      </c>
      <c r="D64" s="1369" t="s">
        <v>391</v>
      </c>
      <c r="E64" s="1369" t="s">
        <v>136</v>
      </c>
      <c r="F64" s="1369" t="s">
        <v>239</v>
      </c>
      <c r="G64" s="1369" t="s">
        <v>238</v>
      </c>
      <c r="H64" s="1363"/>
      <c r="I64" s="1363"/>
    </row>
    <row r="65" spans="1:9">
      <c r="A65" s="1368">
        <v>1142196311</v>
      </c>
      <c r="B65" s="1369" t="s">
        <v>738</v>
      </c>
      <c r="C65" s="1369" t="s">
        <v>9</v>
      </c>
      <c r="D65" s="1369"/>
      <c r="E65" s="1369"/>
      <c r="F65" s="1369" t="s">
        <v>239</v>
      </c>
      <c r="G65" s="1369" t="s">
        <v>238</v>
      </c>
      <c r="H65" s="1363"/>
      <c r="I65" s="1363"/>
    </row>
    <row r="66" spans="1:9">
      <c r="A66" s="1368">
        <v>1142198069</v>
      </c>
      <c r="B66" s="1369" t="s">
        <v>1107</v>
      </c>
      <c r="C66" s="1369" t="s">
        <v>390</v>
      </c>
      <c r="D66" s="1369" t="s">
        <v>389</v>
      </c>
      <c r="E66" s="1369" t="s">
        <v>165</v>
      </c>
      <c r="F66" s="1369" t="s">
        <v>239</v>
      </c>
      <c r="G66" s="1369" t="s">
        <v>238</v>
      </c>
      <c r="H66" s="1363"/>
      <c r="I66" s="1363"/>
    </row>
    <row r="67" spans="1:9">
      <c r="A67" s="1368">
        <v>1142205724</v>
      </c>
      <c r="B67" s="1369" t="s">
        <v>1108</v>
      </c>
      <c r="C67" s="1369" t="s">
        <v>390</v>
      </c>
      <c r="D67" s="1369" t="s">
        <v>841</v>
      </c>
      <c r="E67" s="1369" t="s">
        <v>164</v>
      </c>
      <c r="F67" s="1369" t="s">
        <v>245</v>
      </c>
      <c r="G67" s="1369" t="s">
        <v>244</v>
      </c>
      <c r="H67" s="1363"/>
      <c r="I67" s="1363"/>
    </row>
    <row r="68" spans="1:9">
      <c r="A68" s="1368">
        <v>1142206805</v>
      </c>
      <c r="B68" s="1369" t="s">
        <v>954</v>
      </c>
      <c r="C68" s="1369" t="s">
        <v>388</v>
      </c>
      <c r="D68" s="1369" t="s">
        <v>841</v>
      </c>
      <c r="E68" s="1369" t="s">
        <v>164</v>
      </c>
      <c r="F68" s="1369" t="s">
        <v>231</v>
      </c>
      <c r="G68" s="1369" t="s">
        <v>230</v>
      </c>
      <c r="H68" s="1363"/>
      <c r="I68" s="1363"/>
    </row>
    <row r="69" spans="1:9">
      <c r="A69" s="1368">
        <v>1142239574</v>
      </c>
      <c r="B69" s="1369" t="s">
        <v>665</v>
      </c>
      <c r="C69" s="1369" t="s">
        <v>390</v>
      </c>
      <c r="D69" s="1369" t="s">
        <v>394</v>
      </c>
      <c r="E69" s="1369" t="s">
        <v>132</v>
      </c>
      <c r="F69" s="1369" t="s">
        <v>239</v>
      </c>
      <c r="G69" s="1369" t="s">
        <v>238</v>
      </c>
      <c r="H69" s="1363"/>
      <c r="I69" s="1363"/>
    </row>
    <row r="70" spans="1:9">
      <c r="A70" s="1368">
        <v>1142239939</v>
      </c>
      <c r="B70" s="1369" t="s">
        <v>501</v>
      </c>
      <c r="C70" s="1369" t="s">
        <v>390</v>
      </c>
      <c r="D70" s="1369" t="s">
        <v>392</v>
      </c>
      <c r="E70" s="1369" t="s">
        <v>140</v>
      </c>
      <c r="F70" s="1369" t="s">
        <v>217</v>
      </c>
      <c r="G70" s="1369" t="s">
        <v>216</v>
      </c>
      <c r="H70" s="1363"/>
      <c r="I70" s="1363"/>
    </row>
    <row r="71" spans="1:9">
      <c r="A71" s="1368">
        <v>1142243139</v>
      </c>
      <c r="B71" s="1369" t="s">
        <v>871</v>
      </c>
      <c r="C71" s="1369" t="s">
        <v>390</v>
      </c>
      <c r="D71" s="1369" t="s">
        <v>841</v>
      </c>
      <c r="E71" s="1369" t="s">
        <v>164</v>
      </c>
      <c r="F71" s="1369" t="s">
        <v>239</v>
      </c>
      <c r="G71" s="1369" t="s">
        <v>238</v>
      </c>
      <c r="H71" s="1363"/>
      <c r="I71" s="1363"/>
    </row>
    <row r="72" spans="1:9">
      <c r="A72" s="1368">
        <v>1142254151</v>
      </c>
      <c r="B72" s="1369" t="s">
        <v>434</v>
      </c>
      <c r="C72" s="1369" t="s">
        <v>390</v>
      </c>
      <c r="D72" s="1369" t="s">
        <v>392</v>
      </c>
      <c r="E72" s="1369" t="s">
        <v>140</v>
      </c>
      <c r="F72" s="1369" t="s">
        <v>229</v>
      </c>
      <c r="G72" s="1369" t="s">
        <v>228</v>
      </c>
      <c r="H72" s="1363"/>
      <c r="I72" s="1363"/>
    </row>
    <row r="73" spans="1:9">
      <c r="A73" s="1368">
        <v>1142269936</v>
      </c>
      <c r="B73" s="1369" t="s">
        <v>1109</v>
      </c>
      <c r="C73" s="1369" t="s">
        <v>390</v>
      </c>
      <c r="D73" s="1369" t="s">
        <v>391</v>
      </c>
      <c r="E73" s="1369" t="s">
        <v>136</v>
      </c>
      <c r="F73" s="1369" t="s">
        <v>239</v>
      </c>
      <c r="G73" s="1369" t="s">
        <v>238</v>
      </c>
      <c r="H73" s="1363"/>
      <c r="I73" s="1363"/>
    </row>
    <row r="74" spans="1:9">
      <c r="A74" s="1368">
        <v>1142271338</v>
      </c>
      <c r="B74" s="1369" t="s">
        <v>1337</v>
      </c>
      <c r="C74" s="1369" t="s">
        <v>9</v>
      </c>
      <c r="D74" s="1369"/>
      <c r="E74" s="1369"/>
      <c r="F74" s="1369" t="s">
        <v>241</v>
      </c>
      <c r="G74" s="1369" t="s">
        <v>240</v>
      </c>
      <c r="H74" s="1363"/>
      <c r="I74" s="1363"/>
    </row>
    <row r="75" spans="1:9">
      <c r="A75" s="1368">
        <v>1142271908</v>
      </c>
      <c r="B75" s="1369" t="s">
        <v>893</v>
      </c>
      <c r="C75" s="1369" t="s">
        <v>390</v>
      </c>
      <c r="D75" s="1369" t="s">
        <v>844</v>
      </c>
      <c r="E75" s="1369" t="s">
        <v>246</v>
      </c>
      <c r="F75" s="1369" t="s">
        <v>239</v>
      </c>
      <c r="G75" s="1369" t="s">
        <v>238</v>
      </c>
      <c r="H75" s="1363"/>
      <c r="I75" s="1363"/>
    </row>
    <row r="76" spans="1:9">
      <c r="A76" s="1368">
        <v>1142273805</v>
      </c>
      <c r="B76" s="1369" t="s">
        <v>554</v>
      </c>
      <c r="C76" s="1369" t="s">
        <v>9</v>
      </c>
      <c r="D76" s="1369"/>
      <c r="E76" s="1369"/>
      <c r="F76" s="1369" t="s">
        <v>229</v>
      </c>
      <c r="G76" s="1369" t="s">
        <v>228</v>
      </c>
      <c r="H76" s="1363"/>
      <c r="I76" s="1363"/>
    </row>
    <row r="77" spans="1:9">
      <c r="A77" s="1368">
        <v>1142284406</v>
      </c>
      <c r="B77" s="1369" t="s">
        <v>417</v>
      </c>
      <c r="C77" s="1369" t="s">
        <v>390</v>
      </c>
      <c r="D77" s="1369" t="s">
        <v>389</v>
      </c>
      <c r="E77" s="1369" t="s">
        <v>165</v>
      </c>
      <c r="F77" s="1369" t="s">
        <v>221</v>
      </c>
      <c r="G77" s="1369" t="s">
        <v>220</v>
      </c>
      <c r="H77" s="1363"/>
      <c r="I77" s="1363"/>
    </row>
    <row r="78" spans="1:9">
      <c r="A78" s="1368">
        <v>1142288886</v>
      </c>
      <c r="B78" s="1369" t="s">
        <v>1338</v>
      </c>
      <c r="C78" s="1369" t="s">
        <v>9</v>
      </c>
      <c r="D78" s="1369"/>
      <c r="E78" s="1369"/>
      <c r="F78" s="1369" t="s">
        <v>239</v>
      </c>
      <c r="G78" s="1369" t="s">
        <v>238</v>
      </c>
      <c r="H78" s="1363"/>
      <c r="I78" s="1363"/>
    </row>
    <row r="79" spans="1:9">
      <c r="A79" s="1368">
        <v>1142292623</v>
      </c>
      <c r="B79" s="1369" t="s">
        <v>599</v>
      </c>
      <c r="C79" s="1369" t="s">
        <v>390</v>
      </c>
      <c r="D79" s="1369" t="s">
        <v>391</v>
      </c>
      <c r="E79" s="1369" t="s">
        <v>136</v>
      </c>
      <c r="F79" s="1369" t="s">
        <v>239</v>
      </c>
      <c r="G79" s="1369" t="s">
        <v>238</v>
      </c>
      <c r="H79" s="1363"/>
      <c r="I79" s="1363"/>
    </row>
    <row r="80" spans="1:9">
      <c r="A80" s="1368">
        <v>1142293100</v>
      </c>
      <c r="B80" s="1369" t="s">
        <v>942</v>
      </c>
      <c r="C80" s="1369" t="s">
        <v>390</v>
      </c>
      <c r="D80" s="1369" t="s">
        <v>841</v>
      </c>
      <c r="E80" s="1369" t="s">
        <v>164</v>
      </c>
      <c r="F80" s="1369" t="s">
        <v>235</v>
      </c>
      <c r="G80" s="1369" t="s">
        <v>234</v>
      </c>
      <c r="H80" s="1363"/>
      <c r="I80" s="1363"/>
    </row>
    <row r="81" spans="1:9">
      <c r="A81" s="1368">
        <v>1142298240</v>
      </c>
      <c r="B81" s="1369" t="s">
        <v>684</v>
      </c>
      <c r="C81" s="1369" t="s">
        <v>390</v>
      </c>
      <c r="D81" s="1369" t="s">
        <v>391</v>
      </c>
      <c r="E81" s="1369" t="s">
        <v>136</v>
      </c>
      <c r="F81" s="1369" t="s">
        <v>239</v>
      </c>
      <c r="G81" s="1369" t="s">
        <v>238</v>
      </c>
      <c r="H81" s="1363"/>
      <c r="I81" s="1363"/>
    </row>
    <row r="82" spans="1:9">
      <c r="A82" s="1368">
        <v>1142312264</v>
      </c>
      <c r="B82" s="1369" t="s">
        <v>1339</v>
      </c>
      <c r="C82" s="1369" t="s">
        <v>9</v>
      </c>
      <c r="D82" s="1369"/>
      <c r="E82" s="1369"/>
      <c r="F82" s="1369" t="s">
        <v>235</v>
      </c>
      <c r="G82" s="1369" t="s">
        <v>234</v>
      </c>
      <c r="H82" s="1363"/>
      <c r="I82" s="1363"/>
    </row>
    <row r="83" spans="1:9">
      <c r="A83" s="1368">
        <v>1142313288</v>
      </c>
      <c r="B83" s="1369" t="s">
        <v>612</v>
      </c>
      <c r="C83" s="1369" t="s">
        <v>390</v>
      </c>
      <c r="D83" s="1369" t="s">
        <v>394</v>
      </c>
      <c r="E83" s="1369" t="s">
        <v>132</v>
      </c>
      <c r="F83" s="1369" t="s">
        <v>239</v>
      </c>
      <c r="G83" s="1369" t="s">
        <v>238</v>
      </c>
      <c r="H83" s="1363"/>
      <c r="I83" s="1363"/>
    </row>
    <row r="84" spans="1:9">
      <c r="A84" s="1368">
        <v>1142313585</v>
      </c>
      <c r="B84" s="1369" t="s">
        <v>1110</v>
      </c>
      <c r="C84" s="1369" t="s">
        <v>388</v>
      </c>
      <c r="D84" s="1369" t="s">
        <v>393</v>
      </c>
      <c r="E84" s="1369" t="s">
        <v>161</v>
      </c>
      <c r="F84" s="1369" t="s">
        <v>243</v>
      </c>
      <c r="G84" s="1369" t="s">
        <v>242</v>
      </c>
      <c r="H84" s="1363"/>
      <c r="I84" s="1363"/>
    </row>
    <row r="85" spans="1:9">
      <c r="A85" s="1368">
        <v>1142318055</v>
      </c>
      <c r="B85" s="1369" t="s">
        <v>656</v>
      </c>
      <c r="C85" s="1369" t="s">
        <v>390</v>
      </c>
      <c r="D85" s="1369" t="s">
        <v>392</v>
      </c>
      <c r="E85" s="1369" t="s">
        <v>140</v>
      </c>
      <c r="F85" s="1369" t="s">
        <v>219</v>
      </c>
      <c r="G85" s="1369" t="s">
        <v>218</v>
      </c>
      <c r="H85" s="1363"/>
      <c r="I85" s="1363"/>
    </row>
    <row r="86" spans="1:9">
      <c r="A86" s="1368">
        <v>1142319103</v>
      </c>
      <c r="B86" s="1369" t="s">
        <v>1111</v>
      </c>
      <c r="C86" s="1369" t="s">
        <v>390</v>
      </c>
      <c r="D86" s="1369" t="s">
        <v>391</v>
      </c>
      <c r="E86" s="1369" t="s">
        <v>136</v>
      </c>
      <c r="F86" s="1369" t="s">
        <v>239</v>
      </c>
      <c r="G86" s="1369" t="s">
        <v>238</v>
      </c>
      <c r="H86" s="1363"/>
      <c r="I86" s="1363"/>
    </row>
    <row r="87" spans="1:9">
      <c r="A87" s="1368">
        <v>1142320242</v>
      </c>
      <c r="B87" s="1369" t="s">
        <v>870</v>
      </c>
      <c r="C87" s="1369" t="s">
        <v>390</v>
      </c>
      <c r="D87" s="1369" t="s">
        <v>841</v>
      </c>
      <c r="E87" s="1369" t="s">
        <v>164</v>
      </c>
      <c r="F87" s="1369" t="s">
        <v>239</v>
      </c>
      <c r="G87" s="1369" t="s">
        <v>238</v>
      </c>
      <c r="H87" s="1363"/>
      <c r="I87" s="1363"/>
    </row>
    <row r="88" spans="1:9">
      <c r="A88" s="1368">
        <v>1142322107</v>
      </c>
      <c r="B88" s="1369" t="s">
        <v>498</v>
      </c>
      <c r="C88" s="1369" t="s">
        <v>390</v>
      </c>
      <c r="D88" s="1369" t="s">
        <v>392</v>
      </c>
      <c r="E88" s="1369" t="s">
        <v>140</v>
      </c>
      <c r="F88" s="1369" t="s">
        <v>239</v>
      </c>
      <c r="G88" s="1369" t="s">
        <v>238</v>
      </c>
      <c r="H88" s="1363"/>
      <c r="I88" s="1363"/>
    </row>
    <row r="89" spans="1:9">
      <c r="A89" s="1368">
        <v>1142335232</v>
      </c>
      <c r="B89" s="1369" t="s">
        <v>411</v>
      </c>
      <c r="C89" s="1369" t="s">
        <v>390</v>
      </c>
      <c r="D89" s="1369" t="s">
        <v>389</v>
      </c>
      <c r="E89" s="1369" t="s">
        <v>165</v>
      </c>
      <c r="F89" s="1369" t="s">
        <v>237</v>
      </c>
      <c r="G89" s="1369" t="s">
        <v>236</v>
      </c>
      <c r="H89" s="1363"/>
      <c r="I89" s="1363"/>
    </row>
    <row r="90" spans="1:9">
      <c r="A90" s="1368">
        <v>1142335570</v>
      </c>
      <c r="B90" s="1369" t="s">
        <v>868</v>
      </c>
      <c r="C90" s="1369" t="s">
        <v>390</v>
      </c>
      <c r="D90" s="1369" t="s">
        <v>841</v>
      </c>
      <c r="E90" s="1369" t="s">
        <v>164</v>
      </c>
      <c r="F90" s="1369" t="s">
        <v>239</v>
      </c>
      <c r="G90" s="1369" t="s">
        <v>238</v>
      </c>
      <c r="H90" s="1363"/>
      <c r="I90" s="1363"/>
    </row>
    <row r="91" spans="1:9">
      <c r="A91" s="1368">
        <v>1142342576</v>
      </c>
      <c r="B91" s="1369" t="s">
        <v>628</v>
      </c>
      <c r="C91" s="1369" t="s">
        <v>390</v>
      </c>
      <c r="D91" s="1369" t="s">
        <v>391</v>
      </c>
      <c r="E91" s="1369" t="s">
        <v>136</v>
      </c>
      <c r="F91" s="1369" t="s">
        <v>239</v>
      </c>
      <c r="G91" s="1369" t="s">
        <v>238</v>
      </c>
      <c r="H91" s="1363"/>
      <c r="I91" s="1363"/>
    </row>
    <row r="92" spans="1:9">
      <c r="A92" s="1368">
        <v>1142350264</v>
      </c>
      <c r="B92" s="1369" t="s">
        <v>607</v>
      </c>
      <c r="C92" s="1369" t="s">
        <v>390</v>
      </c>
      <c r="D92" s="1369" t="s">
        <v>391</v>
      </c>
      <c r="E92" s="1369" t="s">
        <v>136</v>
      </c>
      <c r="F92" s="1369" t="s">
        <v>239</v>
      </c>
      <c r="G92" s="1369" t="s">
        <v>238</v>
      </c>
      <c r="H92" s="1363"/>
      <c r="I92" s="1363"/>
    </row>
    <row r="93" spans="1:9">
      <c r="A93" s="1368">
        <v>1142353599</v>
      </c>
      <c r="B93" s="1369" t="s">
        <v>687</v>
      </c>
      <c r="C93" s="1369" t="s">
        <v>390</v>
      </c>
      <c r="D93" s="1369" t="s">
        <v>391</v>
      </c>
      <c r="E93" s="1369" t="s">
        <v>136</v>
      </c>
      <c r="F93" s="1369" t="s">
        <v>239</v>
      </c>
      <c r="G93" s="1369" t="s">
        <v>238</v>
      </c>
      <c r="H93" s="1363"/>
      <c r="I93" s="1363"/>
    </row>
    <row r="94" spans="1:9">
      <c r="A94" s="1368">
        <v>1142354134</v>
      </c>
      <c r="B94" s="1369" t="s">
        <v>617</v>
      </c>
      <c r="C94" s="1369" t="s">
        <v>390</v>
      </c>
      <c r="D94" s="1369" t="s">
        <v>391</v>
      </c>
      <c r="E94" s="1369" t="s">
        <v>136</v>
      </c>
      <c r="F94" s="1369" t="s">
        <v>239</v>
      </c>
      <c r="G94" s="1369" t="s">
        <v>238</v>
      </c>
      <c r="H94" s="1363"/>
      <c r="I94" s="1363"/>
    </row>
    <row r="95" spans="1:9">
      <c r="A95" s="1368">
        <v>1142358663</v>
      </c>
      <c r="B95" s="1369" t="s">
        <v>378</v>
      </c>
      <c r="C95" s="1369" t="s">
        <v>388</v>
      </c>
      <c r="D95" s="1369" t="s">
        <v>389</v>
      </c>
      <c r="E95" s="1369" t="s">
        <v>165</v>
      </c>
      <c r="F95" s="1369" t="s">
        <v>217</v>
      </c>
      <c r="G95" s="1369" t="s">
        <v>216</v>
      </c>
      <c r="H95" s="1363"/>
      <c r="I95" s="1363"/>
    </row>
    <row r="96" spans="1:9">
      <c r="A96" s="1368">
        <v>1142360032</v>
      </c>
      <c r="B96" s="1369" t="s">
        <v>502</v>
      </c>
      <c r="C96" s="1369" t="s">
        <v>390</v>
      </c>
      <c r="D96" s="1369" t="s">
        <v>391</v>
      </c>
      <c r="E96" s="1369" t="s">
        <v>136</v>
      </c>
      <c r="F96" s="1369" t="s">
        <v>239</v>
      </c>
      <c r="G96" s="1369" t="s">
        <v>238</v>
      </c>
      <c r="H96" s="1363"/>
      <c r="I96" s="1363"/>
    </row>
    <row r="97" spans="1:9">
      <c r="A97" s="1368">
        <v>1142363408</v>
      </c>
      <c r="B97" s="1369" t="s">
        <v>1340</v>
      </c>
      <c r="C97" s="1369" t="s">
        <v>9</v>
      </c>
      <c r="D97" s="1369"/>
      <c r="E97" s="1369"/>
      <c r="F97" s="1369" t="s">
        <v>245</v>
      </c>
      <c r="G97" s="1369" t="s">
        <v>244</v>
      </c>
      <c r="H97" s="1363"/>
      <c r="I97" s="1363"/>
    </row>
    <row r="98" spans="1:9">
      <c r="A98" s="1368">
        <v>1142377614</v>
      </c>
      <c r="B98" s="1369" t="s">
        <v>413</v>
      </c>
      <c r="C98" s="1369" t="s">
        <v>390</v>
      </c>
      <c r="D98" s="1369" t="s">
        <v>389</v>
      </c>
      <c r="E98" s="1369" t="s">
        <v>165</v>
      </c>
      <c r="F98" s="1369" t="s">
        <v>221</v>
      </c>
      <c r="G98" s="1369" t="s">
        <v>220</v>
      </c>
      <c r="H98" s="1363"/>
      <c r="I98" s="1363"/>
    </row>
    <row r="99" spans="1:9">
      <c r="A99" s="1368">
        <v>1142383257</v>
      </c>
      <c r="B99" s="1369" t="s">
        <v>356</v>
      </c>
      <c r="C99" s="1369" t="s">
        <v>390</v>
      </c>
      <c r="D99" s="1369" t="s">
        <v>389</v>
      </c>
      <c r="E99" s="1369" t="s">
        <v>165</v>
      </c>
      <c r="F99" s="1369" t="s">
        <v>219</v>
      </c>
      <c r="G99" s="1369" t="s">
        <v>218</v>
      </c>
      <c r="H99" s="1363"/>
      <c r="I99" s="1363"/>
    </row>
    <row r="100" spans="1:9">
      <c r="A100" s="1368">
        <v>1142387530</v>
      </c>
      <c r="B100" s="1369" t="s">
        <v>864</v>
      </c>
      <c r="C100" s="1369" t="s">
        <v>390</v>
      </c>
      <c r="D100" s="1369" t="s">
        <v>841</v>
      </c>
      <c r="E100" s="1369" t="s">
        <v>164</v>
      </c>
      <c r="F100" s="1369" t="s">
        <v>245</v>
      </c>
      <c r="G100" s="1369" t="s">
        <v>244</v>
      </c>
      <c r="H100" s="1363"/>
      <c r="I100" s="1363"/>
    </row>
    <row r="101" spans="1:9">
      <c r="A101" s="1368">
        <v>1142392142</v>
      </c>
      <c r="B101" s="1369" t="s">
        <v>1112</v>
      </c>
      <c r="C101" s="1369" t="s">
        <v>390</v>
      </c>
      <c r="D101" s="1369" t="s">
        <v>392</v>
      </c>
      <c r="E101" s="1369" t="s">
        <v>140</v>
      </c>
      <c r="F101" s="1369" t="s">
        <v>219</v>
      </c>
      <c r="G101" s="1369" t="s">
        <v>218</v>
      </c>
      <c r="H101" s="1363"/>
      <c r="I101" s="1363"/>
    </row>
    <row r="102" spans="1:9">
      <c r="A102" s="1368">
        <v>1142394528</v>
      </c>
      <c r="B102" s="1369" t="s">
        <v>1113</v>
      </c>
      <c r="C102" s="1369" t="s">
        <v>388</v>
      </c>
      <c r="D102" s="1369" t="s">
        <v>389</v>
      </c>
      <c r="E102" s="1369" t="s">
        <v>165</v>
      </c>
      <c r="F102" s="1369" t="s">
        <v>225</v>
      </c>
      <c r="G102" s="1369" t="s">
        <v>224</v>
      </c>
      <c r="H102" s="1363"/>
      <c r="I102" s="1363"/>
    </row>
    <row r="103" spans="1:9">
      <c r="A103" s="1368">
        <v>1142400689</v>
      </c>
      <c r="B103" s="1369" t="s">
        <v>403</v>
      </c>
      <c r="C103" s="1369" t="s">
        <v>390</v>
      </c>
      <c r="D103" s="1369" t="s">
        <v>389</v>
      </c>
      <c r="E103" s="1369" t="s">
        <v>165</v>
      </c>
      <c r="F103" s="1369" t="s">
        <v>227</v>
      </c>
      <c r="G103" s="1369" t="s">
        <v>226</v>
      </c>
      <c r="H103" s="1363"/>
      <c r="I103" s="1363"/>
    </row>
    <row r="104" spans="1:9">
      <c r="A104" s="1368">
        <v>1142405761</v>
      </c>
      <c r="B104" s="1369" t="s">
        <v>1341</v>
      </c>
      <c r="C104" s="1369" t="s">
        <v>9</v>
      </c>
      <c r="D104" s="1369"/>
      <c r="E104" s="1369"/>
      <c r="F104" s="1369" t="s">
        <v>217</v>
      </c>
      <c r="G104" s="1369" t="s">
        <v>216</v>
      </c>
      <c r="H104" s="1363"/>
      <c r="I104" s="1363"/>
    </row>
    <row r="105" spans="1:9">
      <c r="A105" s="1368">
        <v>1142424903</v>
      </c>
      <c r="B105" s="1369" t="s">
        <v>1342</v>
      </c>
      <c r="C105" s="1369" t="s">
        <v>9</v>
      </c>
      <c r="D105" s="1369"/>
      <c r="E105" s="1369"/>
      <c r="F105" s="1369" t="s">
        <v>239</v>
      </c>
      <c r="G105" s="1369" t="s">
        <v>238</v>
      </c>
      <c r="H105" s="1363"/>
      <c r="I105" s="1363"/>
    </row>
    <row r="106" spans="1:9">
      <c r="A106" s="1368">
        <v>1142451906</v>
      </c>
      <c r="B106" s="1369" t="s">
        <v>370</v>
      </c>
      <c r="C106" s="1369" t="s">
        <v>390</v>
      </c>
      <c r="D106" s="1369" t="s">
        <v>389</v>
      </c>
      <c r="E106" s="1369" t="s">
        <v>165</v>
      </c>
      <c r="F106" s="1369" t="s">
        <v>237</v>
      </c>
      <c r="G106" s="1369" t="s">
        <v>236</v>
      </c>
      <c r="H106" s="1363"/>
      <c r="I106" s="1363"/>
    </row>
    <row r="107" spans="1:9">
      <c r="A107" s="1368">
        <v>1142452490</v>
      </c>
      <c r="B107" s="1369" t="s">
        <v>625</v>
      </c>
      <c r="C107" s="1369" t="s">
        <v>390</v>
      </c>
      <c r="D107" s="1369" t="s">
        <v>391</v>
      </c>
      <c r="E107" s="1369" t="s">
        <v>136</v>
      </c>
      <c r="F107" s="1369" t="s">
        <v>239</v>
      </c>
      <c r="G107" s="1369" t="s">
        <v>238</v>
      </c>
      <c r="H107" s="1363"/>
      <c r="I107" s="1363"/>
    </row>
    <row r="108" spans="1:9">
      <c r="A108" s="1368">
        <v>1142464149</v>
      </c>
      <c r="B108" s="1369" t="s">
        <v>885</v>
      </c>
      <c r="C108" s="1369" t="s">
        <v>390</v>
      </c>
      <c r="D108" s="1369" t="s">
        <v>841</v>
      </c>
      <c r="E108" s="1369" t="s">
        <v>164</v>
      </c>
      <c r="F108" s="1369" t="s">
        <v>239</v>
      </c>
      <c r="G108" s="1369" t="s">
        <v>238</v>
      </c>
      <c r="H108" s="1363"/>
      <c r="I108" s="1363"/>
    </row>
    <row r="109" spans="1:9">
      <c r="A109" s="1368">
        <v>1142480541</v>
      </c>
      <c r="B109" s="1369" t="s">
        <v>362</v>
      </c>
      <c r="C109" s="1369" t="s">
        <v>390</v>
      </c>
      <c r="D109" s="1369" t="s">
        <v>389</v>
      </c>
      <c r="E109" s="1369" t="s">
        <v>165</v>
      </c>
      <c r="F109" s="1369" t="s">
        <v>237</v>
      </c>
      <c r="G109" s="1369" t="s">
        <v>236</v>
      </c>
      <c r="H109" s="1363"/>
      <c r="I109" s="1363"/>
    </row>
    <row r="110" spans="1:9">
      <c r="A110" s="1368">
        <v>1142481481</v>
      </c>
      <c r="B110" s="1369" t="s">
        <v>489</v>
      </c>
      <c r="C110" s="1369" t="s">
        <v>390</v>
      </c>
      <c r="D110" s="1369" t="s">
        <v>391</v>
      </c>
      <c r="E110" s="1369" t="s">
        <v>136</v>
      </c>
      <c r="F110" s="1369" t="s">
        <v>239</v>
      </c>
      <c r="G110" s="1369" t="s">
        <v>238</v>
      </c>
      <c r="H110" s="1363"/>
      <c r="I110" s="1363"/>
    </row>
    <row r="111" spans="1:9">
      <c r="A111" s="1368">
        <v>1142495333</v>
      </c>
      <c r="B111" s="1369" t="s">
        <v>380</v>
      </c>
      <c r="C111" s="1369" t="s">
        <v>388</v>
      </c>
      <c r="D111" s="1369" t="s">
        <v>389</v>
      </c>
      <c r="E111" s="1369" t="s">
        <v>165</v>
      </c>
      <c r="F111" s="1369" t="s">
        <v>215</v>
      </c>
      <c r="G111" s="1369" t="s">
        <v>214</v>
      </c>
      <c r="H111" s="1363"/>
      <c r="I111" s="1363"/>
    </row>
    <row r="112" spans="1:9">
      <c r="A112" s="1368">
        <v>1142496018</v>
      </c>
      <c r="B112" s="1369" t="s">
        <v>1114</v>
      </c>
      <c r="C112" s="1369" t="s">
        <v>390</v>
      </c>
      <c r="D112" s="1369" t="s">
        <v>389</v>
      </c>
      <c r="E112" s="1369" t="s">
        <v>165</v>
      </c>
      <c r="F112" s="1369" t="s">
        <v>239</v>
      </c>
      <c r="G112" s="1369" t="s">
        <v>238</v>
      </c>
      <c r="H112" s="1363"/>
      <c r="I112" s="1363"/>
    </row>
    <row r="113" spans="1:9">
      <c r="A113" s="1368">
        <v>1142502112</v>
      </c>
      <c r="B113" s="1369" t="s">
        <v>1343</v>
      </c>
      <c r="C113" s="1369" t="s">
        <v>9</v>
      </c>
      <c r="D113" s="1369"/>
      <c r="E113" s="1369"/>
      <c r="F113" s="1369" t="s">
        <v>225</v>
      </c>
      <c r="G113" s="1369" t="s">
        <v>224</v>
      </c>
      <c r="H113" s="1363"/>
      <c r="I113" s="1363"/>
    </row>
    <row r="114" spans="1:9">
      <c r="A114" s="1368">
        <v>1142507822</v>
      </c>
      <c r="B114" s="1369" t="s">
        <v>1115</v>
      </c>
      <c r="C114" s="1369" t="s">
        <v>390</v>
      </c>
      <c r="D114" s="1369" t="s">
        <v>393</v>
      </c>
      <c r="E114" s="1369" t="s">
        <v>161</v>
      </c>
      <c r="F114" s="1369" t="s">
        <v>239</v>
      </c>
      <c r="G114" s="1369" t="s">
        <v>238</v>
      </c>
      <c r="H114" s="1363"/>
      <c r="I114" s="1363"/>
    </row>
    <row r="115" spans="1:9">
      <c r="A115" s="1368">
        <v>1142534123</v>
      </c>
      <c r="B115" s="1369" t="s">
        <v>1344</v>
      </c>
      <c r="C115" s="1369" t="s">
        <v>9</v>
      </c>
      <c r="D115" s="1369"/>
      <c r="E115" s="1369"/>
      <c r="F115" s="1369" t="s">
        <v>215</v>
      </c>
      <c r="G115" s="1369" t="s">
        <v>214</v>
      </c>
      <c r="H115" s="1363"/>
      <c r="I115" s="1363"/>
    </row>
    <row r="116" spans="1:9">
      <c r="A116" s="1368">
        <v>1142535807</v>
      </c>
      <c r="B116" s="1369" t="s">
        <v>594</v>
      </c>
      <c r="C116" s="1369" t="s">
        <v>390</v>
      </c>
      <c r="D116" s="1369" t="s">
        <v>394</v>
      </c>
      <c r="E116" s="1369" t="s">
        <v>132</v>
      </c>
      <c r="F116" s="1369" t="s">
        <v>239</v>
      </c>
      <c r="G116" s="1369" t="s">
        <v>238</v>
      </c>
      <c r="H116" s="1363"/>
      <c r="I116" s="1363"/>
    </row>
    <row r="117" spans="1:9">
      <c r="A117" s="1368">
        <v>1142558650</v>
      </c>
      <c r="B117" s="1369" t="s">
        <v>1116</v>
      </c>
      <c r="C117" s="1369" t="s">
        <v>390</v>
      </c>
      <c r="D117" s="1369" t="s">
        <v>391</v>
      </c>
      <c r="E117" s="1369" t="s">
        <v>136</v>
      </c>
      <c r="F117" s="1369" t="s">
        <v>239</v>
      </c>
      <c r="G117" s="1369" t="s">
        <v>238</v>
      </c>
      <c r="H117" s="1363"/>
      <c r="I117" s="1363"/>
    </row>
    <row r="118" spans="1:9">
      <c r="A118" s="1368">
        <v>1142564609</v>
      </c>
      <c r="B118" s="1369" t="s">
        <v>879</v>
      </c>
      <c r="C118" s="1369" t="s">
        <v>390</v>
      </c>
      <c r="D118" s="1369" t="s">
        <v>841</v>
      </c>
      <c r="E118" s="1369" t="s">
        <v>164</v>
      </c>
      <c r="F118" s="1369" t="s">
        <v>237</v>
      </c>
      <c r="G118" s="1369" t="s">
        <v>236</v>
      </c>
      <c r="H118" s="1363"/>
      <c r="I118" s="1363"/>
    </row>
    <row r="119" spans="1:9">
      <c r="A119" s="1368">
        <v>1142568931</v>
      </c>
      <c r="B119" s="1369" t="s">
        <v>880</v>
      </c>
      <c r="C119" s="1369" t="s">
        <v>390</v>
      </c>
      <c r="D119" s="1369" t="s">
        <v>841</v>
      </c>
      <c r="E119" s="1369" t="s">
        <v>164</v>
      </c>
      <c r="F119" s="1369" t="s">
        <v>237</v>
      </c>
      <c r="G119" s="1369" t="s">
        <v>236</v>
      </c>
      <c r="H119" s="1363"/>
      <c r="I119" s="1363"/>
    </row>
    <row r="120" spans="1:9">
      <c r="A120" s="1368">
        <v>1142569061</v>
      </c>
      <c r="B120" s="1369" t="s">
        <v>675</v>
      </c>
      <c r="C120" s="1369" t="s">
        <v>390</v>
      </c>
      <c r="D120" s="1369" t="s">
        <v>394</v>
      </c>
      <c r="E120" s="1369" t="s">
        <v>132</v>
      </c>
      <c r="F120" s="1369" t="s">
        <v>239</v>
      </c>
      <c r="G120" s="1369" t="s">
        <v>238</v>
      </c>
      <c r="H120" s="1363"/>
      <c r="I120" s="1363"/>
    </row>
    <row r="121" spans="1:9">
      <c r="A121" s="1368">
        <v>1142572586</v>
      </c>
      <c r="B121" s="1369" t="s">
        <v>840</v>
      </c>
      <c r="C121" s="1369" t="s">
        <v>390</v>
      </c>
      <c r="D121" s="1369" t="s">
        <v>841</v>
      </c>
      <c r="E121" s="1369" t="s">
        <v>164</v>
      </c>
      <c r="F121" s="1369" t="s">
        <v>239</v>
      </c>
      <c r="G121" s="1369" t="s">
        <v>238</v>
      </c>
      <c r="H121" s="1363"/>
      <c r="I121" s="1363"/>
    </row>
    <row r="122" spans="1:9">
      <c r="A122" s="1368">
        <v>1142575399</v>
      </c>
      <c r="B122" s="1369" t="s">
        <v>1117</v>
      </c>
      <c r="C122" s="1369" t="s">
        <v>390</v>
      </c>
      <c r="D122" s="1369" t="s">
        <v>392</v>
      </c>
      <c r="E122" s="1369" t="s">
        <v>140</v>
      </c>
      <c r="F122" s="1369" t="s">
        <v>239</v>
      </c>
      <c r="G122" s="1369" t="s">
        <v>238</v>
      </c>
      <c r="H122" s="1363"/>
      <c r="I122" s="1363"/>
    </row>
    <row r="123" spans="1:9">
      <c r="A123" s="1368">
        <v>1142577932</v>
      </c>
      <c r="B123" s="1369" t="s">
        <v>973</v>
      </c>
      <c r="C123" s="1369" t="s">
        <v>388</v>
      </c>
      <c r="D123" s="1369" t="s">
        <v>841</v>
      </c>
      <c r="E123" s="1369" t="s">
        <v>164</v>
      </c>
      <c r="F123" s="1369" t="s">
        <v>219</v>
      </c>
      <c r="G123" s="1369" t="s">
        <v>218</v>
      </c>
      <c r="H123" s="1363"/>
      <c r="I123" s="1363"/>
    </row>
    <row r="124" spans="1:9">
      <c r="A124" s="1368">
        <v>1142578708</v>
      </c>
      <c r="B124" s="1369" t="s">
        <v>1118</v>
      </c>
      <c r="C124" s="1369" t="s">
        <v>388</v>
      </c>
      <c r="D124" s="1369" t="s">
        <v>395</v>
      </c>
      <c r="E124" s="1369" t="s">
        <v>110</v>
      </c>
      <c r="F124" s="1369" t="s">
        <v>239</v>
      </c>
      <c r="G124" s="1369" t="s">
        <v>238</v>
      </c>
      <c r="H124" s="1363"/>
      <c r="I124" s="1363"/>
    </row>
    <row r="125" spans="1:9">
      <c r="A125" s="1368">
        <v>1142580217</v>
      </c>
      <c r="B125" s="1369" t="s">
        <v>1345</v>
      </c>
      <c r="C125" s="1369" t="s">
        <v>9</v>
      </c>
      <c r="D125" s="1369"/>
      <c r="E125" s="1369"/>
      <c r="F125" s="1369" t="s">
        <v>239</v>
      </c>
      <c r="G125" s="1369" t="s">
        <v>238</v>
      </c>
      <c r="H125" s="1363"/>
      <c r="I125" s="1363"/>
    </row>
    <row r="126" spans="1:9">
      <c r="A126" s="1368">
        <v>1142588475</v>
      </c>
      <c r="B126" s="1369" t="s">
        <v>677</v>
      </c>
      <c r="C126" s="1369" t="s">
        <v>390</v>
      </c>
      <c r="D126" s="1369" t="s">
        <v>392</v>
      </c>
      <c r="E126" s="1369" t="s">
        <v>140</v>
      </c>
      <c r="F126" s="1369" t="s">
        <v>213</v>
      </c>
      <c r="G126" s="1369" t="s">
        <v>212</v>
      </c>
      <c r="H126" s="1363"/>
      <c r="I126" s="1363"/>
    </row>
    <row r="127" spans="1:9">
      <c r="A127" s="1368">
        <v>1142603225</v>
      </c>
      <c r="B127" s="1369" t="s">
        <v>415</v>
      </c>
      <c r="C127" s="1369" t="s">
        <v>390</v>
      </c>
      <c r="D127" s="1369" t="s">
        <v>389</v>
      </c>
      <c r="E127" s="1369" t="s">
        <v>165</v>
      </c>
      <c r="F127" s="1369" t="s">
        <v>217</v>
      </c>
      <c r="G127" s="1369" t="s">
        <v>216</v>
      </c>
      <c r="H127" s="1363"/>
      <c r="I127" s="1363"/>
    </row>
    <row r="128" spans="1:9">
      <c r="A128" s="1368">
        <v>1142621557</v>
      </c>
      <c r="B128" s="1369" t="s">
        <v>817</v>
      </c>
      <c r="C128" s="1369" t="s">
        <v>390</v>
      </c>
      <c r="D128" s="1369" t="s">
        <v>394</v>
      </c>
      <c r="E128" s="1369" t="s">
        <v>132</v>
      </c>
      <c r="F128" s="1369" t="s">
        <v>239</v>
      </c>
      <c r="G128" s="1369" t="s">
        <v>238</v>
      </c>
      <c r="H128" s="1363"/>
      <c r="I128" s="1363"/>
    </row>
    <row r="129" spans="1:9">
      <c r="A129" s="1368">
        <v>1142625210</v>
      </c>
      <c r="B129" s="1369" t="s">
        <v>823</v>
      </c>
      <c r="C129" s="1369" t="s">
        <v>390</v>
      </c>
      <c r="D129" s="1369" t="s">
        <v>393</v>
      </c>
      <c r="E129" s="1369" t="s">
        <v>161</v>
      </c>
      <c r="F129" s="1369" t="s">
        <v>239</v>
      </c>
      <c r="G129" s="1369" t="s">
        <v>238</v>
      </c>
      <c r="H129" s="1363"/>
      <c r="I129" s="1363"/>
    </row>
    <row r="130" spans="1:9">
      <c r="A130" s="1368">
        <v>1142632463</v>
      </c>
      <c r="B130" s="1369" t="s">
        <v>1119</v>
      </c>
      <c r="C130" s="1369" t="s">
        <v>390</v>
      </c>
      <c r="D130" s="1369" t="s">
        <v>392</v>
      </c>
      <c r="E130" s="1369" t="s">
        <v>140</v>
      </c>
      <c r="F130" s="1369" t="s">
        <v>217</v>
      </c>
      <c r="G130" s="1369" t="s">
        <v>216</v>
      </c>
      <c r="H130" s="1363"/>
      <c r="I130" s="1363"/>
    </row>
    <row r="131" spans="1:9">
      <c r="A131" s="1368">
        <v>1142632695</v>
      </c>
      <c r="B131" s="1369" t="s">
        <v>1346</v>
      </c>
      <c r="C131" s="1369" t="s">
        <v>9</v>
      </c>
      <c r="D131" s="1369"/>
      <c r="E131" s="1369"/>
      <c r="F131" s="1369" t="s">
        <v>239</v>
      </c>
      <c r="G131" s="1369" t="s">
        <v>238</v>
      </c>
      <c r="H131" s="1363"/>
      <c r="I131" s="1363"/>
    </row>
    <row r="132" spans="1:9">
      <c r="A132" s="1368">
        <v>1142634352</v>
      </c>
      <c r="B132" s="1369" t="s">
        <v>966</v>
      </c>
      <c r="C132" s="1369" t="s">
        <v>388</v>
      </c>
      <c r="D132" s="1369" t="s">
        <v>841</v>
      </c>
      <c r="E132" s="1369" t="s">
        <v>164</v>
      </c>
      <c r="F132" s="1369" t="s">
        <v>239</v>
      </c>
      <c r="G132" s="1369" t="s">
        <v>238</v>
      </c>
      <c r="H132" s="1363"/>
      <c r="I132" s="1363"/>
    </row>
    <row r="133" spans="1:9">
      <c r="A133" s="1368">
        <v>1142637736</v>
      </c>
      <c r="B133" s="1369" t="s">
        <v>439</v>
      </c>
      <c r="C133" s="1369" t="s">
        <v>390</v>
      </c>
      <c r="D133" s="1369" t="s">
        <v>391</v>
      </c>
      <c r="E133" s="1369" t="s">
        <v>136</v>
      </c>
      <c r="F133" s="1369" t="s">
        <v>239</v>
      </c>
      <c r="G133" s="1369" t="s">
        <v>238</v>
      </c>
      <c r="H133" s="1363"/>
      <c r="I133" s="1363"/>
    </row>
    <row r="134" spans="1:9">
      <c r="A134" s="1368">
        <v>1142654350</v>
      </c>
      <c r="B134" s="1369" t="s">
        <v>632</v>
      </c>
      <c r="C134" s="1369" t="s">
        <v>390</v>
      </c>
      <c r="D134" s="1369" t="s">
        <v>394</v>
      </c>
      <c r="E134" s="1369" t="s">
        <v>132</v>
      </c>
      <c r="F134" s="1369" t="s">
        <v>239</v>
      </c>
      <c r="G134" s="1369" t="s">
        <v>238</v>
      </c>
      <c r="H134" s="1363"/>
      <c r="I134" s="1363"/>
    </row>
    <row r="135" spans="1:9">
      <c r="A135" s="1368">
        <v>1142660084</v>
      </c>
      <c r="B135" s="1369" t="s">
        <v>653</v>
      </c>
      <c r="C135" s="1369" t="s">
        <v>390</v>
      </c>
      <c r="D135" s="1369" t="s">
        <v>394</v>
      </c>
      <c r="E135" s="1369" t="s">
        <v>132</v>
      </c>
      <c r="F135" s="1369" t="s">
        <v>239</v>
      </c>
      <c r="G135" s="1369" t="s">
        <v>238</v>
      </c>
      <c r="H135" s="1363"/>
      <c r="I135" s="1363"/>
    </row>
    <row r="136" spans="1:9">
      <c r="A136" s="1368">
        <v>1142677674</v>
      </c>
      <c r="B136" s="1369" t="s">
        <v>1120</v>
      </c>
      <c r="C136" s="1369" t="s">
        <v>390</v>
      </c>
      <c r="D136" s="1369" t="s">
        <v>841</v>
      </c>
      <c r="E136" s="1369" t="s">
        <v>164</v>
      </c>
      <c r="F136" s="1369" t="s">
        <v>239</v>
      </c>
      <c r="G136" s="1369" t="s">
        <v>238</v>
      </c>
      <c r="H136" s="1363"/>
      <c r="I136" s="1363"/>
    </row>
    <row r="137" spans="1:9">
      <c r="A137" s="1368">
        <v>1142679209</v>
      </c>
      <c r="B137" s="1369" t="s">
        <v>682</v>
      </c>
      <c r="C137" s="1369" t="s">
        <v>390</v>
      </c>
      <c r="D137" s="1369" t="s">
        <v>391</v>
      </c>
      <c r="E137" s="1369" t="s">
        <v>136</v>
      </c>
      <c r="F137" s="1369" t="s">
        <v>217</v>
      </c>
      <c r="G137" s="1369" t="s">
        <v>216</v>
      </c>
      <c r="H137" s="1363"/>
      <c r="I137" s="1363"/>
    </row>
    <row r="138" spans="1:9">
      <c r="A138" s="1368">
        <v>1142707430</v>
      </c>
      <c r="B138" s="1369" t="s">
        <v>1121</v>
      </c>
      <c r="C138" s="1369" t="s">
        <v>390</v>
      </c>
      <c r="D138" s="1369" t="s">
        <v>389</v>
      </c>
      <c r="E138" s="1369" t="s">
        <v>165</v>
      </c>
      <c r="F138" s="1369" t="s">
        <v>215</v>
      </c>
      <c r="G138" s="1369" t="s">
        <v>214</v>
      </c>
      <c r="H138" s="1363"/>
      <c r="I138" s="1363"/>
    </row>
    <row r="139" spans="1:9">
      <c r="A139" s="1368">
        <v>1142725507</v>
      </c>
      <c r="B139" s="1369" t="s">
        <v>1122</v>
      </c>
      <c r="C139" s="1369" t="s">
        <v>390</v>
      </c>
      <c r="D139" s="1369" t="s">
        <v>393</v>
      </c>
      <c r="E139" s="1369" t="s">
        <v>161</v>
      </c>
      <c r="F139" s="1369" t="s">
        <v>239</v>
      </c>
      <c r="G139" s="1369" t="s">
        <v>238</v>
      </c>
      <c r="H139" s="1363"/>
      <c r="I139" s="1363"/>
    </row>
    <row r="140" spans="1:9">
      <c r="A140" s="1368">
        <v>1142734434</v>
      </c>
      <c r="B140" s="1369" t="s">
        <v>613</v>
      </c>
      <c r="C140" s="1369" t="s">
        <v>390</v>
      </c>
      <c r="D140" s="1369" t="s">
        <v>391</v>
      </c>
      <c r="E140" s="1369" t="s">
        <v>136</v>
      </c>
      <c r="F140" s="1369" t="s">
        <v>219</v>
      </c>
      <c r="G140" s="1369" t="s">
        <v>218</v>
      </c>
      <c r="H140" s="1363"/>
      <c r="I140" s="1363"/>
    </row>
    <row r="141" spans="1:9">
      <c r="A141" s="1368">
        <v>1142768382</v>
      </c>
      <c r="B141" s="1369" t="s">
        <v>499</v>
      </c>
      <c r="C141" s="1369" t="s">
        <v>390</v>
      </c>
      <c r="D141" s="1369" t="s">
        <v>392</v>
      </c>
      <c r="E141" s="1369" t="s">
        <v>140</v>
      </c>
      <c r="F141" s="1369" t="s">
        <v>239</v>
      </c>
      <c r="G141" s="1369" t="s">
        <v>238</v>
      </c>
      <c r="H141" s="1363"/>
      <c r="I141" s="1363"/>
    </row>
    <row r="142" spans="1:9">
      <c r="A142" s="1368">
        <v>1142773366</v>
      </c>
      <c r="B142" s="1369" t="s">
        <v>1123</v>
      </c>
      <c r="C142" s="1369" t="s">
        <v>390</v>
      </c>
      <c r="D142" s="1369" t="s">
        <v>389</v>
      </c>
      <c r="E142" s="1369" t="s">
        <v>165</v>
      </c>
      <c r="F142" s="1369" t="s">
        <v>239</v>
      </c>
      <c r="G142" s="1369" t="s">
        <v>238</v>
      </c>
      <c r="H142" s="1363"/>
      <c r="I142" s="1363"/>
    </row>
    <row r="143" spans="1:9">
      <c r="A143" s="1368">
        <v>1142784306</v>
      </c>
      <c r="B143" s="1369" t="s">
        <v>492</v>
      </c>
      <c r="C143" s="1369" t="s">
        <v>390</v>
      </c>
      <c r="D143" s="1369" t="s">
        <v>392</v>
      </c>
      <c r="E143" s="1369" t="s">
        <v>140</v>
      </c>
      <c r="F143" s="1369" t="s">
        <v>225</v>
      </c>
      <c r="G143" s="1369" t="s">
        <v>224</v>
      </c>
      <c r="H143" s="1363"/>
      <c r="I143" s="1363"/>
    </row>
    <row r="144" spans="1:9">
      <c r="A144" s="1368">
        <v>1142803809</v>
      </c>
      <c r="B144" s="1369" t="s">
        <v>691</v>
      </c>
      <c r="C144" s="1369" t="s">
        <v>390</v>
      </c>
      <c r="D144" s="1369" t="s">
        <v>391</v>
      </c>
      <c r="E144" s="1369" t="s">
        <v>136</v>
      </c>
      <c r="F144" s="1369" t="s">
        <v>239</v>
      </c>
      <c r="G144" s="1369" t="s">
        <v>238</v>
      </c>
      <c r="H144" s="1363"/>
      <c r="I144" s="1363"/>
    </row>
    <row r="145" spans="1:9">
      <c r="A145" s="1368">
        <v>1142806836</v>
      </c>
      <c r="B145" s="1369" t="s">
        <v>1124</v>
      </c>
      <c r="C145" s="1369" t="s">
        <v>390</v>
      </c>
      <c r="D145" s="1369" t="s">
        <v>391</v>
      </c>
      <c r="E145" s="1369" t="s">
        <v>136</v>
      </c>
      <c r="F145" s="1369" t="s">
        <v>239</v>
      </c>
      <c r="G145" s="1369" t="s">
        <v>238</v>
      </c>
      <c r="H145" s="1363"/>
      <c r="I145" s="1363"/>
    </row>
    <row r="146" spans="1:9">
      <c r="A146" s="1368">
        <v>1142818518</v>
      </c>
      <c r="B146" s="1369" t="s">
        <v>927</v>
      </c>
      <c r="C146" s="1369" t="s">
        <v>390</v>
      </c>
      <c r="D146" s="1369" t="s">
        <v>841</v>
      </c>
      <c r="E146" s="1369" t="s">
        <v>164</v>
      </c>
      <c r="F146" s="1369" t="s">
        <v>227</v>
      </c>
      <c r="G146" s="1369" t="s">
        <v>226</v>
      </c>
      <c r="H146" s="1363"/>
      <c r="I146" s="1363"/>
    </row>
    <row r="147" spans="1:9">
      <c r="A147" s="1368">
        <v>1142828517</v>
      </c>
      <c r="B147" s="1369" t="s">
        <v>584</v>
      </c>
      <c r="C147" s="1369" t="s">
        <v>390</v>
      </c>
      <c r="D147" s="1369" t="s">
        <v>432</v>
      </c>
      <c r="E147" s="1369" t="s">
        <v>109</v>
      </c>
      <c r="F147" s="1369" t="s">
        <v>239</v>
      </c>
      <c r="G147" s="1369" t="s">
        <v>238</v>
      </c>
      <c r="H147" s="1363"/>
      <c r="I147" s="1363"/>
    </row>
    <row r="148" spans="1:9">
      <c r="A148" s="1368">
        <v>1142835751</v>
      </c>
      <c r="B148" s="1369" t="s">
        <v>970</v>
      </c>
      <c r="C148" s="1369" t="s">
        <v>9</v>
      </c>
      <c r="D148" s="1369"/>
      <c r="E148" s="1369"/>
      <c r="F148" s="1369" t="s">
        <v>239</v>
      </c>
      <c r="G148" s="1369" t="s">
        <v>238</v>
      </c>
      <c r="H148" s="1363"/>
      <c r="I148" s="1363"/>
    </row>
    <row r="149" spans="1:9">
      <c r="A149" s="1368">
        <v>1142850537</v>
      </c>
      <c r="B149" s="1369" t="s">
        <v>1347</v>
      </c>
      <c r="C149" s="1369" t="s">
        <v>9</v>
      </c>
      <c r="D149" s="1369"/>
      <c r="E149" s="1369"/>
      <c r="F149" s="1369" t="s">
        <v>233</v>
      </c>
      <c r="G149" s="1369" t="s">
        <v>232</v>
      </c>
      <c r="H149" s="1363"/>
      <c r="I149" s="1363"/>
    </row>
    <row r="150" spans="1:9">
      <c r="A150" s="1368">
        <v>1142854166</v>
      </c>
      <c r="B150" s="1369" t="s">
        <v>369</v>
      </c>
      <c r="C150" s="1369" t="s">
        <v>390</v>
      </c>
      <c r="D150" s="1369" t="s">
        <v>389</v>
      </c>
      <c r="E150" s="1369" t="s">
        <v>165</v>
      </c>
      <c r="F150" s="1369" t="s">
        <v>237</v>
      </c>
      <c r="G150" s="1369" t="s">
        <v>236</v>
      </c>
      <c r="H150" s="1363"/>
      <c r="I150" s="1363"/>
    </row>
    <row r="151" spans="1:9">
      <c r="A151" s="1368">
        <v>1142860049</v>
      </c>
      <c r="B151" s="1369" t="s">
        <v>807</v>
      </c>
      <c r="C151" s="1369" t="s">
        <v>390</v>
      </c>
      <c r="D151" s="1369" t="s">
        <v>394</v>
      </c>
      <c r="E151" s="1369" t="s">
        <v>132</v>
      </c>
      <c r="F151" s="1369" t="s">
        <v>239</v>
      </c>
      <c r="G151" s="1369" t="s">
        <v>238</v>
      </c>
      <c r="H151" s="1363"/>
      <c r="I151" s="1363"/>
    </row>
    <row r="152" spans="1:9">
      <c r="A152" s="1368">
        <v>1142861989</v>
      </c>
      <c r="B152" s="1369" t="s">
        <v>1348</v>
      </c>
      <c r="C152" s="1369" t="s">
        <v>9</v>
      </c>
      <c r="D152" s="1369"/>
      <c r="E152" s="1369"/>
      <c r="F152" s="1369" t="s">
        <v>245</v>
      </c>
      <c r="G152" s="1369" t="s">
        <v>244</v>
      </c>
      <c r="H152" s="1363"/>
      <c r="I152" s="1363"/>
    </row>
    <row r="153" spans="1:9">
      <c r="A153" s="1368">
        <v>1142869826</v>
      </c>
      <c r="B153" s="1369" t="s">
        <v>940</v>
      </c>
      <c r="C153" s="1369" t="s">
        <v>390</v>
      </c>
      <c r="D153" s="1369" t="s">
        <v>844</v>
      </c>
      <c r="E153" s="1369" t="s">
        <v>246</v>
      </c>
      <c r="F153" s="1369" t="s">
        <v>217</v>
      </c>
      <c r="G153" s="1369" t="s">
        <v>216</v>
      </c>
      <c r="H153" s="1363"/>
      <c r="I153" s="1363"/>
    </row>
    <row r="154" spans="1:9">
      <c r="A154" s="1368">
        <v>1142888107</v>
      </c>
      <c r="B154" s="1369" t="s">
        <v>867</v>
      </c>
      <c r="C154" s="1369" t="s">
        <v>390</v>
      </c>
      <c r="D154" s="1369" t="s">
        <v>841</v>
      </c>
      <c r="E154" s="1369" t="s">
        <v>164</v>
      </c>
      <c r="F154" s="1369" t="s">
        <v>233</v>
      </c>
      <c r="G154" s="1369" t="s">
        <v>232</v>
      </c>
      <c r="H154" s="1363"/>
      <c r="I154" s="1363"/>
    </row>
    <row r="155" spans="1:9">
      <c r="A155" s="1368">
        <v>1142934315</v>
      </c>
      <c r="B155" s="1369" t="s">
        <v>650</v>
      </c>
      <c r="C155" s="1369" t="s">
        <v>390</v>
      </c>
      <c r="D155" s="1369" t="s">
        <v>392</v>
      </c>
      <c r="E155" s="1369" t="s">
        <v>140</v>
      </c>
      <c r="F155" s="1369" t="s">
        <v>235</v>
      </c>
      <c r="G155" s="1369" t="s">
        <v>234</v>
      </c>
      <c r="H155" s="1363"/>
      <c r="I155" s="1363"/>
    </row>
    <row r="156" spans="1:9">
      <c r="A156" s="1368">
        <v>1142987016</v>
      </c>
      <c r="B156" s="1369" t="s">
        <v>478</v>
      </c>
      <c r="C156" s="1369" t="s">
        <v>388</v>
      </c>
      <c r="D156" s="1369" t="s">
        <v>392</v>
      </c>
      <c r="E156" s="1369" t="s">
        <v>140</v>
      </c>
      <c r="F156" s="1369" t="s">
        <v>217</v>
      </c>
      <c r="G156" s="1369" t="s">
        <v>216</v>
      </c>
      <c r="H156" s="1363"/>
      <c r="I156" s="1363"/>
    </row>
    <row r="157" spans="1:9">
      <c r="A157" s="1368">
        <v>1143003417</v>
      </c>
      <c r="B157" s="1369" t="s">
        <v>679</v>
      </c>
      <c r="C157" s="1369" t="s">
        <v>390</v>
      </c>
      <c r="D157" s="1369" t="s">
        <v>394</v>
      </c>
      <c r="E157" s="1369" t="s">
        <v>132</v>
      </c>
      <c r="F157" s="1369" t="s">
        <v>225</v>
      </c>
      <c r="G157" s="1369" t="s">
        <v>224</v>
      </c>
      <c r="H157" s="1363"/>
      <c r="I157" s="1363"/>
    </row>
    <row r="158" spans="1:9">
      <c r="A158" s="1368">
        <v>1143015973</v>
      </c>
      <c r="B158" s="1369" t="s">
        <v>350</v>
      </c>
      <c r="C158" s="1369" t="s">
        <v>9</v>
      </c>
      <c r="D158" s="1369"/>
      <c r="E158" s="1369"/>
      <c r="F158" s="1369" t="s">
        <v>239</v>
      </c>
      <c r="G158" s="1369" t="s">
        <v>238</v>
      </c>
      <c r="H158" s="1363"/>
      <c r="I158" s="1363"/>
    </row>
    <row r="159" spans="1:9">
      <c r="A159" s="1368">
        <v>1143028588</v>
      </c>
      <c r="B159" s="1369" t="s">
        <v>1125</v>
      </c>
      <c r="C159" s="1369" t="s">
        <v>388</v>
      </c>
      <c r="D159" s="1369" t="s">
        <v>841</v>
      </c>
      <c r="E159" s="1369" t="s">
        <v>164</v>
      </c>
      <c r="F159" s="1369" t="s">
        <v>215</v>
      </c>
      <c r="G159" s="1369" t="s">
        <v>214</v>
      </c>
      <c r="H159" s="1363"/>
      <c r="I159" s="1363"/>
    </row>
    <row r="160" spans="1:9">
      <c r="A160" s="1368">
        <v>1143048388</v>
      </c>
      <c r="B160" s="1369" t="s">
        <v>1349</v>
      </c>
      <c r="C160" s="1369" t="s">
        <v>9</v>
      </c>
      <c r="D160" s="1369"/>
      <c r="E160" s="1369"/>
      <c r="F160" s="1369" t="s">
        <v>221</v>
      </c>
      <c r="G160" s="1369" t="s">
        <v>220</v>
      </c>
      <c r="H160" s="1363"/>
      <c r="I160" s="1363"/>
    </row>
    <row r="161" spans="1:9">
      <c r="A161" s="1368">
        <v>1143058015</v>
      </c>
      <c r="B161" s="1369" t="s">
        <v>907</v>
      </c>
      <c r="C161" s="1369" t="s">
        <v>9</v>
      </c>
      <c r="D161" s="1369"/>
      <c r="E161" s="1369"/>
      <c r="F161" s="1369" t="s">
        <v>221</v>
      </c>
      <c r="G161" s="1369" t="s">
        <v>220</v>
      </c>
      <c r="H161" s="1363"/>
      <c r="I161" s="1363"/>
    </row>
    <row r="162" spans="1:9">
      <c r="A162" s="1368">
        <v>1143063049</v>
      </c>
      <c r="B162" s="1369" t="s">
        <v>872</v>
      </c>
      <c r="C162" s="1369" t="s">
        <v>390</v>
      </c>
      <c r="D162" s="1369" t="s">
        <v>841</v>
      </c>
      <c r="E162" s="1369" t="s">
        <v>164</v>
      </c>
      <c r="F162" s="1369" t="s">
        <v>221</v>
      </c>
      <c r="G162" s="1369" t="s">
        <v>220</v>
      </c>
      <c r="H162" s="1363"/>
      <c r="I162" s="1363"/>
    </row>
    <row r="163" spans="1:9">
      <c r="A163" s="1368">
        <v>1143066596</v>
      </c>
      <c r="B163" s="1369" t="s">
        <v>1350</v>
      </c>
      <c r="C163" s="1369" t="s">
        <v>9</v>
      </c>
      <c r="D163" s="1369"/>
      <c r="E163" s="1369"/>
      <c r="F163" s="1369" t="s">
        <v>239</v>
      </c>
      <c r="G163" s="1369" t="s">
        <v>238</v>
      </c>
      <c r="H163" s="1363"/>
      <c r="I163" s="1363"/>
    </row>
    <row r="164" spans="1:9">
      <c r="A164" s="1368">
        <v>1143083484</v>
      </c>
      <c r="B164" s="1369" t="s">
        <v>629</v>
      </c>
      <c r="C164" s="1369" t="s">
        <v>390</v>
      </c>
      <c r="D164" s="1369" t="s">
        <v>391</v>
      </c>
      <c r="E164" s="1369" t="s">
        <v>136</v>
      </c>
      <c r="F164" s="1369" t="s">
        <v>217</v>
      </c>
      <c r="G164" s="1369" t="s">
        <v>216</v>
      </c>
      <c r="H164" s="1363"/>
      <c r="I164" s="1363"/>
    </row>
    <row r="165" spans="1:9">
      <c r="A165" s="1368">
        <v>1143110451</v>
      </c>
      <c r="B165" s="1369" t="s">
        <v>1126</v>
      </c>
      <c r="C165" s="1369" t="s">
        <v>390</v>
      </c>
      <c r="D165" s="1369" t="s">
        <v>389</v>
      </c>
      <c r="E165" s="1369" t="s">
        <v>165</v>
      </c>
      <c r="F165" s="1369" t="s">
        <v>221</v>
      </c>
      <c r="G165" s="1369" t="s">
        <v>220</v>
      </c>
      <c r="H165" s="1363"/>
      <c r="I165" s="1363"/>
    </row>
    <row r="166" spans="1:9">
      <c r="A166" s="1368">
        <v>1143117597</v>
      </c>
      <c r="B166" s="1369" t="s">
        <v>1351</v>
      </c>
      <c r="C166" s="1369" t="s">
        <v>9</v>
      </c>
      <c r="D166" s="1369"/>
      <c r="E166" s="1369"/>
      <c r="F166" s="1369" t="s">
        <v>233</v>
      </c>
      <c r="G166" s="1369" t="s">
        <v>232</v>
      </c>
      <c r="H166" s="1363"/>
      <c r="I166" s="1363"/>
    </row>
    <row r="167" spans="1:9">
      <c r="A167" s="1368">
        <v>1143119361</v>
      </c>
      <c r="B167" s="1369" t="s">
        <v>371</v>
      </c>
      <c r="C167" s="1369" t="s">
        <v>388</v>
      </c>
      <c r="D167" s="1369" t="s">
        <v>389</v>
      </c>
      <c r="E167" s="1369" t="s">
        <v>165</v>
      </c>
      <c r="F167" s="1369" t="s">
        <v>225</v>
      </c>
      <c r="G167" s="1369" t="s">
        <v>224</v>
      </c>
      <c r="H167" s="1363"/>
      <c r="I167" s="1363"/>
    </row>
    <row r="168" spans="1:9">
      <c r="A168" s="1368">
        <v>1143124411</v>
      </c>
      <c r="B168" s="1369" t="s">
        <v>892</v>
      </c>
      <c r="C168" s="1369" t="s">
        <v>390</v>
      </c>
      <c r="D168" s="1369" t="s">
        <v>859</v>
      </c>
      <c r="E168" s="1369" t="s">
        <v>163</v>
      </c>
      <c r="F168" s="1369" t="s">
        <v>217</v>
      </c>
      <c r="G168" s="1369" t="s">
        <v>216</v>
      </c>
      <c r="H168" s="1363"/>
      <c r="I168" s="1363"/>
    </row>
    <row r="169" spans="1:9">
      <c r="A169" s="1368">
        <v>1143124668</v>
      </c>
      <c r="B169" s="1369" t="s">
        <v>1127</v>
      </c>
      <c r="C169" s="1369" t="s">
        <v>390</v>
      </c>
      <c r="D169" s="1369" t="s">
        <v>841</v>
      </c>
      <c r="E169" s="1369" t="s">
        <v>164</v>
      </c>
      <c r="F169" s="1369" t="s">
        <v>231</v>
      </c>
      <c r="G169" s="1369" t="s">
        <v>230</v>
      </c>
      <c r="H169" s="1363"/>
      <c r="I169" s="1363"/>
    </row>
    <row r="170" spans="1:9">
      <c r="A170" s="1368">
        <v>1143129949</v>
      </c>
      <c r="B170" s="1369" t="s">
        <v>433</v>
      </c>
      <c r="C170" s="1369" t="s">
        <v>390</v>
      </c>
      <c r="D170" s="1369" t="s">
        <v>394</v>
      </c>
      <c r="E170" s="1369" t="s">
        <v>132</v>
      </c>
      <c r="F170" s="1369" t="s">
        <v>217</v>
      </c>
      <c r="G170" s="1369" t="s">
        <v>216</v>
      </c>
      <c r="H170" s="1363"/>
      <c r="I170" s="1363"/>
    </row>
    <row r="171" spans="1:9">
      <c r="A171" s="1368">
        <v>1143141464</v>
      </c>
      <c r="B171" s="1369" t="s">
        <v>438</v>
      </c>
      <c r="C171" s="1369" t="s">
        <v>390</v>
      </c>
      <c r="D171" s="1369" t="s">
        <v>391</v>
      </c>
      <c r="E171" s="1369" t="s">
        <v>136</v>
      </c>
      <c r="F171" s="1369" t="s">
        <v>217</v>
      </c>
      <c r="G171" s="1369" t="s">
        <v>216</v>
      </c>
      <c r="H171" s="1363"/>
      <c r="I171" s="1363"/>
    </row>
    <row r="172" spans="1:9">
      <c r="A172" s="1368">
        <v>1143142330</v>
      </c>
      <c r="B172" s="1369" t="s">
        <v>1352</v>
      </c>
      <c r="C172" s="1369" t="s">
        <v>9</v>
      </c>
      <c r="D172" s="1369"/>
      <c r="E172" s="1369"/>
      <c r="F172" s="1369" t="s">
        <v>233</v>
      </c>
      <c r="G172" s="1369" t="s">
        <v>232</v>
      </c>
      <c r="H172" s="1363"/>
      <c r="I172" s="1363"/>
    </row>
    <row r="173" spans="1:9">
      <c r="A173" s="1368">
        <v>1143146695</v>
      </c>
      <c r="B173" s="1369" t="s">
        <v>531</v>
      </c>
      <c r="C173" s="1369" t="s">
        <v>388</v>
      </c>
      <c r="D173" s="1369" t="s">
        <v>389</v>
      </c>
      <c r="E173" s="1369" t="s">
        <v>165</v>
      </c>
      <c r="F173" s="1369" t="s">
        <v>213</v>
      </c>
      <c r="G173" s="1369" t="s">
        <v>212</v>
      </c>
      <c r="H173" s="1363"/>
      <c r="I173" s="1363"/>
    </row>
    <row r="174" spans="1:9">
      <c r="A174" s="1368">
        <v>1143147107</v>
      </c>
      <c r="B174" s="1369" t="s">
        <v>1128</v>
      </c>
      <c r="C174" s="1369" t="s">
        <v>390</v>
      </c>
      <c r="D174" s="1369" t="s">
        <v>391</v>
      </c>
      <c r="E174" s="1369" t="s">
        <v>136</v>
      </c>
      <c r="F174" s="1369" t="s">
        <v>217</v>
      </c>
      <c r="G174" s="1369" t="s">
        <v>216</v>
      </c>
      <c r="H174" s="1363"/>
      <c r="I174" s="1363"/>
    </row>
    <row r="175" spans="1:9">
      <c r="A175" s="1368">
        <v>1143153741</v>
      </c>
      <c r="B175" s="1369" t="s">
        <v>838</v>
      </c>
      <c r="C175" s="1369" t="s">
        <v>390</v>
      </c>
      <c r="D175" s="1369" t="s">
        <v>389</v>
      </c>
      <c r="E175" s="1369" t="s">
        <v>165</v>
      </c>
      <c r="F175" s="1369" t="s">
        <v>239</v>
      </c>
      <c r="G175" s="1369" t="s">
        <v>238</v>
      </c>
      <c r="H175" s="1363"/>
      <c r="I175" s="1363"/>
    </row>
    <row r="176" spans="1:9">
      <c r="A176" s="1368">
        <v>1143160936</v>
      </c>
      <c r="B176" s="1369" t="s">
        <v>816</v>
      </c>
      <c r="C176" s="1369" t="s">
        <v>390</v>
      </c>
      <c r="D176" s="1369" t="s">
        <v>393</v>
      </c>
      <c r="E176" s="1369" t="s">
        <v>161</v>
      </c>
      <c r="F176" s="1369" t="s">
        <v>239</v>
      </c>
      <c r="G176" s="1369" t="s">
        <v>238</v>
      </c>
      <c r="H176" s="1363"/>
      <c r="I176" s="1363"/>
    </row>
    <row r="177" spans="1:9">
      <c r="A177" s="1368">
        <v>1143161322</v>
      </c>
      <c r="B177" s="1369" t="s">
        <v>1129</v>
      </c>
      <c r="C177" s="1369" t="s">
        <v>388</v>
      </c>
      <c r="D177" s="1369" t="s">
        <v>392</v>
      </c>
      <c r="E177" s="1369" t="s">
        <v>140</v>
      </c>
      <c r="F177" s="1369" t="s">
        <v>239</v>
      </c>
      <c r="G177" s="1369" t="s">
        <v>238</v>
      </c>
      <c r="H177" s="1363"/>
      <c r="I177" s="1363"/>
    </row>
    <row r="178" spans="1:9">
      <c r="A178" s="1368">
        <v>1143167089</v>
      </c>
      <c r="B178" s="1369" t="s">
        <v>595</v>
      </c>
      <c r="C178" s="1369" t="s">
        <v>390</v>
      </c>
      <c r="D178" s="1369" t="s">
        <v>394</v>
      </c>
      <c r="E178" s="1369" t="s">
        <v>132</v>
      </c>
      <c r="F178" s="1369" t="s">
        <v>239</v>
      </c>
      <c r="G178" s="1369" t="s">
        <v>238</v>
      </c>
      <c r="H178" s="1363"/>
      <c r="I178" s="1363"/>
    </row>
    <row r="179" spans="1:9">
      <c r="A179" s="1368">
        <v>1143175256</v>
      </c>
      <c r="B179" s="1369" t="s">
        <v>1130</v>
      </c>
      <c r="C179" s="1369" t="s">
        <v>390</v>
      </c>
      <c r="D179" s="1369" t="s">
        <v>841</v>
      </c>
      <c r="E179" s="1369" t="s">
        <v>164</v>
      </c>
      <c r="F179" s="1369" t="s">
        <v>243</v>
      </c>
      <c r="G179" s="1369" t="s">
        <v>242</v>
      </c>
      <c r="H179" s="1363"/>
      <c r="I179" s="1363"/>
    </row>
    <row r="180" spans="1:9">
      <c r="A180" s="1368">
        <v>1143194794</v>
      </c>
      <c r="B180" s="1369" t="s">
        <v>1353</v>
      </c>
      <c r="C180" s="1369" t="s">
        <v>9</v>
      </c>
      <c r="D180" s="1369"/>
      <c r="E180" s="1369"/>
      <c r="F180" s="1369" t="s">
        <v>239</v>
      </c>
      <c r="G180" s="1369" t="s">
        <v>238</v>
      </c>
      <c r="H180" s="1363"/>
      <c r="I180" s="1363"/>
    </row>
    <row r="181" spans="1:9">
      <c r="A181" s="1368">
        <v>1143208313</v>
      </c>
      <c r="B181" s="1369" t="s">
        <v>1131</v>
      </c>
      <c r="C181" s="1369" t="s">
        <v>390</v>
      </c>
      <c r="D181" s="1369" t="s">
        <v>392</v>
      </c>
      <c r="E181" s="1369" t="s">
        <v>140</v>
      </c>
      <c r="F181" s="1369" t="s">
        <v>239</v>
      </c>
      <c r="G181" s="1369" t="s">
        <v>238</v>
      </c>
      <c r="H181" s="1363"/>
      <c r="I181" s="1363"/>
    </row>
    <row r="182" spans="1:9">
      <c r="A182" s="1368">
        <v>1143214162</v>
      </c>
      <c r="B182" s="1369" t="s">
        <v>918</v>
      </c>
      <c r="C182" s="1369" t="s">
        <v>9</v>
      </c>
      <c r="D182" s="1369"/>
      <c r="E182" s="1369"/>
      <c r="F182" s="1369" t="s">
        <v>239</v>
      </c>
      <c r="G182" s="1369" t="s">
        <v>238</v>
      </c>
      <c r="H182" s="1363"/>
      <c r="I182" s="1363"/>
    </row>
    <row r="183" spans="1:9">
      <c r="A183" s="1368">
        <v>1143229335</v>
      </c>
      <c r="B183" s="1369" t="s">
        <v>1132</v>
      </c>
      <c r="C183" s="1369" t="s">
        <v>390</v>
      </c>
      <c r="D183" s="1369" t="s">
        <v>844</v>
      </c>
      <c r="E183" s="1369" t="s">
        <v>246</v>
      </c>
      <c r="F183" s="1369" t="s">
        <v>239</v>
      </c>
      <c r="G183" s="1369" t="s">
        <v>238</v>
      </c>
      <c r="H183" s="1363"/>
      <c r="I183" s="1363"/>
    </row>
    <row r="184" spans="1:9">
      <c r="A184" s="1368">
        <v>1143244383</v>
      </c>
      <c r="B184" s="1369" t="s">
        <v>490</v>
      </c>
      <c r="C184" s="1369" t="s">
        <v>390</v>
      </c>
      <c r="D184" s="1369" t="s">
        <v>393</v>
      </c>
      <c r="E184" s="1369" t="s">
        <v>161</v>
      </c>
      <c r="F184" s="1369" t="s">
        <v>235</v>
      </c>
      <c r="G184" s="1369" t="s">
        <v>234</v>
      </c>
      <c r="H184" s="1363"/>
      <c r="I184" s="1363"/>
    </row>
    <row r="185" spans="1:9">
      <c r="A185" s="1368">
        <v>1143245380</v>
      </c>
      <c r="B185" s="1369" t="s">
        <v>819</v>
      </c>
      <c r="C185" s="1369" t="s">
        <v>388</v>
      </c>
      <c r="D185" s="1369" t="s">
        <v>393</v>
      </c>
      <c r="E185" s="1369" t="s">
        <v>161</v>
      </c>
      <c r="F185" s="1369" t="s">
        <v>239</v>
      </c>
      <c r="G185" s="1369" t="s">
        <v>238</v>
      </c>
      <c r="H185" s="1363"/>
      <c r="I185" s="1363"/>
    </row>
    <row r="186" spans="1:9">
      <c r="A186" s="1368">
        <v>1143247014</v>
      </c>
      <c r="B186" s="1369" t="s">
        <v>826</v>
      </c>
      <c r="C186" s="1369" t="s">
        <v>390</v>
      </c>
      <c r="D186" s="1369" t="s">
        <v>393</v>
      </c>
      <c r="E186" s="1369" t="s">
        <v>161</v>
      </c>
      <c r="F186" s="1369" t="s">
        <v>239</v>
      </c>
      <c r="G186" s="1369" t="s">
        <v>238</v>
      </c>
      <c r="H186" s="1363"/>
      <c r="I186" s="1363"/>
    </row>
    <row r="187" spans="1:9">
      <c r="A187" s="1368">
        <v>1143248525</v>
      </c>
      <c r="B187" s="1369" t="s">
        <v>377</v>
      </c>
      <c r="C187" s="1369" t="s">
        <v>388</v>
      </c>
      <c r="D187" s="1369" t="s">
        <v>389</v>
      </c>
      <c r="E187" s="1369" t="s">
        <v>165</v>
      </c>
      <c r="F187" s="1369" t="s">
        <v>223</v>
      </c>
      <c r="G187" s="1369" t="s">
        <v>222</v>
      </c>
      <c r="H187" s="1363"/>
      <c r="I187" s="1363"/>
    </row>
    <row r="188" spans="1:9">
      <c r="A188" s="1368">
        <v>1143256015</v>
      </c>
      <c r="B188" s="1369" t="s">
        <v>360</v>
      </c>
      <c r="C188" s="1369" t="s">
        <v>390</v>
      </c>
      <c r="D188" s="1369" t="s">
        <v>389</v>
      </c>
      <c r="E188" s="1369" t="s">
        <v>165</v>
      </c>
      <c r="F188" s="1369" t="s">
        <v>217</v>
      </c>
      <c r="G188" s="1369" t="s">
        <v>216</v>
      </c>
      <c r="H188" s="1363"/>
      <c r="I188" s="1363"/>
    </row>
    <row r="189" spans="1:9">
      <c r="A189" s="1368">
        <v>1143350271</v>
      </c>
      <c r="B189" s="1369" t="s">
        <v>384</v>
      </c>
      <c r="C189" s="1369" t="s">
        <v>388</v>
      </c>
      <c r="D189" s="1369" t="s">
        <v>389</v>
      </c>
      <c r="E189" s="1369" t="s">
        <v>165</v>
      </c>
      <c r="F189" s="1369" t="s">
        <v>223</v>
      </c>
      <c r="G189" s="1369" t="s">
        <v>222</v>
      </c>
      <c r="H189" s="1363"/>
      <c r="I189" s="1363"/>
    </row>
    <row r="190" spans="1:9">
      <c r="A190" s="1368">
        <v>1143379197</v>
      </c>
      <c r="B190" s="1369" t="s">
        <v>1354</v>
      </c>
      <c r="C190" s="1369" t="s">
        <v>9</v>
      </c>
      <c r="D190" s="1369"/>
      <c r="E190" s="1369"/>
      <c r="F190" s="1369" t="s">
        <v>239</v>
      </c>
      <c r="G190" s="1369" t="s">
        <v>238</v>
      </c>
      <c r="H190" s="1363"/>
      <c r="I190" s="1363"/>
    </row>
    <row r="191" spans="1:9">
      <c r="A191" s="1368">
        <v>1143385897</v>
      </c>
      <c r="B191" s="1369" t="s">
        <v>1355</v>
      </c>
      <c r="C191" s="1369" t="s">
        <v>9</v>
      </c>
      <c r="D191" s="1369"/>
      <c r="E191" s="1369"/>
      <c r="F191" s="1369" t="s">
        <v>219</v>
      </c>
      <c r="G191" s="1369" t="s">
        <v>218</v>
      </c>
      <c r="H191" s="1363"/>
      <c r="I191" s="1363"/>
    </row>
    <row r="192" spans="1:9">
      <c r="A192" s="1368">
        <v>1143400019</v>
      </c>
      <c r="B192" s="1369" t="s">
        <v>1133</v>
      </c>
      <c r="C192" s="1369" t="s">
        <v>390</v>
      </c>
      <c r="D192" s="1369" t="s">
        <v>392</v>
      </c>
      <c r="E192" s="1369" t="s">
        <v>140</v>
      </c>
      <c r="F192" s="1369" t="s">
        <v>239</v>
      </c>
      <c r="G192" s="1369" t="s">
        <v>238</v>
      </c>
      <c r="H192" s="1363"/>
      <c r="I192" s="1363"/>
    </row>
    <row r="193" spans="1:9">
      <c r="A193" s="1368">
        <v>1143422690</v>
      </c>
      <c r="B193" s="1369" t="s">
        <v>1134</v>
      </c>
      <c r="C193" s="1369" t="s">
        <v>388</v>
      </c>
      <c r="D193" s="1369" t="s">
        <v>841</v>
      </c>
      <c r="E193" s="1369" t="s">
        <v>164</v>
      </c>
      <c r="F193" s="1369" t="s">
        <v>237</v>
      </c>
      <c r="G193" s="1369" t="s">
        <v>236</v>
      </c>
      <c r="H193" s="1363"/>
      <c r="I193" s="1363"/>
    </row>
    <row r="194" spans="1:9">
      <c r="A194" s="1368">
        <v>1143422773</v>
      </c>
      <c r="B194" s="1369" t="s">
        <v>869</v>
      </c>
      <c r="C194" s="1369" t="s">
        <v>390</v>
      </c>
      <c r="D194" s="1369" t="s">
        <v>841</v>
      </c>
      <c r="E194" s="1369" t="s">
        <v>164</v>
      </c>
      <c r="F194" s="1369" t="s">
        <v>239</v>
      </c>
      <c r="G194" s="1369" t="s">
        <v>238</v>
      </c>
      <c r="H194" s="1363"/>
      <c r="I194" s="1363"/>
    </row>
    <row r="195" spans="1:9">
      <c r="A195" s="1368">
        <v>1143423284</v>
      </c>
      <c r="B195" s="1369" t="s">
        <v>1135</v>
      </c>
      <c r="C195" s="1369" t="s">
        <v>390</v>
      </c>
      <c r="D195" s="1369" t="s">
        <v>391</v>
      </c>
      <c r="E195" s="1369" t="s">
        <v>136</v>
      </c>
      <c r="F195" s="1369" t="s">
        <v>239</v>
      </c>
      <c r="G195" s="1369" t="s">
        <v>238</v>
      </c>
      <c r="H195" s="1363"/>
      <c r="I195" s="1363"/>
    </row>
    <row r="196" spans="1:9">
      <c r="A196" s="1368">
        <v>1143425925</v>
      </c>
      <c r="B196" s="1369" t="s">
        <v>1136</v>
      </c>
      <c r="C196" s="1369" t="s">
        <v>390</v>
      </c>
      <c r="D196" s="1369" t="s">
        <v>391</v>
      </c>
      <c r="E196" s="1369" t="s">
        <v>136</v>
      </c>
      <c r="F196" s="1369" t="s">
        <v>233</v>
      </c>
      <c r="G196" s="1369" t="s">
        <v>232</v>
      </c>
      <c r="H196" s="1363"/>
      <c r="I196" s="1363"/>
    </row>
    <row r="197" spans="1:9">
      <c r="A197" s="1368">
        <v>1143426386</v>
      </c>
      <c r="B197" s="1369" t="s">
        <v>1137</v>
      </c>
      <c r="C197" s="1369" t="s">
        <v>388</v>
      </c>
      <c r="D197" s="1369" t="s">
        <v>389</v>
      </c>
      <c r="E197" s="1369" t="s">
        <v>165</v>
      </c>
      <c r="F197" s="1369" t="s">
        <v>225</v>
      </c>
      <c r="G197" s="1369" t="s">
        <v>224</v>
      </c>
      <c r="H197" s="1363"/>
      <c r="I197" s="1363"/>
    </row>
    <row r="198" spans="1:9">
      <c r="A198" s="1368">
        <v>1143429414</v>
      </c>
      <c r="B198" s="1369" t="s">
        <v>919</v>
      </c>
      <c r="C198" s="1369" t="s">
        <v>390</v>
      </c>
      <c r="D198" s="1369" t="s">
        <v>841</v>
      </c>
      <c r="E198" s="1369" t="s">
        <v>164</v>
      </c>
      <c r="F198" s="1369" t="s">
        <v>239</v>
      </c>
      <c r="G198" s="1369" t="s">
        <v>238</v>
      </c>
      <c r="H198" s="1363"/>
      <c r="I198" s="1363"/>
    </row>
    <row r="199" spans="1:9">
      <c r="A199" s="1368">
        <v>1143437359</v>
      </c>
      <c r="B199" s="1369" t="s">
        <v>1138</v>
      </c>
      <c r="C199" s="1369" t="s">
        <v>388</v>
      </c>
      <c r="D199" s="1369" t="s">
        <v>389</v>
      </c>
      <c r="E199" s="1369" t="s">
        <v>165</v>
      </c>
      <c r="F199" s="1369" t="s">
        <v>239</v>
      </c>
      <c r="G199" s="1369" t="s">
        <v>238</v>
      </c>
      <c r="H199" s="1363"/>
      <c r="I199" s="1363"/>
    </row>
    <row r="200" spans="1:9">
      <c r="A200" s="1368">
        <v>1143438068</v>
      </c>
      <c r="B200" s="1369" t="s">
        <v>792</v>
      </c>
      <c r="C200" s="1369" t="s">
        <v>390</v>
      </c>
      <c r="D200" s="1369" t="s">
        <v>393</v>
      </c>
      <c r="E200" s="1369" t="s">
        <v>161</v>
      </c>
      <c r="F200" s="1369" t="s">
        <v>215</v>
      </c>
      <c r="G200" s="1369" t="s">
        <v>214</v>
      </c>
      <c r="H200" s="1363"/>
      <c r="I200" s="1363"/>
    </row>
    <row r="201" spans="1:9">
      <c r="A201" s="1368">
        <v>1143449834</v>
      </c>
      <c r="B201" s="1369" t="s">
        <v>404</v>
      </c>
      <c r="C201" s="1369" t="s">
        <v>390</v>
      </c>
      <c r="D201" s="1369" t="s">
        <v>389</v>
      </c>
      <c r="E201" s="1369" t="s">
        <v>165</v>
      </c>
      <c r="F201" s="1369" t="s">
        <v>223</v>
      </c>
      <c r="G201" s="1369" t="s">
        <v>222</v>
      </c>
      <c r="H201" s="1363"/>
      <c r="I201" s="1363"/>
    </row>
    <row r="202" spans="1:9">
      <c r="A202" s="1368">
        <v>1143454792</v>
      </c>
      <c r="B202" s="1369" t="s">
        <v>785</v>
      </c>
      <c r="C202" s="1369" t="s">
        <v>388</v>
      </c>
      <c r="D202" s="1369" t="s">
        <v>393</v>
      </c>
      <c r="E202" s="1369" t="s">
        <v>161</v>
      </c>
      <c r="F202" s="1369" t="s">
        <v>239</v>
      </c>
      <c r="G202" s="1369" t="s">
        <v>238</v>
      </c>
      <c r="H202" s="1363"/>
      <c r="I202" s="1363"/>
    </row>
    <row r="203" spans="1:9">
      <c r="A203" s="1368">
        <v>1143457530</v>
      </c>
      <c r="B203" s="1369" t="s">
        <v>341</v>
      </c>
      <c r="C203" s="1369" t="s">
        <v>390</v>
      </c>
      <c r="D203" s="1369" t="s">
        <v>392</v>
      </c>
      <c r="E203" s="1369" t="s">
        <v>140</v>
      </c>
      <c r="F203" s="1369" t="s">
        <v>239</v>
      </c>
      <c r="G203" s="1369" t="s">
        <v>238</v>
      </c>
      <c r="H203" s="1363"/>
      <c r="I203" s="1363"/>
    </row>
    <row r="204" spans="1:9">
      <c r="A204" s="1368">
        <v>1143461904</v>
      </c>
      <c r="B204" s="1369" t="s">
        <v>884</v>
      </c>
      <c r="C204" s="1369" t="s">
        <v>390</v>
      </c>
      <c r="D204" s="1369" t="s">
        <v>844</v>
      </c>
      <c r="E204" s="1369" t="s">
        <v>246</v>
      </c>
      <c r="F204" s="1369" t="s">
        <v>217</v>
      </c>
      <c r="G204" s="1369" t="s">
        <v>216</v>
      </c>
      <c r="H204" s="1363"/>
      <c r="I204" s="1363"/>
    </row>
    <row r="205" spans="1:9">
      <c r="A205" s="1368">
        <v>1143474519</v>
      </c>
      <c r="B205" s="1369" t="s">
        <v>476</v>
      </c>
      <c r="C205" s="1369" t="s">
        <v>9</v>
      </c>
      <c r="D205" s="1369"/>
      <c r="E205" s="1369"/>
      <c r="F205" s="1369" t="s">
        <v>215</v>
      </c>
      <c r="G205" s="1369" t="s">
        <v>214</v>
      </c>
      <c r="H205" s="1363"/>
      <c r="I205" s="1363"/>
    </row>
    <row r="206" spans="1:9">
      <c r="A206" s="1368">
        <v>1143489202</v>
      </c>
      <c r="B206" s="1369" t="s">
        <v>694</v>
      </c>
      <c r="C206" s="1369" t="s">
        <v>390</v>
      </c>
      <c r="D206" s="1369" t="s">
        <v>391</v>
      </c>
      <c r="E206" s="1369" t="s">
        <v>136</v>
      </c>
      <c r="F206" s="1369" t="s">
        <v>217</v>
      </c>
      <c r="G206" s="1369" t="s">
        <v>216</v>
      </c>
      <c r="H206" s="1363"/>
      <c r="I206" s="1363"/>
    </row>
    <row r="207" spans="1:9">
      <c r="A207" s="1368">
        <v>1143502459</v>
      </c>
      <c r="B207" s="1369" t="s">
        <v>1139</v>
      </c>
      <c r="C207" s="1369" t="s">
        <v>390</v>
      </c>
      <c r="D207" s="1369" t="s">
        <v>395</v>
      </c>
      <c r="E207" s="1369" t="s">
        <v>110</v>
      </c>
      <c r="F207" s="1369" t="s">
        <v>217</v>
      </c>
      <c r="G207" s="1369" t="s">
        <v>216</v>
      </c>
      <c r="H207" s="1363"/>
      <c r="I207" s="1363"/>
    </row>
    <row r="208" spans="1:9">
      <c r="A208" s="1368">
        <v>1143509637</v>
      </c>
      <c r="B208" s="1369" t="s">
        <v>442</v>
      </c>
      <c r="C208" s="1369" t="s">
        <v>388</v>
      </c>
      <c r="D208" s="1369" t="s">
        <v>392</v>
      </c>
      <c r="E208" s="1369" t="s">
        <v>140</v>
      </c>
      <c r="F208" s="1369" t="s">
        <v>231</v>
      </c>
      <c r="G208" s="1369" t="s">
        <v>230</v>
      </c>
      <c r="H208" s="1363"/>
      <c r="I208" s="1363"/>
    </row>
    <row r="209" spans="1:9">
      <c r="A209" s="1368">
        <v>1143511781</v>
      </c>
      <c r="B209" s="1369" t="s">
        <v>635</v>
      </c>
      <c r="C209" s="1369" t="s">
        <v>390</v>
      </c>
      <c r="D209" s="1369" t="s">
        <v>392</v>
      </c>
      <c r="E209" s="1369" t="s">
        <v>140</v>
      </c>
      <c r="F209" s="1369" t="s">
        <v>239</v>
      </c>
      <c r="G209" s="1369" t="s">
        <v>238</v>
      </c>
      <c r="H209" s="1363"/>
      <c r="I209" s="1363"/>
    </row>
    <row r="210" spans="1:9">
      <c r="A210" s="1368">
        <v>1143524834</v>
      </c>
      <c r="B210" s="1369" t="s">
        <v>1356</v>
      </c>
      <c r="C210" s="1369" t="s">
        <v>9</v>
      </c>
      <c r="D210" s="1369"/>
      <c r="E210" s="1369"/>
      <c r="F210" s="1369" t="s">
        <v>239</v>
      </c>
      <c r="G210" s="1369" t="s">
        <v>238</v>
      </c>
      <c r="H210" s="1363"/>
      <c r="I210" s="1363"/>
    </row>
    <row r="211" spans="1:9">
      <c r="A211" s="1368">
        <v>1143530039</v>
      </c>
      <c r="B211" s="1369" t="s">
        <v>1140</v>
      </c>
      <c r="C211" s="1369" t="s">
        <v>390</v>
      </c>
      <c r="D211" s="1369" t="s">
        <v>392</v>
      </c>
      <c r="E211" s="1369" t="s">
        <v>140</v>
      </c>
      <c r="F211" s="1369" t="s">
        <v>215</v>
      </c>
      <c r="G211" s="1369" t="s">
        <v>214</v>
      </c>
      <c r="H211" s="1363"/>
      <c r="I211" s="1363"/>
    </row>
    <row r="212" spans="1:9">
      <c r="A212" s="1368">
        <v>1143545649</v>
      </c>
      <c r="B212" s="1369" t="s">
        <v>418</v>
      </c>
      <c r="C212" s="1369" t="s">
        <v>390</v>
      </c>
      <c r="D212" s="1369" t="s">
        <v>389</v>
      </c>
      <c r="E212" s="1369" t="s">
        <v>165</v>
      </c>
      <c r="F212" s="1369" t="s">
        <v>227</v>
      </c>
      <c r="G212" s="1369" t="s">
        <v>226</v>
      </c>
      <c r="H212" s="1363"/>
      <c r="I212" s="1363"/>
    </row>
    <row r="213" spans="1:9">
      <c r="A213" s="1368">
        <v>1143555309</v>
      </c>
      <c r="B213" s="1369" t="s">
        <v>1141</v>
      </c>
      <c r="C213" s="1369" t="s">
        <v>390</v>
      </c>
      <c r="D213" s="1369" t="s">
        <v>389</v>
      </c>
      <c r="E213" s="1369" t="s">
        <v>165</v>
      </c>
      <c r="F213" s="1369" t="s">
        <v>223</v>
      </c>
      <c r="G213" s="1369" t="s">
        <v>222</v>
      </c>
      <c r="H213" s="1363"/>
      <c r="I213" s="1363"/>
    </row>
    <row r="214" spans="1:9">
      <c r="A214" s="1368">
        <v>1143558329</v>
      </c>
      <c r="B214" s="1369" t="s">
        <v>1357</v>
      </c>
      <c r="C214" s="1369" t="s">
        <v>9</v>
      </c>
      <c r="D214" s="1369"/>
      <c r="E214" s="1369"/>
      <c r="F214" s="1369" t="s">
        <v>235</v>
      </c>
      <c r="G214" s="1369" t="s">
        <v>234</v>
      </c>
      <c r="H214" s="1363"/>
      <c r="I214" s="1363"/>
    </row>
    <row r="215" spans="1:9">
      <c r="A215" s="1368">
        <v>1143563865</v>
      </c>
      <c r="B215" s="1369" t="s">
        <v>1142</v>
      </c>
      <c r="C215" s="1369" t="s">
        <v>390</v>
      </c>
      <c r="D215" s="1369" t="s">
        <v>392</v>
      </c>
      <c r="E215" s="1369" t="s">
        <v>140</v>
      </c>
      <c r="F215" s="1369" t="s">
        <v>229</v>
      </c>
      <c r="G215" s="1369" t="s">
        <v>228</v>
      </c>
      <c r="H215" s="1363"/>
      <c r="I215" s="1363"/>
    </row>
    <row r="216" spans="1:9">
      <c r="A216" s="1368">
        <v>1143564087</v>
      </c>
      <c r="B216" s="1369" t="s">
        <v>1143</v>
      </c>
      <c r="C216" s="1369" t="s">
        <v>390</v>
      </c>
      <c r="D216" s="1369" t="s">
        <v>389</v>
      </c>
      <c r="E216" s="1369" t="s">
        <v>165</v>
      </c>
      <c r="F216" s="1369" t="s">
        <v>229</v>
      </c>
      <c r="G216" s="1369" t="s">
        <v>228</v>
      </c>
      <c r="H216" s="1363"/>
      <c r="I216" s="1363"/>
    </row>
    <row r="217" spans="1:9">
      <c r="A217" s="1368">
        <v>1143569227</v>
      </c>
      <c r="B217" s="1369" t="s">
        <v>935</v>
      </c>
      <c r="C217" s="1369" t="s">
        <v>390</v>
      </c>
      <c r="D217" s="1369" t="s">
        <v>849</v>
      </c>
      <c r="E217" s="1369" t="s">
        <v>119</v>
      </c>
      <c r="F217" s="1369" t="s">
        <v>225</v>
      </c>
      <c r="G217" s="1369" t="s">
        <v>224</v>
      </c>
      <c r="H217" s="1363"/>
      <c r="I217" s="1363"/>
    </row>
    <row r="218" spans="1:9">
      <c r="A218" s="1368">
        <v>1143570019</v>
      </c>
      <c r="B218" s="1369" t="s">
        <v>1144</v>
      </c>
      <c r="C218" s="1369" t="s">
        <v>390</v>
      </c>
      <c r="D218" s="1369" t="s">
        <v>392</v>
      </c>
      <c r="E218" s="1369" t="s">
        <v>140</v>
      </c>
      <c r="F218" s="1369" t="s">
        <v>239</v>
      </c>
      <c r="G218" s="1369" t="s">
        <v>238</v>
      </c>
      <c r="H218" s="1363"/>
      <c r="I218" s="1363"/>
    </row>
    <row r="219" spans="1:9">
      <c r="A219" s="1368">
        <v>1143575877</v>
      </c>
      <c r="B219" s="1369" t="s">
        <v>443</v>
      </c>
      <c r="C219" s="1369" t="s">
        <v>388</v>
      </c>
      <c r="D219" s="1369" t="s">
        <v>392</v>
      </c>
      <c r="E219" s="1369" t="s">
        <v>140</v>
      </c>
      <c r="F219" s="1369" t="s">
        <v>237</v>
      </c>
      <c r="G219" s="1369" t="s">
        <v>236</v>
      </c>
      <c r="H219" s="1363"/>
      <c r="I219" s="1363"/>
    </row>
    <row r="220" spans="1:9">
      <c r="A220" s="1368">
        <v>1143594662</v>
      </c>
      <c r="B220" s="1369" t="s">
        <v>1358</v>
      </c>
      <c r="C220" s="1369" t="s">
        <v>9</v>
      </c>
      <c r="D220" s="1369"/>
      <c r="E220" s="1369"/>
      <c r="F220" s="1369" t="s">
        <v>225</v>
      </c>
      <c r="G220" s="1369" t="s">
        <v>224</v>
      </c>
      <c r="H220" s="1363"/>
      <c r="I220" s="1363"/>
    </row>
    <row r="221" spans="1:9">
      <c r="A221" s="1368">
        <v>1143601228</v>
      </c>
      <c r="B221" s="1369" t="s">
        <v>1145</v>
      </c>
      <c r="C221" s="1369" t="s">
        <v>390</v>
      </c>
      <c r="D221" s="1369" t="s">
        <v>389</v>
      </c>
      <c r="E221" s="1369" t="s">
        <v>165</v>
      </c>
      <c r="F221" s="1369" t="s">
        <v>231</v>
      </c>
      <c r="G221" s="1369" t="s">
        <v>230</v>
      </c>
      <c r="H221" s="1363"/>
      <c r="I221" s="1363"/>
    </row>
    <row r="222" spans="1:9">
      <c r="A222" s="1368">
        <v>1143615863</v>
      </c>
      <c r="B222" s="1369" t="s">
        <v>1146</v>
      </c>
      <c r="C222" s="1369" t="s">
        <v>390</v>
      </c>
      <c r="D222" s="1369" t="s">
        <v>841</v>
      </c>
      <c r="E222" s="1369" t="s">
        <v>164</v>
      </c>
      <c r="F222" s="1369" t="s">
        <v>221</v>
      </c>
      <c r="G222" s="1369" t="s">
        <v>220</v>
      </c>
      <c r="H222" s="1363"/>
      <c r="I222" s="1363"/>
    </row>
    <row r="223" spans="1:9">
      <c r="A223" s="1368">
        <v>1143618230</v>
      </c>
      <c r="B223" s="1369" t="s">
        <v>709</v>
      </c>
      <c r="C223" s="1369" t="s">
        <v>9</v>
      </c>
      <c r="D223" s="1369"/>
      <c r="E223" s="1369"/>
      <c r="F223" s="1369" t="s">
        <v>217</v>
      </c>
      <c r="G223" s="1369" t="s">
        <v>216</v>
      </c>
      <c r="H223" s="1363"/>
      <c r="I223" s="1363"/>
    </row>
    <row r="224" spans="1:9">
      <c r="A224" s="1368">
        <v>1143634708</v>
      </c>
      <c r="B224" s="1369" t="s">
        <v>953</v>
      </c>
      <c r="C224" s="1369" t="s">
        <v>390</v>
      </c>
      <c r="D224" s="1369" t="s">
        <v>841</v>
      </c>
      <c r="E224" s="1369" t="s">
        <v>164</v>
      </c>
      <c r="F224" s="1369" t="s">
        <v>217</v>
      </c>
      <c r="G224" s="1369" t="s">
        <v>216</v>
      </c>
      <c r="H224" s="1363"/>
      <c r="I224" s="1363"/>
    </row>
    <row r="225" spans="1:9">
      <c r="A225" s="1368">
        <v>1143656602</v>
      </c>
      <c r="B225" s="1369" t="s">
        <v>678</v>
      </c>
      <c r="C225" s="1369" t="s">
        <v>390</v>
      </c>
      <c r="D225" s="1369" t="s">
        <v>392</v>
      </c>
      <c r="E225" s="1369" t="s">
        <v>140</v>
      </c>
      <c r="F225" s="1369" t="s">
        <v>239</v>
      </c>
      <c r="G225" s="1369" t="s">
        <v>238</v>
      </c>
      <c r="H225" s="1363"/>
      <c r="I225" s="1363"/>
    </row>
    <row r="226" spans="1:9">
      <c r="A226" s="1368">
        <v>1143666395</v>
      </c>
      <c r="B226" s="1369" t="s">
        <v>683</v>
      </c>
      <c r="C226" s="1369" t="s">
        <v>390</v>
      </c>
      <c r="D226" s="1369" t="s">
        <v>391</v>
      </c>
      <c r="E226" s="1369" t="s">
        <v>136</v>
      </c>
      <c r="F226" s="1369" t="s">
        <v>239</v>
      </c>
      <c r="G226" s="1369" t="s">
        <v>238</v>
      </c>
      <c r="H226" s="1363"/>
      <c r="I226" s="1363"/>
    </row>
    <row r="227" spans="1:9">
      <c r="A227" s="1368">
        <v>1143671791</v>
      </c>
      <c r="B227" s="1369" t="s">
        <v>1147</v>
      </c>
      <c r="C227" s="1369" t="s">
        <v>390</v>
      </c>
      <c r="D227" s="1369" t="s">
        <v>389</v>
      </c>
      <c r="E227" s="1369" t="s">
        <v>165</v>
      </c>
      <c r="F227" s="1369" t="s">
        <v>231</v>
      </c>
      <c r="G227" s="1369" t="s">
        <v>230</v>
      </c>
      <c r="H227" s="1363"/>
      <c r="I227" s="1363"/>
    </row>
    <row r="228" spans="1:9">
      <c r="A228" s="1368">
        <v>1143690379</v>
      </c>
      <c r="B228" s="1369" t="s">
        <v>941</v>
      </c>
      <c r="C228" s="1369" t="s">
        <v>390</v>
      </c>
      <c r="D228" s="1369" t="s">
        <v>849</v>
      </c>
      <c r="E228" s="1369" t="s">
        <v>119</v>
      </c>
      <c r="F228" s="1369" t="s">
        <v>217</v>
      </c>
      <c r="G228" s="1369" t="s">
        <v>216</v>
      </c>
      <c r="H228" s="1363"/>
      <c r="I228" s="1363"/>
    </row>
    <row r="229" spans="1:9">
      <c r="A229" s="1368">
        <v>1143692847</v>
      </c>
      <c r="B229" s="1369" t="s">
        <v>815</v>
      </c>
      <c r="C229" s="1369" t="s">
        <v>390</v>
      </c>
      <c r="D229" s="1369" t="s">
        <v>389</v>
      </c>
      <c r="E229" s="1369" t="s">
        <v>165</v>
      </c>
      <c r="F229" s="1369" t="s">
        <v>239</v>
      </c>
      <c r="G229" s="1369" t="s">
        <v>238</v>
      </c>
      <c r="H229" s="1363"/>
      <c r="I229" s="1363"/>
    </row>
    <row r="230" spans="1:9">
      <c r="A230" s="1368">
        <v>1143711530</v>
      </c>
      <c r="B230" s="1369" t="s">
        <v>578</v>
      </c>
      <c r="C230" s="1369" t="s">
        <v>390</v>
      </c>
      <c r="D230" s="1369" t="s">
        <v>394</v>
      </c>
      <c r="E230" s="1369" t="s">
        <v>132</v>
      </c>
      <c r="F230" s="1369" t="s">
        <v>239</v>
      </c>
      <c r="G230" s="1369" t="s">
        <v>238</v>
      </c>
      <c r="H230" s="1363"/>
      <c r="I230" s="1363"/>
    </row>
    <row r="231" spans="1:9">
      <c r="A231" s="1368">
        <v>1143714278</v>
      </c>
      <c r="B231" s="1369" t="s">
        <v>1148</v>
      </c>
      <c r="C231" s="1369" t="s">
        <v>390</v>
      </c>
      <c r="D231" s="1369" t="s">
        <v>841</v>
      </c>
      <c r="E231" s="1369" t="s">
        <v>164</v>
      </c>
      <c r="F231" s="1369" t="s">
        <v>239</v>
      </c>
      <c r="G231" s="1369" t="s">
        <v>238</v>
      </c>
      <c r="H231" s="1363"/>
      <c r="I231" s="1363"/>
    </row>
    <row r="232" spans="1:9">
      <c r="A232" s="1368">
        <v>1143714419</v>
      </c>
      <c r="B232" s="1369" t="s">
        <v>583</v>
      </c>
      <c r="C232" s="1369" t="s">
        <v>390</v>
      </c>
      <c r="D232" s="1369" t="s">
        <v>394</v>
      </c>
      <c r="E232" s="1369" t="s">
        <v>132</v>
      </c>
      <c r="F232" s="1369" t="s">
        <v>239</v>
      </c>
      <c r="G232" s="1369" t="s">
        <v>238</v>
      </c>
      <c r="H232" s="1363"/>
      <c r="I232" s="1363"/>
    </row>
    <row r="233" spans="1:9">
      <c r="A233" s="1368">
        <v>1143745843</v>
      </c>
      <c r="B233" s="1369" t="s">
        <v>873</v>
      </c>
      <c r="C233" s="1369" t="s">
        <v>390</v>
      </c>
      <c r="D233" s="1369" t="s">
        <v>841</v>
      </c>
      <c r="E233" s="1369" t="s">
        <v>164</v>
      </c>
      <c r="F233" s="1369" t="s">
        <v>239</v>
      </c>
      <c r="G233" s="1369" t="s">
        <v>238</v>
      </c>
      <c r="H233" s="1363"/>
      <c r="I233" s="1363"/>
    </row>
    <row r="234" spans="1:9">
      <c r="A234" s="1368">
        <v>1143751593</v>
      </c>
      <c r="B234" s="1369" t="s">
        <v>1149</v>
      </c>
      <c r="C234" s="1369" t="s">
        <v>390</v>
      </c>
      <c r="D234" s="1369" t="s">
        <v>392</v>
      </c>
      <c r="E234" s="1369" t="s">
        <v>140</v>
      </c>
      <c r="F234" s="1369" t="s">
        <v>245</v>
      </c>
      <c r="G234" s="1369" t="s">
        <v>244</v>
      </c>
      <c r="H234" s="1363"/>
      <c r="I234" s="1363"/>
    </row>
    <row r="235" spans="1:9">
      <c r="A235" s="1368">
        <v>1143762061</v>
      </c>
      <c r="B235" s="1369" t="s">
        <v>975</v>
      </c>
      <c r="C235" s="1369" t="s">
        <v>9</v>
      </c>
      <c r="D235" s="1369"/>
      <c r="E235" s="1369"/>
      <c r="F235" s="1369" t="s">
        <v>239</v>
      </c>
      <c r="G235" s="1369" t="s">
        <v>238</v>
      </c>
      <c r="H235" s="1363"/>
      <c r="I235" s="1363"/>
    </row>
    <row r="236" spans="1:9">
      <c r="A236" s="1368">
        <v>1143767649</v>
      </c>
      <c r="B236" s="1369" t="s">
        <v>832</v>
      </c>
      <c r="C236" s="1369" t="s">
        <v>390</v>
      </c>
      <c r="D236" s="1369" t="s">
        <v>393</v>
      </c>
      <c r="E236" s="1369" t="s">
        <v>161</v>
      </c>
      <c r="F236" s="1369" t="s">
        <v>217</v>
      </c>
      <c r="G236" s="1369" t="s">
        <v>216</v>
      </c>
      <c r="H236" s="1363"/>
      <c r="I236" s="1363"/>
    </row>
    <row r="237" spans="1:9">
      <c r="A237" s="1368">
        <v>1143769512</v>
      </c>
      <c r="B237" s="1369" t="s">
        <v>420</v>
      </c>
      <c r="C237" s="1369" t="s">
        <v>388</v>
      </c>
      <c r="D237" s="1369" t="s">
        <v>389</v>
      </c>
      <c r="E237" s="1369" t="s">
        <v>165</v>
      </c>
      <c r="F237" s="1369" t="s">
        <v>239</v>
      </c>
      <c r="G237" s="1369" t="s">
        <v>238</v>
      </c>
      <c r="H237" s="1363"/>
      <c r="I237" s="1363"/>
    </row>
    <row r="238" spans="1:9">
      <c r="A238" s="1368">
        <v>1143776657</v>
      </c>
      <c r="B238" s="1369" t="s">
        <v>645</v>
      </c>
      <c r="C238" s="1369" t="s">
        <v>390</v>
      </c>
      <c r="D238" s="1369" t="s">
        <v>392</v>
      </c>
      <c r="E238" s="1369" t="s">
        <v>140</v>
      </c>
      <c r="F238" s="1369" t="s">
        <v>217</v>
      </c>
      <c r="G238" s="1369" t="s">
        <v>216</v>
      </c>
      <c r="H238" s="1363"/>
      <c r="I238" s="1363"/>
    </row>
    <row r="239" spans="1:9">
      <c r="A239" s="1368">
        <v>1143785823</v>
      </c>
      <c r="B239" s="1369" t="s">
        <v>497</v>
      </c>
      <c r="C239" s="1369" t="s">
        <v>390</v>
      </c>
      <c r="D239" s="1369" t="s">
        <v>391</v>
      </c>
      <c r="E239" s="1369" t="s">
        <v>136</v>
      </c>
      <c r="F239" s="1369" t="s">
        <v>217</v>
      </c>
      <c r="G239" s="1369" t="s">
        <v>216</v>
      </c>
      <c r="H239" s="1363"/>
      <c r="I239" s="1363"/>
    </row>
    <row r="240" spans="1:9">
      <c r="A240" s="1368">
        <v>1143806249</v>
      </c>
      <c r="B240" s="1369" t="s">
        <v>676</v>
      </c>
      <c r="C240" s="1369" t="s">
        <v>390</v>
      </c>
      <c r="D240" s="1369" t="s">
        <v>391</v>
      </c>
      <c r="E240" s="1369" t="s">
        <v>136</v>
      </c>
      <c r="F240" s="1369" t="s">
        <v>237</v>
      </c>
      <c r="G240" s="1369" t="s">
        <v>236</v>
      </c>
      <c r="H240" s="1363"/>
      <c r="I240" s="1363"/>
    </row>
    <row r="241" spans="1:9">
      <c r="A241" s="1368">
        <v>1143806801</v>
      </c>
      <c r="B241" s="1369" t="s">
        <v>474</v>
      </c>
      <c r="C241" s="1369" t="s">
        <v>390</v>
      </c>
      <c r="D241" s="1369" t="s">
        <v>392</v>
      </c>
      <c r="E241" s="1369" t="s">
        <v>140</v>
      </c>
      <c r="F241" s="1369" t="s">
        <v>239</v>
      </c>
      <c r="G241" s="1369" t="s">
        <v>238</v>
      </c>
      <c r="H241" s="1363"/>
      <c r="I241" s="1363"/>
    </row>
    <row r="242" spans="1:9">
      <c r="A242" s="1368">
        <v>1143807536</v>
      </c>
      <c r="B242" s="1369" t="s">
        <v>657</v>
      </c>
      <c r="C242" s="1369" t="s">
        <v>390</v>
      </c>
      <c r="D242" s="1369" t="s">
        <v>392</v>
      </c>
      <c r="E242" s="1369" t="s">
        <v>140</v>
      </c>
      <c r="F242" s="1369" t="s">
        <v>215</v>
      </c>
      <c r="G242" s="1369" t="s">
        <v>214</v>
      </c>
      <c r="H242" s="1363"/>
      <c r="I242" s="1363"/>
    </row>
    <row r="243" spans="1:9">
      <c r="A243" s="1368">
        <v>1143817634</v>
      </c>
      <c r="B243" s="1369" t="s">
        <v>1150</v>
      </c>
      <c r="C243" s="1369" t="s">
        <v>390</v>
      </c>
      <c r="D243" s="1369" t="s">
        <v>389</v>
      </c>
      <c r="E243" s="1369" t="s">
        <v>165</v>
      </c>
      <c r="F243" s="1369" t="s">
        <v>239</v>
      </c>
      <c r="G243" s="1369" t="s">
        <v>238</v>
      </c>
      <c r="H243" s="1363"/>
      <c r="I243" s="1363"/>
    </row>
    <row r="244" spans="1:9">
      <c r="A244" s="1368">
        <v>1143818004</v>
      </c>
      <c r="B244" s="1369" t="s">
        <v>639</v>
      </c>
      <c r="C244" s="1369" t="s">
        <v>390</v>
      </c>
      <c r="D244" s="1369" t="s">
        <v>391</v>
      </c>
      <c r="E244" s="1369" t="s">
        <v>136</v>
      </c>
      <c r="F244" s="1369" t="s">
        <v>239</v>
      </c>
      <c r="G244" s="1369" t="s">
        <v>238</v>
      </c>
      <c r="H244" s="1363"/>
      <c r="I244" s="1363"/>
    </row>
    <row r="245" spans="1:9">
      <c r="A245" s="1368">
        <v>1143833003</v>
      </c>
      <c r="B245" s="1369" t="s">
        <v>581</v>
      </c>
      <c r="C245" s="1369" t="s">
        <v>390</v>
      </c>
      <c r="D245" s="1369" t="s">
        <v>391</v>
      </c>
      <c r="E245" s="1369" t="s">
        <v>136</v>
      </c>
      <c r="F245" s="1369" t="s">
        <v>239</v>
      </c>
      <c r="G245" s="1369" t="s">
        <v>238</v>
      </c>
      <c r="H245" s="1363"/>
      <c r="I245" s="1363"/>
    </row>
    <row r="246" spans="1:9">
      <c r="A246" s="1368">
        <v>1143833326</v>
      </c>
      <c r="B246" s="1369" t="s">
        <v>1151</v>
      </c>
      <c r="C246" s="1369" t="s">
        <v>390</v>
      </c>
      <c r="D246" s="1369" t="s">
        <v>841</v>
      </c>
      <c r="E246" s="1369" t="s">
        <v>164</v>
      </c>
      <c r="F246" s="1369" t="s">
        <v>239</v>
      </c>
      <c r="G246" s="1369" t="s">
        <v>238</v>
      </c>
      <c r="H246" s="1363"/>
      <c r="I246" s="1363"/>
    </row>
    <row r="247" spans="1:9">
      <c r="A247" s="1368">
        <v>1143836352</v>
      </c>
      <c r="B247" s="1369" t="s">
        <v>627</v>
      </c>
      <c r="C247" s="1369" t="s">
        <v>390</v>
      </c>
      <c r="D247" s="1369" t="s">
        <v>391</v>
      </c>
      <c r="E247" s="1369" t="s">
        <v>136</v>
      </c>
      <c r="F247" s="1369" t="s">
        <v>215</v>
      </c>
      <c r="G247" s="1369" t="s">
        <v>214</v>
      </c>
      <c r="H247" s="1363"/>
      <c r="I247" s="1363"/>
    </row>
    <row r="248" spans="1:9">
      <c r="A248" s="1368">
        <v>1143842715</v>
      </c>
      <c r="B248" s="1369" t="s">
        <v>471</v>
      </c>
      <c r="C248" s="1369" t="s">
        <v>390</v>
      </c>
      <c r="D248" s="1369" t="s">
        <v>392</v>
      </c>
      <c r="E248" s="1369" t="s">
        <v>140</v>
      </c>
      <c r="F248" s="1369" t="s">
        <v>239</v>
      </c>
      <c r="G248" s="1369" t="s">
        <v>238</v>
      </c>
      <c r="H248" s="1363"/>
      <c r="I248" s="1363"/>
    </row>
    <row r="249" spans="1:9">
      <c r="A249" s="1368">
        <v>1143843242</v>
      </c>
      <c r="B249" s="1369" t="s">
        <v>1152</v>
      </c>
      <c r="C249" s="1369" t="s">
        <v>390</v>
      </c>
      <c r="D249" s="1369" t="s">
        <v>391</v>
      </c>
      <c r="E249" s="1369" t="s">
        <v>136</v>
      </c>
      <c r="F249" s="1369" t="s">
        <v>239</v>
      </c>
      <c r="G249" s="1369" t="s">
        <v>238</v>
      </c>
      <c r="H249" s="1363"/>
      <c r="I249" s="1363"/>
    </row>
    <row r="250" spans="1:9">
      <c r="A250" s="1368">
        <v>1143844810</v>
      </c>
      <c r="B250" s="1369" t="s">
        <v>452</v>
      </c>
      <c r="C250" s="1369" t="s">
        <v>388</v>
      </c>
      <c r="D250" s="1369" t="s">
        <v>392</v>
      </c>
      <c r="E250" s="1369" t="s">
        <v>140</v>
      </c>
      <c r="F250" s="1369" t="s">
        <v>239</v>
      </c>
      <c r="G250" s="1369" t="s">
        <v>238</v>
      </c>
      <c r="H250" s="1363"/>
      <c r="I250" s="1363"/>
    </row>
    <row r="251" spans="1:9">
      <c r="A251" s="1368">
        <v>1143853258</v>
      </c>
      <c r="B251" s="1369" t="s">
        <v>1359</v>
      </c>
      <c r="C251" s="1369" t="s">
        <v>9</v>
      </c>
      <c r="D251" s="1369"/>
      <c r="E251" s="1369"/>
      <c r="F251" s="1369" t="s">
        <v>239</v>
      </c>
      <c r="G251" s="1369" t="s">
        <v>238</v>
      </c>
      <c r="H251" s="1363"/>
      <c r="I251" s="1363"/>
    </row>
    <row r="252" spans="1:9">
      <c r="A252" s="1368">
        <v>1143873595</v>
      </c>
      <c r="B252" s="1369" t="s">
        <v>1153</v>
      </c>
      <c r="C252" s="1369" t="s">
        <v>390</v>
      </c>
      <c r="D252" s="1369" t="s">
        <v>389</v>
      </c>
      <c r="E252" s="1369" t="s">
        <v>165</v>
      </c>
      <c r="F252" s="1369" t="s">
        <v>227</v>
      </c>
      <c r="G252" s="1369" t="s">
        <v>226</v>
      </c>
      <c r="H252" s="1363"/>
      <c r="I252" s="1363"/>
    </row>
    <row r="253" spans="1:9">
      <c r="A253" s="1368">
        <v>1143892637</v>
      </c>
      <c r="B253" s="1369" t="s">
        <v>615</v>
      </c>
      <c r="C253" s="1369" t="s">
        <v>390</v>
      </c>
      <c r="D253" s="1369" t="s">
        <v>391</v>
      </c>
      <c r="E253" s="1369" t="s">
        <v>136</v>
      </c>
      <c r="F253" s="1369" t="s">
        <v>239</v>
      </c>
      <c r="G253" s="1369" t="s">
        <v>238</v>
      </c>
      <c r="H253" s="1363"/>
      <c r="I253" s="1363"/>
    </row>
    <row r="254" spans="1:9">
      <c r="A254" s="1368">
        <v>1143895176</v>
      </c>
      <c r="B254" s="1369" t="s">
        <v>1360</v>
      </c>
      <c r="C254" s="1369" t="s">
        <v>9</v>
      </c>
      <c r="D254" s="1369"/>
      <c r="E254" s="1369"/>
      <c r="F254" s="1369" t="s">
        <v>231</v>
      </c>
      <c r="G254" s="1369" t="s">
        <v>230</v>
      </c>
      <c r="H254" s="1363"/>
      <c r="I254" s="1363"/>
    </row>
    <row r="255" spans="1:9">
      <c r="A255" s="1368">
        <v>1143906536</v>
      </c>
      <c r="B255" s="1369" t="s">
        <v>951</v>
      </c>
      <c r="C255" s="1369" t="s">
        <v>390</v>
      </c>
      <c r="D255" s="1369" t="s">
        <v>844</v>
      </c>
      <c r="E255" s="1369" t="s">
        <v>246</v>
      </c>
      <c r="F255" s="1369" t="s">
        <v>239</v>
      </c>
      <c r="G255" s="1369" t="s">
        <v>238</v>
      </c>
      <c r="H255" s="1363"/>
      <c r="I255" s="1363"/>
    </row>
    <row r="256" spans="1:9">
      <c r="A256" s="1368">
        <v>1143913094</v>
      </c>
      <c r="B256" s="1369" t="s">
        <v>364</v>
      </c>
      <c r="C256" s="1369" t="s">
        <v>390</v>
      </c>
      <c r="D256" s="1369" t="s">
        <v>389</v>
      </c>
      <c r="E256" s="1369" t="s">
        <v>165</v>
      </c>
      <c r="F256" s="1369" t="s">
        <v>221</v>
      </c>
      <c r="G256" s="1369" t="s">
        <v>220</v>
      </c>
      <c r="H256" s="1363"/>
      <c r="I256" s="1363"/>
    </row>
    <row r="257" spans="1:9">
      <c r="A257" s="1368">
        <v>1143927912</v>
      </c>
      <c r="B257" s="1369" t="s">
        <v>620</v>
      </c>
      <c r="C257" s="1369" t="s">
        <v>390</v>
      </c>
      <c r="D257" s="1369" t="s">
        <v>432</v>
      </c>
      <c r="E257" s="1369" t="s">
        <v>109</v>
      </c>
      <c r="F257" s="1369" t="s">
        <v>217</v>
      </c>
      <c r="G257" s="1369" t="s">
        <v>216</v>
      </c>
      <c r="H257" s="1363"/>
      <c r="I257" s="1363"/>
    </row>
    <row r="258" spans="1:9">
      <c r="A258" s="1368">
        <v>1143951557</v>
      </c>
      <c r="B258" s="1369" t="s">
        <v>866</v>
      </c>
      <c r="C258" s="1369" t="s">
        <v>390</v>
      </c>
      <c r="D258" s="1369" t="s">
        <v>844</v>
      </c>
      <c r="E258" s="1369" t="s">
        <v>246</v>
      </c>
      <c r="F258" s="1369" t="s">
        <v>239</v>
      </c>
      <c r="G258" s="1369" t="s">
        <v>238</v>
      </c>
      <c r="H258" s="1363"/>
      <c r="I258" s="1363"/>
    </row>
    <row r="259" spans="1:9">
      <c r="A259" s="1368">
        <v>1143955236</v>
      </c>
      <c r="B259" s="1369" t="s">
        <v>710</v>
      </c>
      <c r="C259" s="1369" t="s">
        <v>9</v>
      </c>
      <c r="D259" s="1369"/>
      <c r="E259" s="1369"/>
      <c r="F259" s="1369" t="s">
        <v>239</v>
      </c>
      <c r="G259" s="1369" t="s">
        <v>238</v>
      </c>
      <c r="H259" s="1363"/>
      <c r="I259" s="1363"/>
    </row>
    <row r="260" spans="1:9">
      <c r="A260" s="1368">
        <v>1143956895</v>
      </c>
      <c r="B260" s="1369" t="s">
        <v>881</v>
      </c>
      <c r="C260" s="1369" t="s">
        <v>390</v>
      </c>
      <c r="D260" s="1369" t="s">
        <v>841</v>
      </c>
      <c r="E260" s="1369" t="s">
        <v>164</v>
      </c>
      <c r="F260" s="1369" t="s">
        <v>245</v>
      </c>
      <c r="G260" s="1369" t="s">
        <v>244</v>
      </c>
      <c r="H260" s="1363"/>
      <c r="I260" s="1363"/>
    </row>
    <row r="261" spans="1:9">
      <c r="A261" s="1368">
        <v>1143960616</v>
      </c>
      <c r="B261" s="1369" t="s">
        <v>361</v>
      </c>
      <c r="C261" s="1369" t="s">
        <v>390</v>
      </c>
      <c r="D261" s="1369" t="s">
        <v>389</v>
      </c>
      <c r="E261" s="1369" t="s">
        <v>165</v>
      </c>
      <c r="F261" s="1369" t="s">
        <v>217</v>
      </c>
      <c r="G261" s="1369" t="s">
        <v>216</v>
      </c>
      <c r="H261" s="1363"/>
      <c r="I261" s="1363"/>
    </row>
    <row r="262" spans="1:9">
      <c r="A262" s="1368">
        <v>1143961507</v>
      </c>
      <c r="B262" s="1369" t="s">
        <v>467</v>
      </c>
      <c r="C262" s="1369" t="s">
        <v>390</v>
      </c>
      <c r="D262" s="1369" t="s">
        <v>392</v>
      </c>
      <c r="E262" s="1369" t="s">
        <v>140</v>
      </c>
      <c r="F262" s="1369" t="s">
        <v>239</v>
      </c>
      <c r="G262" s="1369" t="s">
        <v>238</v>
      </c>
      <c r="H262" s="1363"/>
      <c r="I262" s="1363"/>
    </row>
    <row r="263" spans="1:9">
      <c r="A263" s="1368">
        <v>1143968544</v>
      </c>
      <c r="B263" s="1369" t="s">
        <v>1361</v>
      </c>
      <c r="C263" s="1369" t="s">
        <v>9</v>
      </c>
      <c r="D263" s="1369"/>
      <c r="E263" s="1369"/>
      <c r="F263" s="1369" t="s">
        <v>237</v>
      </c>
      <c r="G263" s="1369" t="s">
        <v>236</v>
      </c>
      <c r="H263" s="1363"/>
      <c r="I263" s="1363"/>
    </row>
    <row r="264" spans="1:9">
      <c r="A264" s="1368">
        <v>1144006005</v>
      </c>
      <c r="B264" s="1369" t="s">
        <v>1362</v>
      </c>
      <c r="C264" s="1369" t="s">
        <v>9</v>
      </c>
      <c r="D264" s="1369"/>
      <c r="E264" s="1369"/>
      <c r="F264" s="1369" t="s">
        <v>227</v>
      </c>
      <c r="G264" s="1369" t="s">
        <v>226</v>
      </c>
      <c r="H264" s="1363"/>
      <c r="I264" s="1363"/>
    </row>
    <row r="265" spans="1:9">
      <c r="A265" s="1368">
        <v>1144029650</v>
      </c>
      <c r="B265" s="1369" t="s">
        <v>1154</v>
      </c>
      <c r="C265" s="1369" t="s">
        <v>388</v>
      </c>
      <c r="D265" s="1369" t="s">
        <v>389</v>
      </c>
      <c r="E265" s="1369" t="s">
        <v>165</v>
      </c>
      <c r="F265" s="1369" t="s">
        <v>225</v>
      </c>
      <c r="G265" s="1369" t="s">
        <v>224</v>
      </c>
      <c r="H265" s="1363"/>
      <c r="I265" s="1363"/>
    </row>
    <row r="266" spans="1:9">
      <c r="A266" s="1368">
        <v>1144041523</v>
      </c>
      <c r="B266" s="1369" t="s">
        <v>681</v>
      </c>
      <c r="C266" s="1369" t="s">
        <v>390</v>
      </c>
      <c r="D266" s="1369" t="s">
        <v>391</v>
      </c>
      <c r="E266" s="1369" t="s">
        <v>136</v>
      </c>
      <c r="F266" s="1369" t="s">
        <v>239</v>
      </c>
      <c r="G266" s="1369" t="s">
        <v>238</v>
      </c>
      <c r="H266" s="1363"/>
      <c r="I266" s="1363"/>
    </row>
    <row r="267" spans="1:9">
      <c r="A267" s="1368">
        <v>1144053759</v>
      </c>
      <c r="B267" s="1369" t="s">
        <v>1155</v>
      </c>
      <c r="C267" s="1369" t="s">
        <v>390</v>
      </c>
      <c r="D267" s="1369" t="s">
        <v>389</v>
      </c>
      <c r="E267" s="1369" t="s">
        <v>165</v>
      </c>
      <c r="F267" s="1369" t="s">
        <v>213</v>
      </c>
      <c r="G267" s="1369" t="s">
        <v>212</v>
      </c>
      <c r="H267" s="1363"/>
      <c r="I267" s="1363"/>
    </row>
    <row r="268" spans="1:9">
      <c r="A268" s="1368">
        <v>1144067452</v>
      </c>
      <c r="B268" s="1369" t="s">
        <v>623</v>
      </c>
      <c r="C268" s="1369" t="s">
        <v>390</v>
      </c>
      <c r="D268" s="1369" t="s">
        <v>392</v>
      </c>
      <c r="E268" s="1369" t="s">
        <v>140</v>
      </c>
      <c r="F268" s="1369" t="s">
        <v>239</v>
      </c>
      <c r="G268" s="1369" t="s">
        <v>238</v>
      </c>
      <c r="H268" s="1363"/>
      <c r="I268" s="1363"/>
    </row>
    <row r="269" spans="1:9">
      <c r="A269" s="1368">
        <v>1144109213</v>
      </c>
      <c r="B269" s="1369" t="s">
        <v>1156</v>
      </c>
      <c r="C269" s="1369" t="s">
        <v>390</v>
      </c>
      <c r="D269" s="1369" t="s">
        <v>395</v>
      </c>
      <c r="E269" s="1369" t="s">
        <v>110</v>
      </c>
      <c r="F269" s="1369" t="s">
        <v>239</v>
      </c>
      <c r="G269" s="1369" t="s">
        <v>238</v>
      </c>
      <c r="H269" s="1363"/>
      <c r="I269" s="1363"/>
    </row>
    <row r="270" spans="1:9">
      <c r="A270" s="1368">
        <v>1144109445</v>
      </c>
      <c r="B270" s="1369" t="s">
        <v>926</v>
      </c>
      <c r="C270" s="1369" t="s">
        <v>390</v>
      </c>
      <c r="D270" s="1369" t="s">
        <v>841</v>
      </c>
      <c r="E270" s="1369" t="s">
        <v>164</v>
      </c>
      <c r="F270" s="1369" t="s">
        <v>217</v>
      </c>
      <c r="G270" s="1369" t="s">
        <v>216</v>
      </c>
      <c r="H270" s="1363"/>
      <c r="I270" s="1363"/>
    </row>
    <row r="271" spans="1:9">
      <c r="A271" s="1368">
        <v>1144109619</v>
      </c>
      <c r="B271" s="1369" t="s">
        <v>938</v>
      </c>
      <c r="C271" s="1369" t="s">
        <v>390</v>
      </c>
      <c r="D271" s="1369" t="s">
        <v>849</v>
      </c>
      <c r="E271" s="1369" t="s">
        <v>119</v>
      </c>
      <c r="F271" s="1369" t="s">
        <v>243</v>
      </c>
      <c r="G271" s="1369" t="s">
        <v>242</v>
      </c>
      <c r="H271" s="1363"/>
      <c r="I271" s="1363"/>
    </row>
    <row r="272" spans="1:9">
      <c r="A272" s="1368">
        <v>1144111565</v>
      </c>
      <c r="B272" s="1369" t="s">
        <v>496</v>
      </c>
      <c r="C272" s="1369" t="s">
        <v>390</v>
      </c>
      <c r="D272" s="1369" t="s">
        <v>391</v>
      </c>
      <c r="E272" s="1369" t="s">
        <v>136</v>
      </c>
      <c r="F272" s="1369" t="s">
        <v>245</v>
      </c>
      <c r="G272" s="1369" t="s">
        <v>244</v>
      </c>
      <c r="H272" s="1363"/>
      <c r="I272" s="1363"/>
    </row>
    <row r="273" spans="1:9">
      <c r="A273" s="1368">
        <v>1144113751</v>
      </c>
      <c r="B273" s="1369" t="s">
        <v>466</v>
      </c>
      <c r="C273" s="1369" t="s">
        <v>390</v>
      </c>
      <c r="D273" s="1369" t="s">
        <v>392</v>
      </c>
      <c r="E273" s="1369" t="s">
        <v>140</v>
      </c>
      <c r="F273" s="1369" t="s">
        <v>243</v>
      </c>
      <c r="G273" s="1369" t="s">
        <v>242</v>
      </c>
      <c r="H273" s="1363"/>
      <c r="I273" s="1363"/>
    </row>
    <row r="274" spans="1:9">
      <c r="A274" s="1368">
        <v>1144118446</v>
      </c>
      <c r="B274" s="1369" t="s">
        <v>1363</v>
      </c>
      <c r="C274" s="1369" t="s">
        <v>9</v>
      </c>
      <c r="D274" s="1369"/>
      <c r="E274" s="1369"/>
      <c r="F274" s="1369" t="s">
        <v>225</v>
      </c>
      <c r="G274" s="1369" t="s">
        <v>224</v>
      </c>
      <c r="H274" s="1363"/>
      <c r="I274" s="1363"/>
    </row>
    <row r="275" spans="1:9">
      <c r="A275" s="1368">
        <v>1144120616</v>
      </c>
      <c r="B275" s="1369" t="s">
        <v>700</v>
      </c>
      <c r="C275" s="1369" t="s">
        <v>9</v>
      </c>
      <c r="D275" s="1369"/>
      <c r="E275" s="1369"/>
      <c r="F275" s="1369" t="s">
        <v>223</v>
      </c>
      <c r="G275" s="1369" t="s">
        <v>222</v>
      </c>
      <c r="H275" s="1363"/>
      <c r="I275" s="1363"/>
    </row>
    <row r="276" spans="1:9">
      <c r="A276" s="1368">
        <v>1144124626</v>
      </c>
      <c r="B276" s="1369" t="s">
        <v>1157</v>
      </c>
      <c r="C276" s="1369" t="s">
        <v>390</v>
      </c>
      <c r="D276" s="1369" t="s">
        <v>391</v>
      </c>
      <c r="E276" s="1369" t="s">
        <v>136</v>
      </c>
      <c r="F276" s="1369" t="s">
        <v>239</v>
      </c>
      <c r="G276" s="1369" t="s">
        <v>238</v>
      </c>
      <c r="H276" s="1363"/>
      <c r="I276" s="1363"/>
    </row>
    <row r="277" spans="1:9">
      <c r="A277" s="1368">
        <v>1144126654</v>
      </c>
      <c r="B277" s="1369" t="s">
        <v>1158</v>
      </c>
      <c r="C277" s="1369" t="s">
        <v>390</v>
      </c>
      <c r="D277" s="1369" t="s">
        <v>391</v>
      </c>
      <c r="E277" s="1369" t="s">
        <v>136</v>
      </c>
      <c r="F277" s="1369" t="s">
        <v>239</v>
      </c>
      <c r="G277" s="1369" t="s">
        <v>238</v>
      </c>
      <c r="H277" s="1363"/>
      <c r="I277" s="1363"/>
    </row>
    <row r="278" spans="1:9">
      <c r="A278" s="1368">
        <v>1144129492</v>
      </c>
      <c r="B278" s="1369" t="s">
        <v>487</v>
      </c>
      <c r="C278" s="1369" t="s">
        <v>390</v>
      </c>
      <c r="D278" s="1369" t="s">
        <v>393</v>
      </c>
      <c r="E278" s="1369" t="s">
        <v>161</v>
      </c>
      <c r="F278" s="1369" t="s">
        <v>239</v>
      </c>
      <c r="G278" s="1369" t="s">
        <v>238</v>
      </c>
      <c r="H278" s="1363"/>
      <c r="I278" s="1363"/>
    </row>
    <row r="279" spans="1:9">
      <c r="A279" s="1368">
        <v>1144132389</v>
      </c>
      <c r="B279" s="1369" t="s">
        <v>642</v>
      </c>
      <c r="C279" s="1369" t="s">
        <v>390</v>
      </c>
      <c r="D279" s="1369" t="s">
        <v>392</v>
      </c>
      <c r="E279" s="1369" t="s">
        <v>140</v>
      </c>
      <c r="F279" s="1369" t="s">
        <v>239</v>
      </c>
      <c r="G279" s="1369" t="s">
        <v>238</v>
      </c>
      <c r="H279" s="1363"/>
      <c r="I279" s="1363"/>
    </row>
    <row r="280" spans="1:9">
      <c r="A280" s="1368">
        <v>1144133866</v>
      </c>
      <c r="B280" s="1369" t="s">
        <v>875</v>
      </c>
      <c r="C280" s="1369" t="s">
        <v>390</v>
      </c>
      <c r="D280" s="1369" t="s">
        <v>841</v>
      </c>
      <c r="E280" s="1369" t="s">
        <v>164</v>
      </c>
      <c r="F280" s="1369" t="s">
        <v>239</v>
      </c>
      <c r="G280" s="1369" t="s">
        <v>238</v>
      </c>
      <c r="H280" s="1363"/>
      <c r="I280" s="1363"/>
    </row>
    <row r="281" spans="1:9">
      <c r="A281" s="1368">
        <v>1144134997</v>
      </c>
      <c r="B281" s="1369" t="s">
        <v>692</v>
      </c>
      <c r="C281" s="1369" t="s">
        <v>390</v>
      </c>
      <c r="D281" s="1369" t="s">
        <v>391</v>
      </c>
      <c r="E281" s="1369" t="s">
        <v>136</v>
      </c>
      <c r="F281" s="1369" t="s">
        <v>245</v>
      </c>
      <c r="G281" s="1369" t="s">
        <v>244</v>
      </c>
      <c r="H281" s="1363"/>
      <c r="I281" s="1363"/>
    </row>
    <row r="282" spans="1:9">
      <c r="A282" s="1368">
        <v>1144140135</v>
      </c>
      <c r="B282" s="1369" t="s">
        <v>936</v>
      </c>
      <c r="C282" s="1369" t="s">
        <v>390</v>
      </c>
      <c r="D282" s="1369" t="s">
        <v>841</v>
      </c>
      <c r="E282" s="1369" t="s">
        <v>164</v>
      </c>
      <c r="F282" s="1369" t="s">
        <v>217</v>
      </c>
      <c r="G282" s="1369" t="s">
        <v>216</v>
      </c>
      <c r="H282" s="1363"/>
      <c r="I282" s="1363"/>
    </row>
    <row r="283" spans="1:9">
      <c r="A283" s="1368">
        <v>1144146371</v>
      </c>
      <c r="B283" s="1369" t="s">
        <v>810</v>
      </c>
      <c r="C283" s="1369" t="s">
        <v>390</v>
      </c>
      <c r="D283" s="1369" t="s">
        <v>394</v>
      </c>
      <c r="E283" s="1369" t="s">
        <v>132</v>
      </c>
      <c r="F283" s="1369" t="s">
        <v>239</v>
      </c>
      <c r="G283" s="1369" t="s">
        <v>238</v>
      </c>
      <c r="H283" s="1363"/>
      <c r="I283" s="1363"/>
    </row>
    <row r="284" spans="1:9">
      <c r="A284" s="1368">
        <v>1144174456</v>
      </c>
      <c r="B284" s="1369" t="s">
        <v>1159</v>
      </c>
      <c r="C284" s="1369" t="s">
        <v>390</v>
      </c>
      <c r="D284" s="1369" t="s">
        <v>389</v>
      </c>
      <c r="E284" s="1369" t="s">
        <v>165</v>
      </c>
      <c r="F284" s="1369" t="s">
        <v>245</v>
      </c>
      <c r="G284" s="1369" t="s">
        <v>244</v>
      </c>
      <c r="H284" s="1363"/>
      <c r="I284" s="1363"/>
    </row>
    <row r="285" spans="1:9">
      <c r="A285" s="1368">
        <v>1144183366</v>
      </c>
      <c r="B285" s="1369" t="s">
        <v>641</v>
      </c>
      <c r="C285" s="1369" t="s">
        <v>390</v>
      </c>
      <c r="D285" s="1369" t="s">
        <v>391</v>
      </c>
      <c r="E285" s="1369" t="s">
        <v>136</v>
      </c>
      <c r="F285" s="1369" t="s">
        <v>217</v>
      </c>
      <c r="G285" s="1369" t="s">
        <v>216</v>
      </c>
      <c r="H285" s="1363"/>
      <c r="I285" s="1363"/>
    </row>
    <row r="286" spans="1:9">
      <c r="A286" s="1368">
        <v>1144185692</v>
      </c>
      <c r="B286" s="1369" t="s">
        <v>1364</v>
      </c>
      <c r="C286" s="1369" t="s">
        <v>9</v>
      </c>
      <c r="D286" s="1369"/>
      <c r="E286" s="1369"/>
      <c r="F286" s="1369" t="s">
        <v>227</v>
      </c>
      <c r="G286" s="1369" t="s">
        <v>226</v>
      </c>
      <c r="H286" s="1363"/>
      <c r="I286" s="1363"/>
    </row>
    <row r="287" spans="1:9">
      <c r="A287" s="1368">
        <v>1144197390</v>
      </c>
      <c r="B287" s="1369" t="s">
        <v>658</v>
      </c>
      <c r="C287" s="1369" t="s">
        <v>390</v>
      </c>
      <c r="D287" s="1369" t="s">
        <v>392</v>
      </c>
      <c r="E287" s="1369" t="s">
        <v>140</v>
      </c>
      <c r="F287" s="1369" t="s">
        <v>237</v>
      </c>
      <c r="G287" s="1369" t="s">
        <v>236</v>
      </c>
      <c r="H287" s="1363"/>
      <c r="I287" s="1363"/>
    </row>
    <row r="288" spans="1:9">
      <c r="A288" s="1368">
        <v>1144202976</v>
      </c>
      <c r="B288" s="1369" t="s">
        <v>638</v>
      </c>
      <c r="C288" s="1369" t="s">
        <v>390</v>
      </c>
      <c r="D288" s="1369" t="s">
        <v>391</v>
      </c>
      <c r="E288" s="1369" t="s">
        <v>136</v>
      </c>
      <c r="F288" s="1369" t="s">
        <v>227</v>
      </c>
      <c r="G288" s="1369" t="s">
        <v>226</v>
      </c>
      <c r="H288" s="1363"/>
      <c r="I288" s="1363"/>
    </row>
    <row r="289" spans="1:9">
      <c r="A289" s="1368">
        <v>1144204063</v>
      </c>
      <c r="B289" s="1369" t="s">
        <v>660</v>
      </c>
      <c r="C289" s="1369" t="s">
        <v>390</v>
      </c>
      <c r="D289" s="1369" t="s">
        <v>392</v>
      </c>
      <c r="E289" s="1369" t="s">
        <v>140</v>
      </c>
      <c r="F289" s="1369" t="s">
        <v>245</v>
      </c>
      <c r="G289" s="1369" t="s">
        <v>244</v>
      </c>
      <c r="H289" s="1363"/>
      <c r="I289" s="1363"/>
    </row>
    <row r="290" spans="1:9">
      <c r="A290" s="1368">
        <v>1144210532</v>
      </c>
      <c r="B290" s="1369" t="s">
        <v>494</v>
      </c>
      <c r="C290" s="1369" t="s">
        <v>390</v>
      </c>
      <c r="D290" s="1369" t="s">
        <v>391</v>
      </c>
      <c r="E290" s="1369" t="s">
        <v>136</v>
      </c>
      <c r="F290" s="1369" t="s">
        <v>225</v>
      </c>
      <c r="G290" s="1369" t="s">
        <v>224</v>
      </c>
      <c r="H290" s="1363"/>
      <c r="I290" s="1363"/>
    </row>
    <row r="291" spans="1:9">
      <c r="A291" s="1368">
        <v>1144215705</v>
      </c>
      <c r="B291" s="1369" t="s">
        <v>1365</v>
      </c>
      <c r="C291" s="1369" t="s">
        <v>9</v>
      </c>
      <c r="D291" s="1369"/>
      <c r="E291" s="1369"/>
      <c r="F291" s="1369" t="s">
        <v>231</v>
      </c>
      <c r="G291" s="1369" t="s">
        <v>230</v>
      </c>
      <c r="H291" s="1363"/>
      <c r="I291" s="1363"/>
    </row>
    <row r="292" spans="1:9">
      <c r="A292" s="1368">
        <v>1144219301</v>
      </c>
      <c r="B292" s="1369" t="s">
        <v>1160</v>
      </c>
      <c r="C292" s="1369" t="s">
        <v>388</v>
      </c>
      <c r="D292" s="1369" t="s">
        <v>389</v>
      </c>
      <c r="E292" s="1369" t="s">
        <v>165</v>
      </c>
      <c r="F292" s="1369" t="s">
        <v>215</v>
      </c>
      <c r="G292" s="1369" t="s">
        <v>214</v>
      </c>
      <c r="H292" s="1363"/>
      <c r="I292" s="1363"/>
    </row>
    <row r="293" spans="1:9">
      <c r="A293" s="1368">
        <v>1144241974</v>
      </c>
      <c r="B293" s="1369" t="s">
        <v>1161</v>
      </c>
      <c r="C293" s="1369" t="s">
        <v>390</v>
      </c>
      <c r="D293" s="1369" t="s">
        <v>389</v>
      </c>
      <c r="E293" s="1369" t="s">
        <v>165</v>
      </c>
      <c r="F293" s="1369" t="s">
        <v>217</v>
      </c>
      <c r="G293" s="1369" t="s">
        <v>216</v>
      </c>
      <c r="H293" s="1363"/>
      <c r="I293" s="1363"/>
    </row>
    <row r="294" spans="1:9">
      <c r="A294" s="1368">
        <v>1144243095</v>
      </c>
      <c r="B294" s="1369" t="s">
        <v>1366</v>
      </c>
      <c r="C294" s="1369" t="s">
        <v>9</v>
      </c>
      <c r="D294" s="1369"/>
      <c r="E294" s="1369"/>
      <c r="F294" s="1369" t="s">
        <v>239</v>
      </c>
      <c r="G294" s="1369" t="s">
        <v>238</v>
      </c>
      <c r="H294" s="1363"/>
      <c r="I294" s="1363"/>
    </row>
    <row r="295" spans="1:9">
      <c r="A295" s="1368">
        <v>1144254597</v>
      </c>
      <c r="B295" s="1369" t="s">
        <v>376</v>
      </c>
      <c r="C295" s="1369" t="s">
        <v>388</v>
      </c>
      <c r="D295" s="1369" t="s">
        <v>389</v>
      </c>
      <c r="E295" s="1369" t="s">
        <v>165</v>
      </c>
      <c r="F295" s="1369" t="s">
        <v>223</v>
      </c>
      <c r="G295" s="1369" t="s">
        <v>222</v>
      </c>
      <c r="H295" s="1363"/>
      <c r="I295" s="1363"/>
    </row>
    <row r="296" spans="1:9">
      <c r="A296" s="1368">
        <v>1144261501</v>
      </c>
      <c r="B296" s="1369" t="s">
        <v>931</v>
      </c>
      <c r="C296" s="1369" t="s">
        <v>390</v>
      </c>
      <c r="D296" s="1369" t="s">
        <v>841</v>
      </c>
      <c r="E296" s="1369" t="s">
        <v>164</v>
      </c>
      <c r="F296" s="1369" t="s">
        <v>217</v>
      </c>
      <c r="G296" s="1369" t="s">
        <v>216</v>
      </c>
      <c r="H296" s="1363"/>
      <c r="I296" s="1363"/>
    </row>
    <row r="297" spans="1:9">
      <c r="A297" s="1368">
        <v>1144265478</v>
      </c>
      <c r="B297" s="1369" t="s">
        <v>1367</v>
      </c>
      <c r="C297" s="1369" t="s">
        <v>9</v>
      </c>
      <c r="D297" s="1369"/>
      <c r="E297" s="1369"/>
      <c r="F297" s="1369" t="s">
        <v>229</v>
      </c>
      <c r="G297" s="1369" t="s">
        <v>228</v>
      </c>
      <c r="H297" s="1363"/>
      <c r="I297" s="1363"/>
    </row>
    <row r="298" spans="1:9">
      <c r="A298" s="1368">
        <v>1144318608</v>
      </c>
      <c r="B298" s="1369" t="s">
        <v>375</v>
      </c>
      <c r="C298" s="1369" t="s">
        <v>388</v>
      </c>
      <c r="D298" s="1369" t="s">
        <v>389</v>
      </c>
      <c r="E298" s="1369" t="s">
        <v>165</v>
      </c>
      <c r="F298" s="1369" t="s">
        <v>221</v>
      </c>
      <c r="G298" s="1369" t="s">
        <v>220</v>
      </c>
      <c r="H298" s="1363"/>
      <c r="I298" s="1363"/>
    </row>
    <row r="299" spans="1:9">
      <c r="A299" s="1368">
        <v>1144323582</v>
      </c>
      <c r="B299" s="1369" t="s">
        <v>877</v>
      </c>
      <c r="C299" s="1369" t="s">
        <v>390</v>
      </c>
      <c r="D299" s="1369" t="s">
        <v>841</v>
      </c>
      <c r="E299" s="1369" t="s">
        <v>164</v>
      </c>
      <c r="F299" s="1369" t="s">
        <v>243</v>
      </c>
      <c r="G299" s="1369" t="s">
        <v>242</v>
      </c>
      <c r="H299" s="1363"/>
      <c r="I299" s="1363"/>
    </row>
    <row r="300" spans="1:9">
      <c r="A300" s="1368">
        <v>1144338499</v>
      </c>
      <c r="B300" s="1369" t="s">
        <v>619</v>
      </c>
      <c r="C300" s="1369" t="s">
        <v>390</v>
      </c>
      <c r="D300" s="1369" t="s">
        <v>392</v>
      </c>
      <c r="E300" s="1369" t="s">
        <v>140</v>
      </c>
      <c r="F300" s="1369" t="s">
        <v>239</v>
      </c>
      <c r="G300" s="1369" t="s">
        <v>238</v>
      </c>
      <c r="H300" s="1363"/>
      <c r="I300" s="1363"/>
    </row>
    <row r="301" spans="1:9">
      <c r="A301" s="1368">
        <v>1144339562</v>
      </c>
      <c r="B301" s="1369" t="s">
        <v>486</v>
      </c>
      <c r="C301" s="1369" t="s">
        <v>390</v>
      </c>
      <c r="D301" s="1369" t="s">
        <v>394</v>
      </c>
      <c r="E301" s="1369" t="s">
        <v>132</v>
      </c>
      <c r="F301" s="1369" t="s">
        <v>231</v>
      </c>
      <c r="G301" s="1369" t="s">
        <v>230</v>
      </c>
      <c r="H301" s="1363"/>
      <c r="I301" s="1363"/>
    </row>
    <row r="302" spans="1:9">
      <c r="A302" s="1368">
        <v>1144361350</v>
      </c>
      <c r="B302" s="1369" t="s">
        <v>1368</v>
      </c>
      <c r="C302" s="1369" t="s">
        <v>9</v>
      </c>
      <c r="D302" s="1369"/>
      <c r="E302" s="1369"/>
      <c r="F302" s="1369" t="s">
        <v>215</v>
      </c>
      <c r="G302" s="1369" t="s">
        <v>214</v>
      </c>
      <c r="H302" s="1363"/>
      <c r="I302" s="1363"/>
    </row>
    <row r="303" spans="1:9">
      <c r="A303" s="1368">
        <v>1144362150</v>
      </c>
      <c r="B303" s="1369" t="s">
        <v>1369</v>
      </c>
      <c r="C303" s="1369" t="s">
        <v>9</v>
      </c>
      <c r="D303" s="1369"/>
      <c r="E303" s="1369"/>
      <c r="F303" s="1369" t="s">
        <v>223</v>
      </c>
      <c r="G303" s="1369" t="s">
        <v>222</v>
      </c>
      <c r="H303" s="1363"/>
      <c r="I303" s="1363"/>
    </row>
    <row r="304" spans="1:9">
      <c r="A304" s="1368">
        <v>1144431591</v>
      </c>
      <c r="B304" s="1369" t="s">
        <v>363</v>
      </c>
      <c r="C304" s="1369" t="s">
        <v>390</v>
      </c>
      <c r="D304" s="1369" t="s">
        <v>389</v>
      </c>
      <c r="E304" s="1369" t="s">
        <v>165</v>
      </c>
      <c r="F304" s="1369" t="s">
        <v>237</v>
      </c>
      <c r="G304" s="1369" t="s">
        <v>236</v>
      </c>
      <c r="H304" s="1363"/>
      <c r="I304" s="1363"/>
    </row>
    <row r="305" spans="1:9">
      <c r="A305" s="1368">
        <v>1144449106</v>
      </c>
      <c r="B305" s="1369" t="s">
        <v>396</v>
      </c>
      <c r="C305" s="1369" t="s">
        <v>388</v>
      </c>
      <c r="D305" s="1369" t="s">
        <v>389</v>
      </c>
      <c r="E305" s="1369" t="s">
        <v>165</v>
      </c>
      <c r="F305" s="1369" t="s">
        <v>225</v>
      </c>
      <c r="G305" s="1369" t="s">
        <v>224</v>
      </c>
      <c r="H305" s="1363"/>
      <c r="I305" s="1363"/>
    </row>
    <row r="306" spans="1:9">
      <c r="A306" s="1368">
        <v>1144458669</v>
      </c>
      <c r="B306" s="1369" t="s">
        <v>450</v>
      </c>
      <c r="C306" s="1369" t="s">
        <v>388</v>
      </c>
      <c r="D306" s="1369" t="s">
        <v>394</v>
      </c>
      <c r="E306" s="1369" t="s">
        <v>132</v>
      </c>
      <c r="F306" s="1369" t="s">
        <v>239</v>
      </c>
      <c r="G306" s="1369" t="s">
        <v>238</v>
      </c>
      <c r="H306" s="1363"/>
      <c r="I306" s="1363"/>
    </row>
    <row r="307" spans="1:9">
      <c r="A307" s="1368">
        <v>1144465003</v>
      </c>
      <c r="B307" s="1369" t="s">
        <v>352</v>
      </c>
      <c r="C307" s="1369" t="s">
        <v>390</v>
      </c>
      <c r="D307" s="1369" t="s">
        <v>389</v>
      </c>
      <c r="E307" s="1369" t="s">
        <v>165</v>
      </c>
      <c r="F307" s="1369" t="s">
        <v>215</v>
      </c>
      <c r="G307" s="1369" t="s">
        <v>214</v>
      </c>
      <c r="H307" s="1363"/>
      <c r="I307" s="1363"/>
    </row>
    <row r="308" spans="1:9">
      <c r="A308" s="1368">
        <v>1144467827</v>
      </c>
      <c r="B308" s="1369" t="s">
        <v>861</v>
      </c>
      <c r="C308" s="1369" t="s">
        <v>390</v>
      </c>
      <c r="D308" s="1369" t="s">
        <v>841</v>
      </c>
      <c r="E308" s="1369" t="s">
        <v>164</v>
      </c>
      <c r="F308" s="1369" t="s">
        <v>239</v>
      </c>
      <c r="G308" s="1369" t="s">
        <v>238</v>
      </c>
      <c r="H308" s="1363"/>
      <c r="I308" s="1363"/>
    </row>
    <row r="309" spans="1:9">
      <c r="A309" s="1368">
        <v>1144471407</v>
      </c>
      <c r="B309" s="1369" t="s">
        <v>944</v>
      </c>
      <c r="C309" s="1369" t="s">
        <v>390</v>
      </c>
      <c r="D309" s="1369" t="s">
        <v>841</v>
      </c>
      <c r="E309" s="1369" t="s">
        <v>164</v>
      </c>
      <c r="F309" s="1369" t="s">
        <v>235</v>
      </c>
      <c r="G309" s="1369" t="s">
        <v>234</v>
      </c>
      <c r="H309" s="1363"/>
      <c r="I309" s="1363"/>
    </row>
    <row r="310" spans="1:9">
      <c r="A310" s="1368">
        <v>1144491256</v>
      </c>
      <c r="B310" s="1369" t="s">
        <v>1370</v>
      </c>
      <c r="C310" s="1369" t="s">
        <v>9</v>
      </c>
      <c r="D310" s="1369"/>
      <c r="E310" s="1369"/>
      <c r="F310" s="1369" t="s">
        <v>223</v>
      </c>
      <c r="G310" s="1369" t="s">
        <v>222</v>
      </c>
      <c r="H310" s="1363"/>
      <c r="I310" s="1363"/>
    </row>
    <row r="311" spans="1:9">
      <c r="A311" s="1368">
        <v>1144495893</v>
      </c>
      <c r="B311" s="1369" t="s">
        <v>1371</v>
      </c>
      <c r="C311" s="1369" t="s">
        <v>9</v>
      </c>
      <c r="D311" s="1369"/>
      <c r="E311" s="1369"/>
      <c r="F311" s="1369" t="s">
        <v>223</v>
      </c>
      <c r="G311" s="1369" t="s">
        <v>222</v>
      </c>
      <c r="H311" s="1363"/>
      <c r="I311" s="1363"/>
    </row>
    <row r="312" spans="1:9">
      <c r="A312" s="1368">
        <v>1144503910</v>
      </c>
      <c r="B312" s="1369" t="s">
        <v>1372</v>
      </c>
      <c r="C312" s="1369" t="s">
        <v>9</v>
      </c>
      <c r="D312" s="1369"/>
      <c r="E312" s="1369"/>
      <c r="F312" s="1369" t="s">
        <v>239</v>
      </c>
      <c r="G312" s="1369" t="s">
        <v>238</v>
      </c>
      <c r="H312" s="1363"/>
      <c r="I312" s="1363"/>
    </row>
    <row r="313" spans="1:9">
      <c r="A313" s="1368">
        <v>1144515633</v>
      </c>
      <c r="B313" s="1369" t="s">
        <v>664</v>
      </c>
      <c r="C313" s="1369" t="s">
        <v>390</v>
      </c>
      <c r="D313" s="1369" t="s">
        <v>394</v>
      </c>
      <c r="E313" s="1369" t="s">
        <v>132</v>
      </c>
      <c r="F313" s="1369" t="s">
        <v>239</v>
      </c>
      <c r="G313" s="1369" t="s">
        <v>238</v>
      </c>
      <c r="H313" s="1363"/>
      <c r="I313" s="1363"/>
    </row>
    <row r="314" spans="1:9">
      <c r="A314" s="1368">
        <v>1144573830</v>
      </c>
      <c r="B314" s="1369" t="s">
        <v>1162</v>
      </c>
      <c r="C314" s="1369" t="s">
        <v>388</v>
      </c>
      <c r="D314" s="1369" t="s">
        <v>389</v>
      </c>
      <c r="E314" s="1369" t="s">
        <v>165</v>
      </c>
      <c r="F314" s="1369" t="s">
        <v>243</v>
      </c>
      <c r="G314" s="1369" t="s">
        <v>242</v>
      </c>
      <c r="H314" s="1363"/>
      <c r="I314" s="1363"/>
    </row>
    <row r="315" spans="1:9">
      <c r="A315" s="1368">
        <v>1144588820</v>
      </c>
      <c r="B315" s="1369" t="s">
        <v>340</v>
      </c>
      <c r="C315" s="1369" t="s">
        <v>390</v>
      </c>
      <c r="D315" s="1369" t="s">
        <v>391</v>
      </c>
      <c r="E315" s="1369" t="s">
        <v>136</v>
      </c>
      <c r="F315" s="1369" t="s">
        <v>239</v>
      </c>
      <c r="G315" s="1369" t="s">
        <v>238</v>
      </c>
      <c r="H315" s="1363"/>
      <c r="I315" s="1363"/>
    </row>
    <row r="316" spans="1:9">
      <c r="A316" s="1368">
        <v>1144612836</v>
      </c>
      <c r="B316" s="1369" t="s">
        <v>812</v>
      </c>
      <c r="C316" s="1369" t="s">
        <v>390</v>
      </c>
      <c r="D316" s="1369" t="s">
        <v>391</v>
      </c>
      <c r="E316" s="1369" t="s">
        <v>136</v>
      </c>
      <c r="F316" s="1369" t="s">
        <v>239</v>
      </c>
      <c r="G316" s="1369" t="s">
        <v>238</v>
      </c>
      <c r="H316" s="1363"/>
      <c r="I316" s="1363"/>
    </row>
    <row r="317" spans="1:9">
      <c r="A317" s="1368">
        <v>1144613529</v>
      </c>
      <c r="B317" s="1369" t="s">
        <v>1163</v>
      </c>
      <c r="C317" s="1369" t="s">
        <v>388</v>
      </c>
      <c r="D317" s="1369" t="s">
        <v>393</v>
      </c>
      <c r="E317" s="1369" t="s">
        <v>161</v>
      </c>
      <c r="F317" s="1369" t="s">
        <v>239</v>
      </c>
      <c r="G317" s="1369" t="s">
        <v>238</v>
      </c>
      <c r="H317" s="1363"/>
      <c r="I317" s="1363"/>
    </row>
    <row r="318" spans="1:9">
      <c r="A318" s="1368">
        <v>1144621548</v>
      </c>
      <c r="B318" s="1369" t="s">
        <v>365</v>
      </c>
      <c r="C318" s="1369" t="s">
        <v>390</v>
      </c>
      <c r="D318" s="1369" t="s">
        <v>389</v>
      </c>
      <c r="E318" s="1369" t="s">
        <v>165</v>
      </c>
      <c r="F318" s="1369" t="s">
        <v>229</v>
      </c>
      <c r="G318" s="1369" t="s">
        <v>228</v>
      </c>
      <c r="H318" s="1363"/>
      <c r="I318" s="1363"/>
    </row>
    <row r="319" spans="1:9">
      <c r="A319" s="1368">
        <v>1144638708</v>
      </c>
      <c r="B319" s="1369" t="s">
        <v>1373</v>
      </c>
      <c r="C319" s="1369" t="s">
        <v>9</v>
      </c>
      <c r="D319" s="1369"/>
      <c r="E319" s="1369"/>
      <c r="F319" s="1369" t="s">
        <v>217</v>
      </c>
      <c r="G319" s="1369" t="s">
        <v>216</v>
      </c>
      <c r="H319" s="1363"/>
      <c r="I319" s="1363"/>
    </row>
    <row r="320" spans="1:9">
      <c r="A320" s="1368">
        <v>1144653111</v>
      </c>
      <c r="B320" s="1369" t="s">
        <v>689</v>
      </c>
      <c r="C320" s="1369" t="s">
        <v>390</v>
      </c>
      <c r="D320" s="1369" t="s">
        <v>391</v>
      </c>
      <c r="E320" s="1369" t="s">
        <v>136</v>
      </c>
      <c r="F320" s="1369" t="s">
        <v>239</v>
      </c>
      <c r="G320" s="1369" t="s">
        <v>238</v>
      </c>
      <c r="H320" s="1363"/>
      <c r="I320" s="1363"/>
    </row>
    <row r="321" spans="1:9">
      <c r="A321" s="1368">
        <v>1144654085</v>
      </c>
      <c r="B321" s="1369" t="s">
        <v>577</v>
      </c>
      <c r="C321" s="1369" t="s">
        <v>390</v>
      </c>
      <c r="D321" s="1369" t="s">
        <v>391</v>
      </c>
      <c r="E321" s="1369" t="s">
        <v>136</v>
      </c>
      <c r="F321" s="1369" t="s">
        <v>233</v>
      </c>
      <c r="G321" s="1369" t="s">
        <v>232</v>
      </c>
      <c r="H321" s="1363"/>
      <c r="I321" s="1363"/>
    </row>
    <row r="322" spans="1:9">
      <c r="A322" s="1368">
        <v>1144688828</v>
      </c>
      <c r="B322" s="1369" t="s">
        <v>634</v>
      </c>
      <c r="C322" s="1369" t="s">
        <v>390</v>
      </c>
      <c r="D322" s="1369" t="s">
        <v>394</v>
      </c>
      <c r="E322" s="1369" t="s">
        <v>132</v>
      </c>
      <c r="F322" s="1369" t="s">
        <v>239</v>
      </c>
      <c r="G322" s="1369" t="s">
        <v>238</v>
      </c>
      <c r="H322" s="1363"/>
      <c r="I322" s="1363"/>
    </row>
    <row r="323" spans="1:9">
      <c r="A323" s="1368">
        <v>1144693844</v>
      </c>
      <c r="B323" s="1369" t="s">
        <v>1374</v>
      </c>
      <c r="C323" s="1369" t="s">
        <v>9</v>
      </c>
      <c r="D323" s="1369"/>
      <c r="E323" s="1369"/>
      <c r="F323" s="1369" t="s">
        <v>239</v>
      </c>
      <c r="G323" s="1369" t="s">
        <v>238</v>
      </c>
      <c r="H323" s="1363"/>
      <c r="I323" s="1363"/>
    </row>
    <row r="324" spans="1:9">
      <c r="A324" s="1368">
        <v>1144710549</v>
      </c>
      <c r="B324" s="1369" t="s">
        <v>1164</v>
      </c>
      <c r="C324" s="1369" t="s">
        <v>388</v>
      </c>
      <c r="D324" s="1369" t="s">
        <v>389</v>
      </c>
      <c r="E324" s="1369" t="s">
        <v>165</v>
      </c>
      <c r="F324" s="1369" t="s">
        <v>239</v>
      </c>
      <c r="G324" s="1369" t="s">
        <v>238</v>
      </c>
      <c r="H324" s="1363"/>
      <c r="I324" s="1363"/>
    </row>
    <row r="325" spans="1:9">
      <c r="A325" s="1368">
        <v>1144719615</v>
      </c>
      <c r="B325" s="1369" t="s">
        <v>1375</v>
      </c>
      <c r="C325" s="1369" t="s">
        <v>9</v>
      </c>
      <c r="D325" s="1369"/>
      <c r="E325" s="1369"/>
      <c r="F325" s="1369" t="s">
        <v>217</v>
      </c>
      <c r="G325" s="1369" t="s">
        <v>216</v>
      </c>
      <c r="H325" s="1363"/>
      <c r="I325" s="1363"/>
    </row>
    <row r="326" spans="1:9">
      <c r="A326" s="1368">
        <v>1144755106</v>
      </c>
      <c r="B326" s="1369" t="s">
        <v>822</v>
      </c>
      <c r="C326" s="1369" t="s">
        <v>9</v>
      </c>
      <c r="D326" s="1369"/>
      <c r="E326" s="1369"/>
      <c r="F326" s="1369" t="s">
        <v>239</v>
      </c>
      <c r="G326" s="1369" t="s">
        <v>238</v>
      </c>
      <c r="H326" s="1363"/>
      <c r="I326" s="1363"/>
    </row>
    <row r="327" spans="1:9">
      <c r="A327" s="1368">
        <v>1144773513</v>
      </c>
      <c r="B327" s="1369" t="s">
        <v>865</v>
      </c>
      <c r="C327" s="1369" t="s">
        <v>390</v>
      </c>
      <c r="D327" s="1369" t="s">
        <v>841</v>
      </c>
      <c r="E327" s="1369" t="s">
        <v>164</v>
      </c>
      <c r="F327" s="1369" t="s">
        <v>239</v>
      </c>
      <c r="G327" s="1369" t="s">
        <v>238</v>
      </c>
      <c r="H327" s="1363"/>
      <c r="I327" s="1363"/>
    </row>
    <row r="328" spans="1:9">
      <c r="A328" s="1368">
        <v>1144811172</v>
      </c>
      <c r="B328" s="1369" t="s">
        <v>385</v>
      </c>
      <c r="C328" s="1369" t="s">
        <v>388</v>
      </c>
      <c r="D328" s="1369" t="s">
        <v>389</v>
      </c>
      <c r="E328" s="1369" t="s">
        <v>165</v>
      </c>
      <c r="F328" s="1369" t="s">
        <v>215</v>
      </c>
      <c r="G328" s="1369" t="s">
        <v>214</v>
      </c>
      <c r="H328" s="1363"/>
      <c r="I328" s="1363"/>
    </row>
    <row r="329" spans="1:9">
      <c r="A329" s="1368">
        <v>1144857183</v>
      </c>
      <c r="B329" s="1369" t="s">
        <v>827</v>
      </c>
      <c r="C329" s="1369" t="s">
        <v>390</v>
      </c>
      <c r="D329" s="1369" t="s">
        <v>393</v>
      </c>
      <c r="E329" s="1369" t="s">
        <v>161</v>
      </c>
      <c r="F329" s="1369" t="s">
        <v>239</v>
      </c>
      <c r="G329" s="1369" t="s">
        <v>238</v>
      </c>
      <c r="H329" s="1363"/>
      <c r="I329" s="1363"/>
    </row>
    <row r="330" spans="1:9">
      <c r="A330" s="1368">
        <v>1144865020</v>
      </c>
      <c r="B330" s="1369" t="s">
        <v>588</v>
      </c>
      <c r="C330" s="1369" t="s">
        <v>390</v>
      </c>
      <c r="D330" s="1369" t="s">
        <v>394</v>
      </c>
      <c r="E330" s="1369" t="s">
        <v>132</v>
      </c>
      <c r="F330" s="1369" t="s">
        <v>239</v>
      </c>
      <c r="G330" s="1369" t="s">
        <v>238</v>
      </c>
      <c r="H330" s="1363"/>
      <c r="I330" s="1363"/>
    </row>
    <row r="331" spans="1:9">
      <c r="A331" s="1368">
        <v>1144890390</v>
      </c>
      <c r="B331" s="1369" t="s">
        <v>848</v>
      </c>
      <c r="C331" s="1369" t="s">
        <v>388</v>
      </c>
      <c r="D331" s="1369" t="s">
        <v>841</v>
      </c>
      <c r="E331" s="1369" t="s">
        <v>164</v>
      </c>
      <c r="F331" s="1369" t="s">
        <v>225</v>
      </c>
      <c r="G331" s="1369" t="s">
        <v>224</v>
      </c>
      <c r="H331" s="1363"/>
      <c r="I331" s="1363"/>
    </row>
    <row r="332" spans="1:9">
      <c r="A332" s="1368">
        <v>1144937076</v>
      </c>
      <c r="B332" s="1369" t="s">
        <v>605</v>
      </c>
      <c r="C332" s="1369" t="s">
        <v>390</v>
      </c>
      <c r="D332" s="1369" t="s">
        <v>394</v>
      </c>
      <c r="E332" s="1369" t="s">
        <v>132</v>
      </c>
      <c r="F332" s="1369" t="s">
        <v>239</v>
      </c>
      <c r="G332" s="1369" t="s">
        <v>238</v>
      </c>
      <c r="H332" s="1363"/>
      <c r="I332" s="1363"/>
    </row>
    <row r="333" spans="1:9">
      <c r="A333" s="1368">
        <v>1144987071</v>
      </c>
      <c r="B333" s="1369" t="s">
        <v>979</v>
      </c>
      <c r="C333" s="1369" t="s">
        <v>9</v>
      </c>
      <c r="D333" s="1369"/>
      <c r="E333" s="1369"/>
      <c r="F333" s="1369" t="s">
        <v>239</v>
      </c>
      <c r="G333" s="1369" t="s">
        <v>238</v>
      </c>
      <c r="H333" s="1363"/>
      <c r="I333" s="1363"/>
    </row>
    <row r="334" spans="1:9">
      <c r="A334" s="1368">
        <v>1145024296</v>
      </c>
      <c r="B334" s="1369" t="s">
        <v>1165</v>
      </c>
      <c r="C334" s="1369" t="s">
        <v>390</v>
      </c>
      <c r="D334" s="1369" t="s">
        <v>392</v>
      </c>
      <c r="E334" s="1369" t="s">
        <v>140</v>
      </c>
      <c r="F334" s="1369" t="s">
        <v>217</v>
      </c>
      <c r="G334" s="1369" t="s">
        <v>216</v>
      </c>
      <c r="H334" s="1363"/>
      <c r="I334" s="1363"/>
    </row>
    <row r="335" spans="1:9">
      <c r="A335" s="1368">
        <v>1145026770</v>
      </c>
      <c r="B335" s="1369" t="s">
        <v>850</v>
      </c>
      <c r="C335" s="1369" t="s">
        <v>388</v>
      </c>
      <c r="D335" s="1369" t="s">
        <v>841</v>
      </c>
      <c r="E335" s="1369" t="s">
        <v>164</v>
      </c>
      <c r="F335" s="1369" t="s">
        <v>231</v>
      </c>
      <c r="G335" s="1369" t="s">
        <v>230</v>
      </c>
      <c r="H335" s="1363"/>
      <c r="I335" s="1363"/>
    </row>
    <row r="336" spans="1:9">
      <c r="A336" s="1368">
        <v>1145030541</v>
      </c>
      <c r="B336" s="1369" t="s">
        <v>587</v>
      </c>
      <c r="C336" s="1369" t="s">
        <v>390</v>
      </c>
      <c r="D336" s="1369" t="s">
        <v>391</v>
      </c>
      <c r="E336" s="1369" t="s">
        <v>136</v>
      </c>
      <c r="F336" s="1369" t="s">
        <v>239</v>
      </c>
      <c r="G336" s="1369" t="s">
        <v>238</v>
      </c>
      <c r="H336" s="1363"/>
      <c r="I336" s="1363"/>
    </row>
    <row r="337" spans="1:9">
      <c r="A337" s="1368">
        <v>1145034600</v>
      </c>
      <c r="B337" s="1369" t="s">
        <v>1166</v>
      </c>
      <c r="C337" s="1369" t="s">
        <v>388</v>
      </c>
      <c r="D337" s="1369" t="s">
        <v>393</v>
      </c>
      <c r="E337" s="1369" t="s">
        <v>161</v>
      </c>
      <c r="F337" s="1369" t="s">
        <v>239</v>
      </c>
      <c r="G337" s="1369" t="s">
        <v>238</v>
      </c>
      <c r="H337" s="1363"/>
      <c r="I337" s="1363"/>
    </row>
    <row r="338" spans="1:9">
      <c r="A338" s="1368">
        <v>1145047412</v>
      </c>
      <c r="B338" s="1369" t="s">
        <v>933</v>
      </c>
      <c r="C338" s="1369" t="s">
        <v>390</v>
      </c>
      <c r="D338" s="1369" t="s">
        <v>841</v>
      </c>
      <c r="E338" s="1369" t="s">
        <v>164</v>
      </c>
      <c r="F338" s="1369" t="s">
        <v>225</v>
      </c>
      <c r="G338" s="1369" t="s">
        <v>224</v>
      </c>
      <c r="H338" s="1363"/>
      <c r="I338" s="1363"/>
    </row>
    <row r="339" spans="1:9">
      <c r="A339" s="1368">
        <v>1145052545</v>
      </c>
      <c r="B339" s="1369" t="s">
        <v>1376</v>
      </c>
      <c r="C339" s="1369" t="s">
        <v>9</v>
      </c>
      <c r="D339" s="1369"/>
      <c r="E339" s="1369"/>
      <c r="F339" s="1369" t="s">
        <v>231</v>
      </c>
      <c r="G339" s="1369" t="s">
        <v>230</v>
      </c>
      <c r="H339" s="1363"/>
      <c r="I339" s="1363"/>
    </row>
    <row r="340" spans="1:9">
      <c r="A340" s="1368">
        <v>1145078482</v>
      </c>
      <c r="B340" s="1369" t="s">
        <v>950</v>
      </c>
      <c r="C340" s="1369" t="s">
        <v>390</v>
      </c>
      <c r="D340" s="1369" t="s">
        <v>844</v>
      </c>
      <c r="E340" s="1369" t="s">
        <v>246</v>
      </c>
      <c r="F340" s="1369" t="s">
        <v>239</v>
      </c>
      <c r="G340" s="1369" t="s">
        <v>238</v>
      </c>
      <c r="H340" s="1363"/>
      <c r="I340" s="1363"/>
    </row>
    <row r="341" spans="1:9">
      <c r="A341" s="1368">
        <v>1145117900</v>
      </c>
      <c r="B341" s="1369" t="s">
        <v>952</v>
      </c>
      <c r="C341" s="1369" t="s">
        <v>390</v>
      </c>
      <c r="D341" s="1369" t="s">
        <v>844</v>
      </c>
      <c r="E341" s="1369" t="s">
        <v>246</v>
      </c>
      <c r="F341" s="1369" t="s">
        <v>239</v>
      </c>
      <c r="G341" s="1369" t="s">
        <v>238</v>
      </c>
      <c r="H341" s="1363"/>
      <c r="I341" s="1363"/>
    </row>
    <row r="342" spans="1:9">
      <c r="A342" s="1368">
        <v>1145228095</v>
      </c>
      <c r="B342" s="1369" t="s">
        <v>1167</v>
      </c>
      <c r="C342" s="1369" t="s">
        <v>388</v>
      </c>
      <c r="D342" s="1369" t="s">
        <v>394</v>
      </c>
      <c r="E342" s="1369" t="s">
        <v>132</v>
      </c>
      <c r="F342" s="1369" t="s">
        <v>239</v>
      </c>
      <c r="G342" s="1369" t="s">
        <v>238</v>
      </c>
      <c r="H342" s="1363"/>
      <c r="I342" s="1363"/>
    </row>
    <row r="343" spans="1:9">
      <c r="A343" s="1368">
        <v>1145230570</v>
      </c>
      <c r="B343" s="1369" t="s">
        <v>602</v>
      </c>
      <c r="C343" s="1369" t="s">
        <v>390</v>
      </c>
      <c r="D343" s="1369" t="s">
        <v>392</v>
      </c>
      <c r="E343" s="1369" t="s">
        <v>140</v>
      </c>
      <c r="F343" s="1369" t="s">
        <v>239</v>
      </c>
      <c r="G343" s="1369" t="s">
        <v>238</v>
      </c>
      <c r="H343" s="1363"/>
      <c r="I343" s="1363"/>
    </row>
    <row r="344" spans="1:9">
      <c r="A344" s="1368">
        <v>1145240090</v>
      </c>
      <c r="B344" s="1369" t="s">
        <v>903</v>
      </c>
      <c r="C344" s="1369" t="s">
        <v>390</v>
      </c>
      <c r="D344" s="1369" t="s">
        <v>859</v>
      </c>
      <c r="E344" s="1369" t="s">
        <v>163</v>
      </c>
      <c r="F344" s="1369" t="s">
        <v>215</v>
      </c>
      <c r="G344" s="1369" t="s">
        <v>214</v>
      </c>
      <c r="H344" s="1363"/>
      <c r="I344" s="1363"/>
    </row>
    <row r="345" spans="1:9">
      <c r="A345" s="1368">
        <v>1145278199</v>
      </c>
      <c r="B345" s="1369" t="s">
        <v>934</v>
      </c>
      <c r="C345" s="1369" t="s">
        <v>390</v>
      </c>
      <c r="D345" s="1369" t="s">
        <v>841</v>
      </c>
      <c r="E345" s="1369" t="s">
        <v>164</v>
      </c>
      <c r="F345" s="1369" t="s">
        <v>245</v>
      </c>
      <c r="G345" s="1369" t="s">
        <v>244</v>
      </c>
      <c r="H345" s="1363"/>
      <c r="I345" s="1363"/>
    </row>
    <row r="346" spans="1:9">
      <c r="A346" s="1368">
        <v>1145278314</v>
      </c>
      <c r="B346" s="1369" t="s">
        <v>1377</v>
      </c>
      <c r="C346" s="1369" t="s">
        <v>9</v>
      </c>
      <c r="D346" s="1369"/>
      <c r="E346" s="1369"/>
      <c r="F346" s="1369" t="s">
        <v>225</v>
      </c>
      <c r="G346" s="1369" t="s">
        <v>224</v>
      </c>
      <c r="H346" s="1363"/>
      <c r="I346" s="1363"/>
    </row>
    <row r="347" spans="1:9">
      <c r="A347" s="1368">
        <v>1145377744</v>
      </c>
      <c r="B347" s="1369" t="s">
        <v>1378</v>
      </c>
      <c r="C347" s="1369" t="s">
        <v>9</v>
      </c>
      <c r="D347" s="1369"/>
      <c r="E347" s="1369"/>
      <c r="F347" s="1369" t="s">
        <v>239</v>
      </c>
      <c r="G347" s="1369" t="s">
        <v>238</v>
      </c>
      <c r="H347" s="1363"/>
      <c r="I347" s="1363"/>
    </row>
    <row r="348" spans="1:9">
      <c r="A348" s="1368">
        <v>1145394202</v>
      </c>
      <c r="B348" s="1369" t="s">
        <v>406</v>
      </c>
      <c r="C348" s="1369" t="s">
        <v>390</v>
      </c>
      <c r="D348" s="1369" t="s">
        <v>389</v>
      </c>
      <c r="E348" s="1369" t="s">
        <v>165</v>
      </c>
      <c r="F348" s="1369" t="s">
        <v>213</v>
      </c>
      <c r="G348" s="1369" t="s">
        <v>212</v>
      </c>
      <c r="H348" s="1363"/>
      <c r="I348" s="1363"/>
    </row>
    <row r="349" spans="1:9">
      <c r="A349" s="1368">
        <v>1145440229</v>
      </c>
      <c r="B349" s="1369" t="s">
        <v>1168</v>
      </c>
      <c r="C349" s="1369" t="s">
        <v>390</v>
      </c>
      <c r="D349" s="1369" t="s">
        <v>394</v>
      </c>
      <c r="E349" s="1369" t="s">
        <v>132</v>
      </c>
      <c r="F349" s="1369" t="s">
        <v>235</v>
      </c>
      <c r="G349" s="1369" t="s">
        <v>234</v>
      </c>
      <c r="H349" s="1363"/>
      <c r="I349" s="1363"/>
    </row>
    <row r="350" spans="1:9">
      <c r="A350" s="1368">
        <v>1145454097</v>
      </c>
      <c r="B350" s="1369" t="s">
        <v>1169</v>
      </c>
      <c r="C350" s="1369" t="s">
        <v>390</v>
      </c>
      <c r="D350" s="1369" t="s">
        <v>392</v>
      </c>
      <c r="E350" s="1369" t="s">
        <v>140</v>
      </c>
      <c r="F350" s="1369" t="s">
        <v>239</v>
      </c>
      <c r="G350" s="1369" t="s">
        <v>238</v>
      </c>
      <c r="H350" s="1363"/>
      <c r="I350" s="1363"/>
    </row>
    <row r="351" spans="1:9">
      <c r="A351" s="1368">
        <v>1145464658</v>
      </c>
      <c r="B351" s="1369" t="s">
        <v>1379</v>
      </c>
      <c r="C351" s="1369" t="s">
        <v>9</v>
      </c>
      <c r="D351" s="1369"/>
      <c r="E351" s="1369"/>
      <c r="F351" s="1369" t="s">
        <v>243</v>
      </c>
      <c r="G351" s="1369" t="s">
        <v>242</v>
      </c>
      <c r="H351" s="1363"/>
      <c r="I351" s="1363"/>
    </row>
    <row r="352" spans="1:9">
      <c r="A352" s="1368">
        <v>1145471125</v>
      </c>
      <c r="B352" s="1369" t="s">
        <v>1170</v>
      </c>
      <c r="C352" s="1369" t="s">
        <v>390</v>
      </c>
      <c r="D352" s="1369" t="s">
        <v>389</v>
      </c>
      <c r="E352" s="1369" t="s">
        <v>165</v>
      </c>
      <c r="F352" s="1369" t="s">
        <v>225</v>
      </c>
      <c r="G352" s="1369" t="s">
        <v>224</v>
      </c>
      <c r="H352" s="1363"/>
      <c r="I352" s="1363"/>
    </row>
    <row r="353" spans="1:9">
      <c r="A353" s="1368">
        <v>1145545787</v>
      </c>
      <c r="B353" s="1369" t="s">
        <v>1171</v>
      </c>
      <c r="C353" s="1369" t="s">
        <v>390</v>
      </c>
      <c r="D353" s="1369" t="s">
        <v>391</v>
      </c>
      <c r="E353" s="1369" t="s">
        <v>136</v>
      </c>
      <c r="F353" s="1369" t="s">
        <v>239</v>
      </c>
      <c r="G353" s="1369" t="s">
        <v>238</v>
      </c>
      <c r="H353" s="1363"/>
      <c r="I353" s="1363"/>
    </row>
    <row r="354" spans="1:9">
      <c r="A354" s="1368">
        <v>1145593118</v>
      </c>
      <c r="B354" s="1369" t="s">
        <v>1172</v>
      </c>
      <c r="C354" s="1369" t="s">
        <v>388</v>
      </c>
      <c r="D354" s="1369" t="s">
        <v>389</v>
      </c>
      <c r="E354" s="1369" t="s">
        <v>165</v>
      </c>
      <c r="F354" s="1369" t="s">
        <v>235</v>
      </c>
      <c r="G354" s="1369" t="s">
        <v>234</v>
      </c>
      <c r="H354" s="1363"/>
      <c r="I354" s="1363"/>
    </row>
    <row r="355" spans="1:9">
      <c r="A355" s="1368">
        <v>1145690070</v>
      </c>
      <c r="B355" s="1369" t="s">
        <v>874</v>
      </c>
      <c r="C355" s="1369" t="s">
        <v>390</v>
      </c>
      <c r="D355" s="1369" t="s">
        <v>841</v>
      </c>
      <c r="E355" s="1369" t="s">
        <v>164</v>
      </c>
      <c r="F355" s="1369" t="s">
        <v>239</v>
      </c>
      <c r="G355" s="1369" t="s">
        <v>238</v>
      </c>
      <c r="H355" s="1363"/>
      <c r="I355" s="1363"/>
    </row>
    <row r="356" spans="1:9">
      <c r="A356" s="1368">
        <v>1145719515</v>
      </c>
      <c r="B356" s="1369" t="s">
        <v>1173</v>
      </c>
      <c r="C356" s="1369" t="s">
        <v>390</v>
      </c>
      <c r="D356" s="1369" t="s">
        <v>849</v>
      </c>
      <c r="E356" s="1369" t="s">
        <v>119</v>
      </c>
      <c r="F356" s="1369" t="s">
        <v>239</v>
      </c>
      <c r="G356" s="1369" t="s">
        <v>238</v>
      </c>
      <c r="H356" s="1363"/>
      <c r="I356" s="1363"/>
    </row>
    <row r="357" spans="1:9">
      <c r="A357" s="1368">
        <v>1145894730</v>
      </c>
      <c r="B357" s="1369" t="s">
        <v>1174</v>
      </c>
      <c r="C357" s="1369" t="s">
        <v>390</v>
      </c>
      <c r="D357" s="1369" t="s">
        <v>392</v>
      </c>
      <c r="E357" s="1369" t="s">
        <v>140</v>
      </c>
      <c r="F357" s="1369" t="s">
        <v>239</v>
      </c>
      <c r="G357" s="1369" t="s">
        <v>238</v>
      </c>
      <c r="H357" s="1363"/>
      <c r="I357" s="1363"/>
    </row>
    <row r="358" spans="1:9">
      <c r="A358" s="1368">
        <v>1145919206</v>
      </c>
      <c r="B358" s="1369" t="s">
        <v>1380</v>
      </c>
      <c r="C358" s="1369" t="s">
        <v>9</v>
      </c>
      <c r="D358" s="1369"/>
      <c r="E358" s="1369"/>
      <c r="F358" s="1369" t="s">
        <v>217</v>
      </c>
      <c r="G358" s="1369" t="s">
        <v>216</v>
      </c>
      <c r="H358" s="1363"/>
      <c r="I358" s="1363"/>
    </row>
    <row r="359" spans="1:9">
      <c r="A359" s="1368">
        <v>1146010955</v>
      </c>
      <c r="B359" s="1369" t="s">
        <v>1175</v>
      </c>
      <c r="C359" s="1369" t="s">
        <v>390</v>
      </c>
      <c r="D359" s="1369" t="s">
        <v>391</v>
      </c>
      <c r="E359" s="1369" t="s">
        <v>136</v>
      </c>
      <c r="F359" s="1369" t="s">
        <v>217</v>
      </c>
      <c r="G359" s="1369" t="s">
        <v>216</v>
      </c>
      <c r="H359" s="1363"/>
      <c r="I359" s="1363"/>
    </row>
    <row r="360" spans="1:9">
      <c r="A360" s="1368">
        <v>1146039723</v>
      </c>
      <c r="B360" s="1369" t="s">
        <v>863</v>
      </c>
      <c r="C360" s="1369" t="s">
        <v>390</v>
      </c>
      <c r="D360" s="1369" t="s">
        <v>844</v>
      </c>
      <c r="E360" s="1369" t="s">
        <v>246</v>
      </c>
      <c r="F360" s="1369" t="s">
        <v>239</v>
      </c>
      <c r="G360" s="1369" t="s">
        <v>238</v>
      </c>
      <c r="H360" s="1363"/>
      <c r="I360" s="1363"/>
    </row>
    <row r="361" spans="1:9">
      <c r="A361" s="1368">
        <v>1146067617</v>
      </c>
      <c r="B361" s="1369" t="s">
        <v>475</v>
      </c>
      <c r="C361" s="1369" t="s">
        <v>390</v>
      </c>
      <c r="D361" s="1369" t="s">
        <v>394</v>
      </c>
      <c r="E361" s="1369" t="s">
        <v>132</v>
      </c>
      <c r="F361" s="1369" t="s">
        <v>239</v>
      </c>
      <c r="G361" s="1369" t="s">
        <v>238</v>
      </c>
      <c r="H361" s="1363"/>
      <c r="I361" s="1363"/>
    </row>
    <row r="362" spans="1:9">
      <c r="A362" s="1368">
        <v>1146135414</v>
      </c>
      <c r="B362" s="1369" t="s">
        <v>955</v>
      </c>
      <c r="C362" s="1369" t="s">
        <v>390</v>
      </c>
      <c r="D362" s="1369" t="s">
        <v>841</v>
      </c>
      <c r="E362" s="1369" t="s">
        <v>164</v>
      </c>
      <c r="F362" s="1369" t="s">
        <v>245</v>
      </c>
      <c r="G362" s="1369" t="s">
        <v>244</v>
      </c>
      <c r="H362" s="1363"/>
      <c r="I362" s="1363"/>
    </row>
    <row r="363" spans="1:9">
      <c r="A363" s="1368">
        <v>1146225553</v>
      </c>
      <c r="B363" s="1369" t="s">
        <v>630</v>
      </c>
      <c r="C363" s="1369" t="s">
        <v>390</v>
      </c>
      <c r="D363" s="1369" t="s">
        <v>392</v>
      </c>
      <c r="E363" s="1369" t="s">
        <v>140</v>
      </c>
      <c r="F363" s="1369" t="s">
        <v>239</v>
      </c>
      <c r="G363" s="1369" t="s">
        <v>238</v>
      </c>
      <c r="H363" s="1363"/>
      <c r="I363" s="1363"/>
    </row>
    <row r="364" spans="1:9">
      <c r="A364" s="1368">
        <v>1146231288</v>
      </c>
      <c r="B364" s="1369" t="s">
        <v>560</v>
      </c>
      <c r="C364" s="1369" t="s">
        <v>388</v>
      </c>
      <c r="D364" s="1369" t="s">
        <v>391</v>
      </c>
      <c r="E364" s="1369" t="s">
        <v>136</v>
      </c>
      <c r="F364" s="1369" t="s">
        <v>239</v>
      </c>
      <c r="G364" s="1369" t="s">
        <v>238</v>
      </c>
      <c r="H364" s="1363"/>
      <c r="I364" s="1363"/>
    </row>
    <row r="365" spans="1:9">
      <c r="A365" s="1368">
        <v>1146248589</v>
      </c>
      <c r="B365" s="1369" t="s">
        <v>533</v>
      </c>
      <c r="C365" s="1369" t="s">
        <v>388</v>
      </c>
      <c r="D365" s="1369" t="s">
        <v>391</v>
      </c>
      <c r="E365" s="1369" t="s">
        <v>136</v>
      </c>
      <c r="F365" s="1369" t="s">
        <v>239</v>
      </c>
      <c r="G365" s="1369" t="s">
        <v>238</v>
      </c>
      <c r="H365" s="1363"/>
      <c r="I365" s="1363"/>
    </row>
    <row r="366" spans="1:9">
      <c r="A366" s="1368">
        <v>1146255097</v>
      </c>
      <c r="B366" s="1369" t="s">
        <v>661</v>
      </c>
      <c r="C366" s="1369" t="s">
        <v>388</v>
      </c>
      <c r="D366" s="1369" t="s">
        <v>394</v>
      </c>
      <c r="E366" s="1369" t="s">
        <v>132</v>
      </c>
      <c r="F366" s="1369" t="s">
        <v>239</v>
      </c>
      <c r="G366" s="1369" t="s">
        <v>238</v>
      </c>
      <c r="H366" s="1363"/>
      <c r="I366" s="1363"/>
    </row>
    <row r="367" spans="1:9">
      <c r="A367" s="1368">
        <v>1146269577</v>
      </c>
      <c r="B367" s="1369" t="s">
        <v>1381</v>
      </c>
      <c r="C367" s="1369" t="s">
        <v>9</v>
      </c>
      <c r="D367" s="1369"/>
      <c r="E367" s="1369"/>
      <c r="F367" s="1369" t="s">
        <v>229</v>
      </c>
      <c r="G367" s="1369" t="s">
        <v>228</v>
      </c>
      <c r="H367" s="1363"/>
      <c r="I367" s="1363"/>
    </row>
    <row r="368" spans="1:9">
      <c r="A368" s="1368">
        <v>1146372926</v>
      </c>
      <c r="B368" s="1369" t="s">
        <v>1176</v>
      </c>
      <c r="C368" s="1369" t="s">
        <v>390</v>
      </c>
      <c r="D368" s="1369" t="s">
        <v>392</v>
      </c>
      <c r="E368" s="1369" t="s">
        <v>140</v>
      </c>
      <c r="F368" s="1369" t="s">
        <v>239</v>
      </c>
      <c r="G368" s="1369" t="s">
        <v>238</v>
      </c>
      <c r="H368" s="1363"/>
      <c r="I368" s="1363"/>
    </row>
    <row r="369" spans="1:9">
      <c r="A369" s="1368">
        <v>1146385985</v>
      </c>
      <c r="B369" s="1369" t="s">
        <v>896</v>
      </c>
      <c r="C369" s="1369" t="s">
        <v>390</v>
      </c>
      <c r="D369" s="1369" t="s">
        <v>849</v>
      </c>
      <c r="E369" s="1369" t="s">
        <v>119</v>
      </c>
      <c r="F369" s="1369" t="s">
        <v>239</v>
      </c>
      <c r="G369" s="1369" t="s">
        <v>238</v>
      </c>
      <c r="H369" s="1363"/>
      <c r="I369" s="1363"/>
    </row>
    <row r="370" spans="1:9">
      <c r="A370" s="1368">
        <v>1146388476</v>
      </c>
      <c r="B370" s="1369" t="s">
        <v>1177</v>
      </c>
      <c r="C370" s="1369" t="s">
        <v>390</v>
      </c>
      <c r="D370" s="1369" t="s">
        <v>395</v>
      </c>
      <c r="E370" s="1369" t="s">
        <v>110</v>
      </c>
      <c r="F370" s="1369" t="s">
        <v>217</v>
      </c>
      <c r="G370" s="1369" t="s">
        <v>216</v>
      </c>
      <c r="H370" s="1363"/>
      <c r="I370" s="1363"/>
    </row>
    <row r="371" spans="1:9">
      <c r="A371" s="1368">
        <v>1146425799</v>
      </c>
      <c r="B371" s="1369" t="s">
        <v>930</v>
      </c>
      <c r="C371" s="1369" t="s">
        <v>390</v>
      </c>
      <c r="D371" s="1369" t="s">
        <v>841</v>
      </c>
      <c r="E371" s="1369" t="s">
        <v>164</v>
      </c>
      <c r="F371" s="1369" t="s">
        <v>239</v>
      </c>
      <c r="G371" s="1369" t="s">
        <v>238</v>
      </c>
      <c r="H371" s="1363"/>
      <c r="I371" s="1363"/>
    </row>
    <row r="372" spans="1:9">
      <c r="A372" s="1368">
        <v>1146442745</v>
      </c>
      <c r="B372" s="1369" t="s">
        <v>381</v>
      </c>
      <c r="C372" s="1369" t="s">
        <v>388</v>
      </c>
      <c r="D372" s="1369" t="s">
        <v>389</v>
      </c>
      <c r="E372" s="1369" t="s">
        <v>165</v>
      </c>
      <c r="F372" s="1369" t="s">
        <v>223</v>
      </c>
      <c r="G372" s="1369" t="s">
        <v>222</v>
      </c>
      <c r="H372" s="1363"/>
      <c r="I372" s="1363"/>
    </row>
    <row r="373" spans="1:9">
      <c r="A373" s="1368">
        <v>1146580601</v>
      </c>
      <c r="B373" s="1369" t="s">
        <v>900</v>
      </c>
      <c r="C373" s="1369" t="s">
        <v>390</v>
      </c>
      <c r="D373" s="1369" t="s">
        <v>841</v>
      </c>
      <c r="E373" s="1369" t="s">
        <v>164</v>
      </c>
      <c r="F373" s="1369" t="s">
        <v>235</v>
      </c>
      <c r="G373" s="1369" t="s">
        <v>234</v>
      </c>
      <c r="H373" s="1363"/>
      <c r="I373" s="1363"/>
    </row>
    <row r="374" spans="1:9">
      <c r="A374" s="1368">
        <v>1146587580</v>
      </c>
      <c r="B374" s="1369" t="s">
        <v>1178</v>
      </c>
      <c r="C374" s="1369" t="s">
        <v>390</v>
      </c>
      <c r="D374" s="1369" t="s">
        <v>391</v>
      </c>
      <c r="E374" s="1369" t="s">
        <v>136</v>
      </c>
      <c r="F374" s="1369" t="s">
        <v>239</v>
      </c>
      <c r="G374" s="1369" t="s">
        <v>238</v>
      </c>
      <c r="H374" s="1363"/>
      <c r="I374" s="1363"/>
    </row>
    <row r="375" spans="1:9">
      <c r="A375" s="1368">
        <v>1146614673</v>
      </c>
      <c r="B375" s="1369" t="s">
        <v>786</v>
      </c>
      <c r="C375" s="1369" t="s">
        <v>9</v>
      </c>
      <c r="D375" s="1369"/>
      <c r="E375" s="1369"/>
      <c r="F375" s="1369" t="s">
        <v>217</v>
      </c>
      <c r="G375" s="1369" t="s">
        <v>216</v>
      </c>
      <c r="H375" s="1363"/>
      <c r="I375" s="1363"/>
    </row>
    <row r="376" spans="1:9">
      <c r="A376" s="1368">
        <v>1146634176</v>
      </c>
      <c r="B376" s="1369" t="s">
        <v>1179</v>
      </c>
      <c r="C376" s="1369" t="s">
        <v>390</v>
      </c>
      <c r="D376" s="1369" t="s">
        <v>391</v>
      </c>
      <c r="E376" s="1369" t="s">
        <v>136</v>
      </c>
      <c r="F376" s="1369" t="s">
        <v>213</v>
      </c>
      <c r="G376" s="1369" t="s">
        <v>212</v>
      </c>
      <c r="H376" s="1363"/>
      <c r="I376" s="1363"/>
    </row>
    <row r="377" spans="1:9">
      <c r="A377" s="1368">
        <v>1146668919</v>
      </c>
      <c r="B377" s="1369" t="s">
        <v>1180</v>
      </c>
      <c r="C377" s="1369" t="s">
        <v>390</v>
      </c>
      <c r="D377" s="1369" t="s">
        <v>389</v>
      </c>
      <c r="E377" s="1369" t="s">
        <v>165</v>
      </c>
      <c r="F377" s="1369" t="s">
        <v>239</v>
      </c>
      <c r="G377" s="1369" t="s">
        <v>238</v>
      </c>
      <c r="H377" s="1363"/>
      <c r="I377" s="1363"/>
    </row>
    <row r="378" spans="1:9">
      <c r="A378" s="1368">
        <v>1146672325</v>
      </c>
      <c r="B378" s="1369" t="s">
        <v>672</v>
      </c>
      <c r="C378" s="1369" t="s">
        <v>390</v>
      </c>
      <c r="D378" s="1369" t="s">
        <v>392</v>
      </c>
      <c r="E378" s="1369" t="s">
        <v>140</v>
      </c>
      <c r="F378" s="1369" t="s">
        <v>239</v>
      </c>
      <c r="G378" s="1369" t="s">
        <v>238</v>
      </c>
      <c r="H378" s="1363"/>
      <c r="I378" s="1363"/>
    </row>
    <row r="379" spans="1:9">
      <c r="A379" s="1368">
        <v>1146726618</v>
      </c>
      <c r="B379" s="1369" t="s">
        <v>945</v>
      </c>
      <c r="C379" s="1369" t="s">
        <v>390</v>
      </c>
      <c r="D379" s="1369" t="s">
        <v>849</v>
      </c>
      <c r="E379" s="1369" t="s">
        <v>119</v>
      </c>
      <c r="F379" s="1369" t="s">
        <v>239</v>
      </c>
      <c r="G379" s="1369" t="s">
        <v>238</v>
      </c>
      <c r="H379" s="1363"/>
      <c r="I379" s="1363"/>
    </row>
    <row r="380" spans="1:9">
      <c r="A380" s="1368">
        <v>1146759767</v>
      </c>
      <c r="B380" s="1369" t="s">
        <v>1382</v>
      </c>
      <c r="C380" s="1369" t="s">
        <v>9</v>
      </c>
      <c r="D380" s="1369"/>
      <c r="E380" s="1369"/>
      <c r="F380" s="1369" t="s">
        <v>239</v>
      </c>
      <c r="G380" s="1369" t="s">
        <v>238</v>
      </c>
      <c r="H380" s="1363"/>
      <c r="I380" s="1363"/>
    </row>
    <row r="381" spans="1:9">
      <c r="A381" s="1368">
        <v>1146795688</v>
      </c>
      <c r="B381" s="1369" t="s">
        <v>674</v>
      </c>
      <c r="C381" s="1369" t="s">
        <v>390</v>
      </c>
      <c r="D381" s="1369" t="s">
        <v>391</v>
      </c>
      <c r="E381" s="1369" t="s">
        <v>136</v>
      </c>
      <c r="F381" s="1369" t="s">
        <v>239</v>
      </c>
      <c r="G381" s="1369" t="s">
        <v>238</v>
      </c>
      <c r="H381" s="1363"/>
      <c r="I381" s="1363"/>
    </row>
    <row r="382" spans="1:9">
      <c r="A382" s="1368">
        <v>1146804514</v>
      </c>
      <c r="B382" s="1369" t="s">
        <v>1383</v>
      </c>
      <c r="C382" s="1369" t="s">
        <v>9</v>
      </c>
      <c r="D382" s="1369"/>
      <c r="E382" s="1369"/>
      <c r="F382" s="1369" t="s">
        <v>239</v>
      </c>
      <c r="G382" s="1369" t="s">
        <v>238</v>
      </c>
      <c r="H382" s="1363"/>
      <c r="I382" s="1363"/>
    </row>
    <row r="383" spans="1:9">
      <c r="A383" s="1368">
        <v>1146815445</v>
      </c>
      <c r="B383" s="1369" t="s">
        <v>1384</v>
      </c>
      <c r="C383" s="1369" t="s">
        <v>9</v>
      </c>
      <c r="D383" s="1369"/>
      <c r="E383" s="1369"/>
      <c r="F383" s="1369" t="s">
        <v>239</v>
      </c>
      <c r="G383" s="1369" t="s">
        <v>238</v>
      </c>
      <c r="H383" s="1363"/>
      <c r="I383" s="1363"/>
    </row>
    <row r="384" spans="1:9">
      <c r="A384" s="1368">
        <v>1146816799</v>
      </c>
      <c r="B384" s="1369" t="s">
        <v>882</v>
      </c>
      <c r="C384" s="1369" t="s">
        <v>390</v>
      </c>
      <c r="D384" s="1369" t="s">
        <v>389</v>
      </c>
      <c r="E384" s="1369" t="s">
        <v>165</v>
      </c>
      <c r="F384" s="1369" t="s">
        <v>235</v>
      </c>
      <c r="G384" s="1369" t="s">
        <v>234</v>
      </c>
      <c r="H384" s="1363"/>
      <c r="I384" s="1363"/>
    </row>
    <row r="385" spans="1:9">
      <c r="A385" s="1368">
        <v>1146820874</v>
      </c>
      <c r="B385" s="1369" t="s">
        <v>521</v>
      </c>
      <c r="C385" s="1369" t="s">
        <v>388</v>
      </c>
      <c r="D385" s="1369" t="s">
        <v>392</v>
      </c>
      <c r="E385" s="1369" t="s">
        <v>140</v>
      </c>
      <c r="F385" s="1369" t="s">
        <v>217</v>
      </c>
      <c r="G385" s="1369" t="s">
        <v>216</v>
      </c>
      <c r="H385" s="1363"/>
      <c r="I385" s="1363"/>
    </row>
    <row r="386" spans="1:9">
      <c r="A386" s="1368">
        <v>1146942405</v>
      </c>
      <c r="B386" s="1369" t="s">
        <v>429</v>
      </c>
      <c r="C386" s="1369" t="s">
        <v>388</v>
      </c>
      <c r="D386" s="1369" t="s">
        <v>389</v>
      </c>
      <c r="E386" s="1369" t="s">
        <v>165</v>
      </c>
      <c r="F386" s="1369" t="s">
        <v>239</v>
      </c>
      <c r="G386" s="1369" t="s">
        <v>238</v>
      </c>
      <c r="H386" s="1363"/>
      <c r="I386" s="1363"/>
    </row>
    <row r="387" spans="1:9">
      <c r="A387" s="1368">
        <v>1146961868</v>
      </c>
      <c r="B387" s="1369" t="s">
        <v>890</v>
      </c>
      <c r="C387" s="1369" t="s">
        <v>390</v>
      </c>
      <c r="D387" s="1369" t="s">
        <v>841</v>
      </c>
      <c r="E387" s="1369" t="s">
        <v>164</v>
      </c>
      <c r="F387" s="1369" t="s">
        <v>217</v>
      </c>
      <c r="G387" s="1369" t="s">
        <v>216</v>
      </c>
      <c r="H387" s="1363"/>
      <c r="I387" s="1363"/>
    </row>
    <row r="388" spans="1:9">
      <c r="A388" s="1368">
        <v>1147022561</v>
      </c>
      <c r="B388" s="1369" t="s">
        <v>1385</v>
      </c>
      <c r="C388" s="1369" t="s">
        <v>9</v>
      </c>
      <c r="D388" s="1369"/>
      <c r="E388" s="1369"/>
      <c r="F388" s="1369" t="s">
        <v>239</v>
      </c>
      <c r="G388" s="1369" t="s">
        <v>238</v>
      </c>
      <c r="H388" s="1363"/>
      <c r="I388" s="1363"/>
    </row>
    <row r="389" spans="1:9">
      <c r="A389" s="1368">
        <v>1147049291</v>
      </c>
      <c r="B389" s="1369" t="s">
        <v>600</v>
      </c>
      <c r="C389" s="1369" t="s">
        <v>390</v>
      </c>
      <c r="D389" s="1369" t="s">
        <v>392</v>
      </c>
      <c r="E389" s="1369" t="s">
        <v>140</v>
      </c>
      <c r="F389" s="1369" t="s">
        <v>239</v>
      </c>
      <c r="G389" s="1369" t="s">
        <v>238</v>
      </c>
      <c r="H389" s="1363"/>
      <c r="I389" s="1363"/>
    </row>
    <row r="390" spans="1:9">
      <c r="A390" s="1368">
        <v>1147063987</v>
      </c>
      <c r="B390" s="1369" t="s">
        <v>1181</v>
      </c>
      <c r="C390" s="1369" t="s">
        <v>390</v>
      </c>
      <c r="D390" s="1369" t="s">
        <v>392</v>
      </c>
      <c r="E390" s="1369" t="s">
        <v>140</v>
      </c>
      <c r="F390" s="1369" t="s">
        <v>239</v>
      </c>
      <c r="G390" s="1369" t="s">
        <v>238</v>
      </c>
      <c r="H390" s="1363"/>
      <c r="I390" s="1363"/>
    </row>
    <row r="391" spans="1:9">
      <c r="A391" s="1368">
        <v>1147077052</v>
      </c>
      <c r="B391" s="1369" t="s">
        <v>1386</v>
      </c>
      <c r="C391" s="1369" t="s">
        <v>9</v>
      </c>
      <c r="D391" s="1369"/>
      <c r="E391" s="1369"/>
      <c r="F391" s="1369" t="s">
        <v>239</v>
      </c>
      <c r="G391" s="1369" t="s">
        <v>238</v>
      </c>
      <c r="H391" s="1363"/>
      <c r="I391" s="1363"/>
    </row>
    <row r="392" spans="1:9">
      <c r="A392" s="1368">
        <v>1147155916</v>
      </c>
      <c r="B392" s="1369" t="s">
        <v>834</v>
      </c>
      <c r="C392" s="1369" t="s">
        <v>390</v>
      </c>
      <c r="D392" s="1369" t="s">
        <v>432</v>
      </c>
      <c r="E392" s="1369" t="s">
        <v>109</v>
      </c>
      <c r="F392" s="1369" t="s">
        <v>239</v>
      </c>
      <c r="G392" s="1369" t="s">
        <v>238</v>
      </c>
      <c r="H392" s="1363"/>
      <c r="I392" s="1363"/>
    </row>
    <row r="393" spans="1:9">
      <c r="A393" s="1368">
        <v>1147238225</v>
      </c>
      <c r="B393" s="1369" t="s">
        <v>805</v>
      </c>
      <c r="C393" s="1369" t="s">
        <v>388</v>
      </c>
      <c r="D393" s="1369" t="s">
        <v>393</v>
      </c>
      <c r="E393" s="1369" t="s">
        <v>161</v>
      </c>
      <c r="F393" s="1369" t="s">
        <v>221</v>
      </c>
      <c r="G393" s="1369" t="s">
        <v>220</v>
      </c>
      <c r="H393" s="1363"/>
      <c r="I393" s="1363"/>
    </row>
    <row r="394" spans="1:9">
      <c r="A394" s="1368">
        <v>1147278783</v>
      </c>
      <c r="B394" s="1369" t="s">
        <v>1387</v>
      </c>
      <c r="C394" s="1369" t="s">
        <v>9</v>
      </c>
      <c r="D394" s="1369"/>
      <c r="E394" s="1369"/>
      <c r="F394" s="1369" t="s">
        <v>239</v>
      </c>
      <c r="G394" s="1369" t="s">
        <v>238</v>
      </c>
      <c r="H394" s="1363"/>
      <c r="I394" s="1363"/>
    </row>
    <row r="395" spans="1:9">
      <c r="A395" s="1368">
        <v>1147293287</v>
      </c>
      <c r="B395" s="1369" t="s">
        <v>1182</v>
      </c>
      <c r="C395" s="1369" t="s">
        <v>390</v>
      </c>
      <c r="D395" s="1369" t="s">
        <v>391</v>
      </c>
      <c r="E395" s="1369" t="s">
        <v>136</v>
      </c>
      <c r="F395" s="1369" t="s">
        <v>239</v>
      </c>
      <c r="G395" s="1369" t="s">
        <v>238</v>
      </c>
      <c r="H395" s="1363"/>
      <c r="I395" s="1363"/>
    </row>
    <row r="396" spans="1:9">
      <c r="A396" s="1368">
        <v>1147322458</v>
      </c>
      <c r="B396" s="1369" t="s">
        <v>1183</v>
      </c>
      <c r="C396" s="1369" t="s">
        <v>390</v>
      </c>
      <c r="D396" s="1369" t="s">
        <v>392</v>
      </c>
      <c r="E396" s="1369" t="s">
        <v>140</v>
      </c>
      <c r="F396" s="1369" t="s">
        <v>239</v>
      </c>
      <c r="G396" s="1369" t="s">
        <v>238</v>
      </c>
      <c r="H396" s="1363"/>
      <c r="I396" s="1363"/>
    </row>
    <row r="397" spans="1:9">
      <c r="A397" s="1368">
        <v>1147330097</v>
      </c>
      <c r="B397" s="1369" t="s">
        <v>894</v>
      </c>
      <c r="C397" s="1369" t="s">
        <v>390</v>
      </c>
      <c r="D397" s="1369" t="s">
        <v>841</v>
      </c>
      <c r="E397" s="1369" t="s">
        <v>164</v>
      </c>
      <c r="F397" s="1369" t="s">
        <v>239</v>
      </c>
      <c r="G397" s="1369" t="s">
        <v>238</v>
      </c>
      <c r="H397" s="1363"/>
      <c r="I397" s="1363"/>
    </row>
    <row r="398" spans="1:9">
      <c r="A398" s="1368">
        <v>1147435029</v>
      </c>
      <c r="B398" s="1369" t="s">
        <v>459</v>
      </c>
      <c r="C398" s="1369" t="s">
        <v>390</v>
      </c>
      <c r="D398" s="1369" t="s">
        <v>391</v>
      </c>
      <c r="E398" s="1369" t="s">
        <v>136</v>
      </c>
      <c r="F398" s="1369" t="s">
        <v>239</v>
      </c>
      <c r="G398" s="1369" t="s">
        <v>238</v>
      </c>
      <c r="H398" s="1363"/>
      <c r="I398" s="1363"/>
    </row>
    <row r="399" spans="1:9">
      <c r="A399" s="1368">
        <v>1147451869</v>
      </c>
      <c r="B399" s="1369" t="s">
        <v>414</v>
      </c>
      <c r="C399" s="1369" t="s">
        <v>390</v>
      </c>
      <c r="D399" s="1369" t="s">
        <v>389</v>
      </c>
      <c r="E399" s="1369" t="s">
        <v>165</v>
      </c>
      <c r="F399" s="1369" t="s">
        <v>221</v>
      </c>
      <c r="G399" s="1369" t="s">
        <v>220</v>
      </c>
      <c r="H399" s="1363"/>
      <c r="I399" s="1363"/>
    </row>
    <row r="400" spans="1:9">
      <c r="A400" s="1368">
        <v>1147494430</v>
      </c>
      <c r="B400" s="1369" t="s">
        <v>853</v>
      </c>
      <c r="C400" s="1369" t="s">
        <v>388</v>
      </c>
      <c r="D400" s="1369" t="s">
        <v>849</v>
      </c>
      <c r="E400" s="1369" t="s">
        <v>119</v>
      </c>
      <c r="F400" s="1369" t="s">
        <v>239</v>
      </c>
      <c r="G400" s="1369" t="s">
        <v>238</v>
      </c>
      <c r="H400" s="1363"/>
      <c r="I400" s="1363"/>
    </row>
    <row r="401" spans="1:9">
      <c r="A401" s="1368">
        <v>1147507546</v>
      </c>
      <c r="B401" s="1369" t="s">
        <v>1184</v>
      </c>
      <c r="C401" s="1369" t="s">
        <v>390</v>
      </c>
      <c r="D401" s="1369" t="s">
        <v>391</v>
      </c>
      <c r="E401" s="1369" t="s">
        <v>136</v>
      </c>
      <c r="F401" s="1369" t="s">
        <v>239</v>
      </c>
      <c r="G401" s="1369" t="s">
        <v>238</v>
      </c>
      <c r="H401" s="1363"/>
      <c r="I401" s="1363"/>
    </row>
    <row r="402" spans="1:9">
      <c r="A402" s="1368">
        <v>1147529003</v>
      </c>
      <c r="B402" s="1369" t="s">
        <v>1185</v>
      </c>
      <c r="C402" s="1369" t="s">
        <v>390</v>
      </c>
      <c r="D402" s="1369" t="s">
        <v>392</v>
      </c>
      <c r="E402" s="1369" t="s">
        <v>140</v>
      </c>
      <c r="F402" s="1369" t="s">
        <v>217</v>
      </c>
      <c r="G402" s="1369" t="s">
        <v>216</v>
      </c>
      <c r="H402" s="1363"/>
      <c r="I402" s="1363"/>
    </row>
    <row r="403" spans="1:9">
      <c r="A403" s="1368">
        <v>1147576400</v>
      </c>
      <c r="B403" s="1369" t="s">
        <v>1186</v>
      </c>
      <c r="C403" s="1369" t="s">
        <v>390</v>
      </c>
      <c r="D403" s="1369" t="s">
        <v>391</v>
      </c>
      <c r="E403" s="1369" t="s">
        <v>136</v>
      </c>
      <c r="F403" s="1369" t="s">
        <v>239</v>
      </c>
      <c r="G403" s="1369" t="s">
        <v>238</v>
      </c>
      <c r="H403" s="1363"/>
      <c r="I403" s="1363"/>
    </row>
    <row r="404" spans="1:9">
      <c r="A404" s="1368">
        <v>1147657671</v>
      </c>
      <c r="B404" s="1369" t="s">
        <v>1187</v>
      </c>
      <c r="C404" s="1369" t="s">
        <v>390</v>
      </c>
      <c r="D404" s="1369" t="s">
        <v>389</v>
      </c>
      <c r="E404" s="1369" t="s">
        <v>165</v>
      </c>
      <c r="F404" s="1369" t="s">
        <v>219</v>
      </c>
      <c r="G404" s="1369" t="s">
        <v>218</v>
      </c>
      <c r="H404" s="1363"/>
      <c r="I404" s="1363"/>
    </row>
    <row r="405" spans="1:9">
      <c r="A405" s="1368">
        <v>1147708912</v>
      </c>
      <c r="B405" s="1369" t="s">
        <v>1188</v>
      </c>
      <c r="C405" s="1369" t="s">
        <v>390</v>
      </c>
      <c r="D405" s="1369" t="s">
        <v>389</v>
      </c>
      <c r="E405" s="1369" t="s">
        <v>165</v>
      </c>
      <c r="F405" s="1369" t="s">
        <v>227</v>
      </c>
      <c r="G405" s="1369" t="s">
        <v>226</v>
      </c>
      <c r="H405" s="1363"/>
      <c r="I405" s="1363"/>
    </row>
    <row r="406" spans="1:9">
      <c r="A406" s="1368">
        <v>1147723812</v>
      </c>
      <c r="B406" s="1369" t="s">
        <v>1189</v>
      </c>
      <c r="C406" s="1369" t="s">
        <v>390</v>
      </c>
      <c r="D406" s="1369" t="s">
        <v>392</v>
      </c>
      <c r="E406" s="1369" t="s">
        <v>140</v>
      </c>
      <c r="F406" s="1369" t="s">
        <v>239</v>
      </c>
      <c r="G406" s="1369" t="s">
        <v>238</v>
      </c>
      <c r="H406" s="1363"/>
      <c r="I406" s="1363"/>
    </row>
    <row r="407" spans="1:9">
      <c r="A407" s="1368">
        <v>1147724760</v>
      </c>
      <c r="B407" s="1369" t="s">
        <v>1190</v>
      </c>
      <c r="C407" s="1369" t="s">
        <v>388</v>
      </c>
      <c r="D407" s="1369" t="s">
        <v>844</v>
      </c>
      <c r="E407" s="1369" t="s">
        <v>246</v>
      </c>
      <c r="F407" s="1369" t="s">
        <v>239</v>
      </c>
      <c r="G407" s="1369" t="s">
        <v>238</v>
      </c>
      <c r="H407" s="1363"/>
      <c r="I407" s="1363"/>
    </row>
    <row r="408" spans="1:9">
      <c r="A408" s="1368">
        <v>1147738398</v>
      </c>
      <c r="B408" s="1369" t="s">
        <v>1191</v>
      </c>
      <c r="C408" s="1369" t="s">
        <v>388</v>
      </c>
      <c r="D408" s="1369" t="s">
        <v>389</v>
      </c>
      <c r="E408" s="1369" t="s">
        <v>165</v>
      </c>
      <c r="F408" s="1369" t="s">
        <v>215</v>
      </c>
      <c r="G408" s="1369" t="s">
        <v>214</v>
      </c>
      <c r="H408" s="1363"/>
      <c r="I408" s="1363"/>
    </row>
    <row r="409" spans="1:9">
      <c r="A409" s="1368">
        <v>1147790001</v>
      </c>
      <c r="B409" s="1369" t="s">
        <v>897</v>
      </c>
      <c r="C409" s="1369" t="s">
        <v>390</v>
      </c>
      <c r="D409" s="1369" t="s">
        <v>841</v>
      </c>
      <c r="E409" s="1369" t="s">
        <v>164</v>
      </c>
      <c r="F409" s="1369" t="s">
        <v>217</v>
      </c>
      <c r="G409" s="1369" t="s">
        <v>216</v>
      </c>
      <c r="H409" s="1363"/>
      <c r="I409" s="1363"/>
    </row>
    <row r="410" spans="1:9">
      <c r="A410" s="1368">
        <v>1147798749</v>
      </c>
      <c r="B410" s="1369" t="s">
        <v>968</v>
      </c>
      <c r="C410" s="1369" t="s">
        <v>390</v>
      </c>
      <c r="D410" s="1369" t="s">
        <v>849</v>
      </c>
      <c r="E410" s="1369" t="s">
        <v>119</v>
      </c>
      <c r="F410" s="1369" t="s">
        <v>239</v>
      </c>
      <c r="G410" s="1369" t="s">
        <v>238</v>
      </c>
      <c r="H410" s="1363"/>
      <c r="I410" s="1363"/>
    </row>
    <row r="411" spans="1:9">
      <c r="A411" s="1368">
        <v>1147859061</v>
      </c>
      <c r="B411" s="1369" t="s">
        <v>646</v>
      </c>
      <c r="C411" s="1369" t="s">
        <v>390</v>
      </c>
      <c r="D411" s="1369" t="s">
        <v>391</v>
      </c>
      <c r="E411" s="1369" t="s">
        <v>136</v>
      </c>
      <c r="F411" s="1369" t="s">
        <v>239</v>
      </c>
      <c r="G411" s="1369" t="s">
        <v>238</v>
      </c>
      <c r="H411" s="1363"/>
      <c r="I411" s="1363"/>
    </row>
    <row r="412" spans="1:9">
      <c r="A412" s="1368">
        <v>1147890363</v>
      </c>
      <c r="B412" s="1369" t="s">
        <v>1388</v>
      </c>
      <c r="C412" s="1369" t="s">
        <v>9</v>
      </c>
      <c r="D412" s="1369"/>
      <c r="E412" s="1369"/>
      <c r="F412" s="1369" t="s">
        <v>237</v>
      </c>
      <c r="G412" s="1369" t="s">
        <v>236</v>
      </c>
      <c r="H412" s="1363"/>
      <c r="I412" s="1363"/>
    </row>
    <row r="413" spans="1:9">
      <c r="A413" s="1368">
        <v>1147949524</v>
      </c>
      <c r="B413" s="1369" t="s">
        <v>571</v>
      </c>
      <c r="C413" s="1369" t="s">
        <v>388</v>
      </c>
      <c r="D413" s="1369" t="s">
        <v>394</v>
      </c>
      <c r="E413" s="1369" t="s">
        <v>132</v>
      </c>
      <c r="F413" s="1369" t="s">
        <v>239</v>
      </c>
      <c r="G413" s="1369" t="s">
        <v>238</v>
      </c>
      <c r="H413" s="1363"/>
      <c r="I413" s="1363"/>
    </row>
    <row r="414" spans="1:9">
      <c r="A414" s="1368">
        <v>1147964010</v>
      </c>
      <c r="B414" s="1369" t="s">
        <v>1192</v>
      </c>
      <c r="C414" s="1369" t="s">
        <v>390</v>
      </c>
      <c r="D414" s="1369" t="s">
        <v>841</v>
      </c>
      <c r="E414" s="1369" t="s">
        <v>164</v>
      </c>
      <c r="F414" s="1369" t="s">
        <v>213</v>
      </c>
      <c r="G414" s="1369" t="s">
        <v>212</v>
      </c>
      <c r="H414" s="1363"/>
      <c r="I414" s="1363"/>
    </row>
    <row r="415" spans="1:9">
      <c r="A415" s="1368">
        <v>1147979968</v>
      </c>
      <c r="B415" s="1369" t="s">
        <v>1193</v>
      </c>
      <c r="C415" s="1369" t="s">
        <v>390</v>
      </c>
      <c r="D415" s="1369" t="s">
        <v>393</v>
      </c>
      <c r="E415" s="1369" t="s">
        <v>161</v>
      </c>
      <c r="F415" s="1369" t="s">
        <v>239</v>
      </c>
      <c r="G415" s="1369" t="s">
        <v>238</v>
      </c>
      <c r="H415" s="1363"/>
      <c r="I415" s="1363"/>
    </row>
    <row r="416" spans="1:9">
      <c r="A416" s="1368">
        <v>1148027718</v>
      </c>
      <c r="B416" s="1369" t="s">
        <v>796</v>
      </c>
      <c r="C416" s="1369" t="s">
        <v>390</v>
      </c>
      <c r="D416" s="1369" t="s">
        <v>393</v>
      </c>
      <c r="E416" s="1369" t="s">
        <v>161</v>
      </c>
      <c r="F416" s="1369" t="s">
        <v>239</v>
      </c>
      <c r="G416" s="1369" t="s">
        <v>238</v>
      </c>
      <c r="H416" s="1363"/>
      <c r="I416" s="1363"/>
    </row>
    <row r="417" spans="1:9">
      <c r="A417" s="1368">
        <v>1148057830</v>
      </c>
      <c r="B417" s="1369" t="s">
        <v>534</v>
      </c>
      <c r="C417" s="1369" t="s">
        <v>388</v>
      </c>
      <c r="D417" s="1369" t="s">
        <v>391</v>
      </c>
      <c r="E417" s="1369" t="s">
        <v>136</v>
      </c>
      <c r="F417" s="1369" t="s">
        <v>225</v>
      </c>
      <c r="G417" s="1369" t="s">
        <v>224</v>
      </c>
      <c r="H417" s="1363"/>
      <c r="I417" s="1363"/>
    </row>
    <row r="418" spans="1:9">
      <c r="A418" s="1368">
        <v>1148080519</v>
      </c>
      <c r="B418" s="1369" t="s">
        <v>659</v>
      </c>
      <c r="C418" s="1369" t="s">
        <v>390</v>
      </c>
      <c r="D418" s="1369" t="s">
        <v>392</v>
      </c>
      <c r="E418" s="1369" t="s">
        <v>140</v>
      </c>
      <c r="F418" s="1369" t="s">
        <v>225</v>
      </c>
      <c r="G418" s="1369" t="s">
        <v>224</v>
      </c>
      <c r="H418" s="1363"/>
      <c r="I418" s="1363"/>
    </row>
    <row r="419" spans="1:9">
      <c r="A419" s="1368">
        <v>1148091847</v>
      </c>
      <c r="B419" s="1369" t="s">
        <v>421</v>
      </c>
      <c r="C419" s="1369" t="s">
        <v>390</v>
      </c>
      <c r="D419" s="1369" t="s">
        <v>389</v>
      </c>
      <c r="E419" s="1369" t="s">
        <v>165</v>
      </c>
      <c r="F419" s="1369" t="s">
        <v>227</v>
      </c>
      <c r="G419" s="1369" t="s">
        <v>226</v>
      </c>
      <c r="H419" s="1363"/>
      <c r="I419" s="1363"/>
    </row>
    <row r="420" spans="1:9">
      <c r="A420" s="1368">
        <v>1148105175</v>
      </c>
      <c r="B420" s="1369" t="s">
        <v>1194</v>
      </c>
      <c r="C420" s="1369" t="s">
        <v>390</v>
      </c>
      <c r="D420" s="1369" t="s">
        <v>392</v>
      </c>
      <c r="E420" s="1369" t="s">
        <v>140</v>
      </c>
      <c r="F420" s="1369" t="s">
        <v>239</v>
      </c>
      <c r="G420" s="1369" t="s">
        <v>238</v>
      </c>
      <c r="H420" s="1363"/>
      <c r="I420" s="1363"/>
    </row>
    <row r="421" spans="1:9">
      <c r="A421" s="1368">
        <v>1148105498</v>
      </c>
      <c r="B421" s="1369" t="s">
        <v>437</v>
      </c>
      <c r="C421" s="1369" t="s">
        <v>390</v>
      </c>
      <c r="D421" s="1369" t="s">
        <v>391</v>
      </c>
      <c r="E421" s="1369" t="s">
        <v>136</v>
      </c>
      <c r="F421" s="1369" t="s">
        <v>233</v>
      </c>
      <c r="G421" s="1369" t="s">
        <v>232</v>
      </c>
      <c r="H421" s="1363"/>
      <c r="I421" s="1363"/>
    </row>
    <row r="422" spans="1:9">
      <c r="A422" s="1368">
        <v>1148108161</v>
      </c>
      <c r="B422" s="1369" t="s">
        <v>1389</v>
      </c>
      <c r="C422" s="1369" t="s">
        <v>9</v>
      </c>
      <c r="D422" s="1369"/>
      <c r="E422" s="1369"/>
      <c r="F422" s="1369" t="s">
        <v>225</v>
      </c>
      <c r="G422" s="1369" t="s">
        <v>224</v>
      </c>
      <c r="H422" s="1363"/>
      <c r="I422" s="1363"/>
    </row>
    <row r="423" spans="1:9">
      <c r="A423" s="1368">
        <v>1148115604</v>
      </c>
      <c r="B423" s="1369" t="s">
        <v>576</v>
      </c>
      <c r="C423" s="1369" t="s">
        <v>390</v>
      </c>
      <c r="D423" s="1369" t="s">
        <v>395</v>
      </c>
      <c r="E423" s="1369" t="s">
        <v>110</v>
      </c>
      <c r="F423" s="1369" t="s">
        <v>239</v>
      </c>
      <c r="G423" s="1369" t="s">
        <v>238</v>
      </c>
      <c r="H423" s="1363"/>
      <c r="I423" s="1363"/>
    </row>
    <row r="424" spans="1:9">
      <c r="A424" s="1368">
        <v>1148125751</v>
      </c>
      <c r="B424" s="1369" t="s">
        <v>1195</v>
      </c>
      <c r="C424" s="1369" t="s">
        <v>390</v>
      </c>
      <c r="D424" s="1369" t="s">
        <v>392</v>
      </c>
      <c r="E424" s="1369" t="s">
        <v>140</v>
      </c>
      <c r="F424" s="1369" t="s">
        <v>239</v>
      </c>
      <c r="G424" s="1369" t="s">
        <v>238</v>
      </c>
      <c r="H424" s="1363"/>
      <c r="I424" s="1363"/>
    </row>
    <row r="425" spans="1:9">
      <c r="A425" s="1368">
        <v>1148130454</v>
      </c>
      <c r="B425" s="1369" t="s">
        <v>833</v>
      </c>
      <c r="C425" s="1369" t="s">
        <v>390</v>
      </c>
      <c r="D425" s="1369" t="s">
        <v>393</v>
      </c>
      <c r="E425" s="1369" t="s">
        <v>161</v>
      </c>
      <c r="F425" s="1369" t="s">
        <v>239</v>
      </c>
      <c r="G425" s="1369" t="s">
        <v>238</v>
      </c>
      <c r="H425" s="1363"/>
      <c r="I425" s="1363"/>
    </row>
    <row r="426" spans="1:9">
      <c r="A426" s="1368">
        <v>1148151690</v>
      </c>
      <c r="B426" s="1369" t="s">
        <v>458</v>
      </c>
      <c r="C426" s="1369" t="s">
        <v>390</v>
      </c>
      <c r="D426" s="1369" t="s">
        <v>394</v>
      </c>
      <c r="E426" s="1369" t="s">
        <v>132</v>
      </c>
      <c r="F426" s="1369" t="s">
        <v>239</v>
      </c>
      <c r="G426" s="1369" t="s">
        <v>238</v>
      </c>
      <c r="H426" s="1363"/>
      <c r="I426" s="1363"/>
    </row>
    <row r="427" spans="1:9">
      <c r="A427" s="1368">
        <v>1148159008</v>
      </c>
      <c r="B427" s="1369" t="s">
        <v>575</v>
      </c>
      <c r="C427" s="1369" t="s">
        <v>390</v>
      </c>
      <c r="D427" s="1369" t="s">
        <v>392</v>
      </c>
      <c r="E427" s="1369" t="s">
        <v>140</v>
      </c>
      <c r="F427" s="1369" t="s">
        <v>239</v>
      </c>
      <c r="G427" s="1369" t="s">
        <v>238</v>
      </c>
      <c r="H427" s="1363"/>
      <c r="I427" s="1363"/>
    </row>
    <row r="428" spans="1:9">
      <c r="A428" s="1368">
        <v>1148163950</v>
      </c>
      <c r="B428" s="1369" t="s">
        <v>1390</v>
      </c>
      <c r="C428" s="1369" t="s">
        <v>9</v>
      </c>
      <c r="D428" s="1369"/>
      <c r="E428" s="1369"/>
      <c r="F428" s="1369" t="s">
        <v>227</v>
      </c>
      <c r="G428" s="1369" t="s">
        <v>226</v>
      </c>
      <c r="H428" s="1363"/>
      <c r="I428" s="1363"/>
    </row>
    <row r="429" spans="1:9">
      <c r="A429" s="1368">
        <v>1148184683</v>
      </c>
      <c r="B429" s="1369" t="s">
        <v>621</v>
      </c>
      <c r="C429" s="1369" t="s">
        <v>390</v>
      </c>
      <c r="D429" s="1369" t="s">
        <v>394</v>
      </c>
      <c r="E429" s="1369" t="s">
        <v>132</v>
      </c>
      <c r="F429" s="1369" t="s">
        <v>239</v>
      </c>
      <c r="G429" s="1369" t="s">
        <v>238</v>
      </c>
      <c r="H429" s="1363"/>
      <c r="I429" s="1363"/>
    </row>
    <row r="430" spans="1:9">
      <c r="A430" s="1368">
        <v>1148197669</v>
      </c>
      <c r="B430" s="1369" t="s">
        <v>772</v>
      </c>
      <c r="C430" s="1369" t="s">
        <v>9</v>
      </c>
      <c r="D430" s="1369"/>
      <c r="E430" s="1369"/>
      <c r="F430" s="1369" t="s">
        <v>239</v>
      </c>
      <c r="G430" s="1369" t="s">
        <v>238</v>
      </c>
      <c r="H430" s="1363"/>
      <c r="I430" s="1363"/>
    </row>
    <row r="431" spans="1:9">
      <c r="A431" s="1368">
        <v>1148236046</v>
      </c>
      <c r="B431" s="1369" t="s">
        <v>1196</v>
      </c>
      <c r="C431" s="1369" t="s">
        <v>390</v>
      </c>
      <c r="D431" s="1369" t="s">
        <v>392</v>
      </c>
      <c r="E431" s="1369" t="s">
        <v>140</v>
      </c>
      <c r="F431" s="1369" t="s">
        <v>233</v>
      </c>
      <c r="G431" s="1369" t="s">
        <v>232</v>
      </c>
      <c r="H431" s="1363"/>
      <c r="I431" s="1363"/>
    </row>
    <row r="432" spans="1:9">
      <c r="A432" s="1368">
        <v>1148257588</v>
      </c>
      <c r="B432" s="1369" t="s">
        <v>1391</v>
      </c>
      <c r="C432" s="1369" t="s">
        <v>9</v>
      </c>
      <c r="D432" s="1369"/>
      <c r="E432" s="1369"/>
      <c r="F432" s="1369" t="s">
        <v>245</v>
      </c>
      <c r="G432" s="1369" t="s">
        <v>244</v>
      </c>
      <c r="H432" s="1363"/>
      <c r="I432" s="1363"/>
    </row>
    <row r="433" spans="1:9">
      <c r="A433" s="1368">
        <v>1148271704</v>
      </c>
      <c r="B433" s="1369" t="s">
        <v>974</v>
      </c>
      <c r="C433" s="1369" t="s">
        <v>9</v>
      </c>
      <c r="D433" s="1369"/>
      <c r="E433" s="1369"/>
      <c r="F433" s="1369" t="s">
        <v>245</v>
      </c>
      <c r="G433" s="1369" t="s">
        <v>244</v>
      </c>
      <c r="H433" s="1363"/>
      <c r="I433" s="1363"/>
    </row>
    <row r="434" spans="1:9">
      <c r="A434" s="1368">
        <v>1148289870</v>
      </c>
      <c r="B434" s="1369" t="s">
        <v>1392</v>
      </c>
      <c r="C434" s="1369" t="s">
        <v>9</v>
      </c>
      <c r="D434" s="1369"/>
      <c r="E434" s="1369"/>
      <c r="F434" s="1369" t="s">
        <v>237</v>
      </c>
      <c r="G434" s="1369" t="s">
        <v>236</v>
      </c>
      <c r="H434" s="1363"/>
      <c r="I434" s="1363"/>
    </row>
    <row r="435" spans="1:9">
      <c r="A435" s="1368">
        <v>1148305429</v>
      </c>
      <c r="B435" s="1369" t="s">
        <v>1393</v>
      </c>
      <c r="C435" s="1369" t="s">
        <v>9</v>
      </c>
      <c r="D435" s="1369"/>
      <c r="E435" s="1369"/>
      <c r="F435" s="1369" t="s">
        <v>239</v>
      </c>
      <c r="G435" s="1369" t="s">
        <v>238</v>
      </c>
      <c r="H435" s="1363"/>
      <c r="I435" s="1363"/>
    </row>
    <row r="436" spans="1:9">
      <c r="A436" s="1368">
        <v>1148327324</v>
      </c>
      <c r="B436" s="1369" t="s">
        <v>1394</v>
      </c>
      <c r="C436" s="1369" t="s">
        <v>9</v>
      </c>
      <c r="D436" s="1369"/>
      <c r="E436" s="1369"/>
      <c r="F436" s="1369" t="s">
        <v>221</v>
      </c>
      <c r="G436" s="1369" t="s">
        <v>220</v>
      </c>
      <c r="H436" s="1363"/>
      <c r="I436" s="1363"/>
    </row>
    <row r="437" spans="1:9">
      <c r="A437" s="1368">
        <v>1148328249</v>
      </c>
      <c r="B437" s="1369" t="s">
        <v>644</v>
      </c>
      <c r="C437" s="1369" t="s">
        <v>390</v>
      </c>
      <c r="D437" s="1369" t="s">
        <v>391</v>
      </c>
      <c r="E437" s="1369" t="s">
        <v>136</v>
      </c>
      <c r="F437" s="1369" t="s">
        <v>235</v>
      </c>
      <c r="G437" s="1369" t="s">
        <v>234</v>
      </c>
      <c r="H437" s="1363"/>
      <c r="I437" s="1363"/>
    </row>
    <row r="438" spans="1:9">
      <c r="A438" s="1368">
        <v>1148340939</v>
      </c>
      <c r="B438" s="1369" t="s">
        <v>686</v>
      </c>
      <c r="C438" s="1369" t="s">
        <v>390</v>
      </c>
      <c r="D438" s="1369" t="s">
        <v>391</v>
      </c>
      <c r="E438" s="1369" t="s">
        <v>136</v>
      </c>
      <c r="F438" s="1369" t="s">
        <v>239</v>
      </c>
      <c r="G438" s="1369" t="s">
        <v>238</v>
      </c>
      <c r="H438" s="1363"/>
      <c r="I438" s="1363"/>
    </row>
    <row r="439" spans="1:9">
      <c r="A439" s="1368">
        <v>1148345482</v>
      </c>
      <c r="B439" s="1369" t="s">
        <v>793</v>
      </c>
      <c r="C439" s="1369" t="s">
        <v>390</v>
      </c>
      <c r="D439" s="1369" t="s">
        <v>393</v>
      </c>
      <c r="E439" s="1369" t="s">
        <v>161</v>
      </c>
      <c r="F439" s="1369" t="s">
        <v>243</v>
      </c>
      <c r="G439" s="1369" t="s">
        <v>242</v>
      </c>
      <c r="H439" s="1363"/>
      <c r="I439" s="1363"/>
    </row>
    <row r="440" spans="1:9">
      <c r="A440" s="1368">
        <v>1148357925</v>
      </c>
      <c r="B440" s="1369" t="s">
        <v>407</v>
      </c>
      <c r="C440" s="1369" t="s">
        <v>390</v>
      </c>
      <c r="D440" s="1369" t="s">
        <v>389</v>
      </c>
      <c r="E440" s="1369" t="s">
        <v>165</v>
      </c>
      <c r="F440" s="1369" t="s">
        <v>235</v>
      </c>
      <c r="G440" s="1369" t="s">
        <v>234</v>
      </c>
      <c r="H440" s="1363"/>
      <c r="I440" s="1363"/>
    </row>
    <row r="441" spans="1:9">
      <c r="A441" s="1368">
        <v>1148367247</v>
      </c>
      <c r="B441" s="1369" t="s">
        <v>1395</v>
      </c>
      <c r="C441" s="1369" t="s">
        <v>9</v>
      </c>
      <c r="D441" s="1369"/>
      <c r="E441" s="1369"/>
      <c r="F441" s="1369" t="s">
        <v>239</v>
      </c>
      <c r="G441" s="1369" t="s">
        <v>238</v>
      </c>
      <c r="H441" s="1363"/>
      <c r="I441" s="1363"/>
    </row>
    <row r="442" spans="1:9">
      <c r="A442" s="1368">
        <v>1148399869</v>
      </c>
      <c r="B442" s="1369" t="s">
        <v>949</v>
      </c>
      <c r="C442" s="1369" t="s">
        <v>388</v>
      </c>
      <c r="D442" s="1369" t="s">
        <v>841</v>
      </c>
      <c r="E442" s="1369" t="s">
        <v>164</v>
      </c>
      <c r="F442" s="1369" t="s">
        <v>227</v>
      </c>
      <c r="G442" s="1369" t="s">
        <v>226</v>
      </c>
      <c r="H442" s="1363"/>
      <c r="I442" s="1363"/>
    </row>
    <row r="443" spans="1:9">
      <c r="A443" s="1368">
        <v>1148404792</v>
      </c>
      <c r="B443" s="1369" t="s">
        <v>1396</v>
      </c>
      <c r="C443" s="1369" t="s">
        <v>9</v>
      </c>
      <c r="D443" s="1369"/>
      <c r="E443" s="1369"/>
      <c r="F443" s="1369" t="s">
        <v>239</v>
      </c>
      <c r="G443" s="1369" t="s">
        <v>238</v>
      </c>
      <c r="H443" s="1363"/>
      <c r="I443" s="1363"/>
    </row>
    <row r="444" spans="1:9">
      <c r="A444" s="1368">
        <v>1148413298</v>
      </c>
      <c r="B444" s="1369" t="s">
        <v>386</v>
      </c>
      <c r="C444" s="1369" t="s">
        <v>388</v>
      </c>
      <c r="D444" s="1369" t="s">
        <v>389</v>
      </c>
      <c r="E444" s="1369" t="s">
        <v>165</v>
      </c>
      <c r="F444" s="1369" t="s">
        <v>221</v>
      </c>
      <c r="G444" s="1369" t="s">
        <v>220</v>
      </c>
      <c r="H444" s="1363"/>
      <c r="I444" s="1363"/>
    </row>
    <row r="445" spans="1:9">
      <c r="A445" s="1368">
        <v>1148425961</v>
      </c>
      <c r="B445" s="1369" t="s">
        <v>1197</v>
      </c>
      <c r="C445" s="1369" t="s">
        <v>390</v>
      </c>
      <c r="D445" s="1369" t="s">
        <v>391</v>
      </c>
      <c r="E445" s="1369" t="s">
        <v>136</v>
      </c>
      <c r="F445" s="1369" t="s">
        <v>231</v>
      </c>
      <c r="G445" s="1369" t="s">
        <v>230</v>
      </c>
      <c r="H445" s="1363"/>
      <c r="I445" s="1363"/>
    </row>
    <row r="446" spans="1:9">
      <c r="A446" s="1368">
        <v>1148441174</v>
      </c>
      <c r="B446" s="1369" t="s">
        <v>566</v>
      </c>
      <c r="C446" s="1369" t="s">
        <v>388</v>
      </c>
      <c r="D446" s="1369" t="s">
        <v>391</v>
      </c>
      <c r="E446" s="1369" t="s">
        <v>136</v>
      </c>
      <c r="F446" s="1369" t="s">
        <v>239</v>
      </c>
      <c r="G446" s="1369" t="s">
        <v>238</v>
      </c>
      <c r="H446" s="1363"/>
      <c r="I446" s="1363"/>
    </row>
    <row r="447" spans="1:9">
      <c r="A447" s="1368">
        <v>1148442925</v>
      </c>
      <c r="B447" s="1369" t="s">
        <v>457</v>
      </c>
      <c r="C447" s="1369" t="s">
        <v>390</v>
      </c>
      <c r="D447" s="1369" t="s">
        <v>392</v>
      </c>
      <c r="E447" s="1369" t="s">
        <v>140</v>
      </c>
      <c r="F447" s="1369" t="s">
        <v>225</v>
      </c>
      <c r="G447" s="1369" t="s">
        <v>224</v>
      </c>
      <c r="H447" s="1363"/>
      <c r="I447" s="1363"/>
    </row>
    <row r="448" spans="1:9">
      <c r="A448" s="1368">
        <v>1148485908</v>
      </c>
      <c r="B448" s="1369" t="s">
        <v>573</v>
      </c>
      <c r="C448" s="1369" t="s">
        <v>390</v>
      </c>
      <c r="D448" s="1369" t="s">
        <v>395</v>
      </c>
      <c r="E448" s="1369" t="s">
        <v>110</v>
      </c>
      <c r="F448" s="1369" t="s">
        <v>239</v>
      </c>
      <c r="G448" s="1369" t="s">
        <v>238</v>
      </c>
      <c r="H448" s="1363"/>
      <c r="I448" s="1363"/>
    </row>
    <row r="449" spans="1:9">
      <c r="A449" s="1368">
        <v>1148526404</v>
      </c>
      <c r="B449" s="1369" t="s">
        <v>746</v>
      </c>
      <c r="C449" s="1369" t="s">
        <v>9</v>
      </c>
      <c r="D449" s="1369"/>
      <c r="E449" s="1369"/>
      <c r="F449" s="1369" t="s">
        <v>239</v>
      </c>
      <c r="G449" s="1369" t="s">
        <v>238</v>
      </c>
      <c r="H449" s="1363"/>
      <c r="I449" s="1363"/>
    </row>
    <row r="450" spans="1:9">
      <c r="A450" s="1368">
        <v>1148527089</v>
      </c>
      <c r="B450" s="1369" t="s">
        <v>622</v>
      </c>
      <c r="C450" s="1369" t="s">
        <v>390</v>
      </c>
      <c r="D450" s="1369" t="s">
        <v>394</v>
      </c>
      <c r="E450" s="1369" t="s">
        <v>132</v>
      </c>
      <c r="F450" s="1369" t="s">
        <v>217</v>
      </c>
      <c r="G450" s="1369" t="s">
        <v>216</v>
      </c>
      <c r="H450" s="1363"/>
      <c r="I450" s="1363"/>
    </row>
    <row r="451" spans="1:9">
      <c r="A451" s="1368">
        <v>1148554950</v>
      </c>
      <c r="B451" s="1369" t="s">
        <v>1198</v>
      </c>
      <c r="C451" s="1369" t="s">
        <v>390</v>
      </c>
      <c r="D451" s="1369" t="s">
        <v>389</v>
      </c>
      <c r="E451" s="1369" t="s">
        <v>165</v>
      </c>
      <c r="F451" s="1369" t="s">
        <v>225</v>
      </c>
      <c r="G451" s="1369" t="s">
        <v>224</v>
      </c>
      <c r="H451" s="1363"/>
      <c r="I451" s="1363"/>
    </row>
    <row r="452" spans="1:9">
      <c r="A452" s="1368">
        <v>1148569438</v>
      </c>
      <c r="B452" s="1369" t="s">
        <v>947</v>
      </c>
      <c r="C452" s="1369" t="s">
        <v>390</v>
      </c>
      <c r="D452" s="1369" t="s">
        <v>849</v>
      </c>
      <c r="E452" s="1369" t="s">
        <v>119</v>
      </c>
      <c r="F452" s="1369" t="s">
        <v>239</v>
      </c>
      <c r="G452" s="1369" t="s">
        <v>238</v>
      </c>
      <c r="H452" s="1363"/>
      <c r="I452" s="1363"/>
    </row>
    <row r="453" spans="1:9">
      <c r="A453" s="1368">
        <v>1148609473</v>
      </c>
      <c r="B453" s="1369" t="s">
        <v>723</v>
      </c>
      <c r="C453" s="1369" t="s">
        <v>9</v>
      </c>
      <c r="D453" s="1369"/>
      <c r="E453" s="1369"/>
      <c r="F453" s="1369" t="s">
        <v>239</v>
      </c>
      <c r="G453" s="1369" t="s">
        <v>238</v>
      </c>
      <c r="H453" s="1363"/>
      <c r="I453" s="1363"/>
    </row>
    <row r="454" spans="1:9">
      <c r="A454" s="1368">
        <v>1148622583</v>
      </c>
      <c r="B454" s="1369" t="s">
        <v>523</v>
      </c>
      <c r="C454" s="1369" t="s">
        <v>388</v>
      </c>
      <c r="D454" s="1369" t="s">
        <v>392</v>
      </c>
      <c r="E454" s="1369" t="s">
        <v>140</v>
      </c>
      <c r="F454" s="1369" t="s">
        <v>217</v>
      </c>
      <c r="G454" s="1369" t="s">
        <v>216</v>
      </c>
      <c r="H454" s="1363"/>
      <c r="I454" s="1363"/>
    </row>
    <row r="455" spans="1:9">
      <c r="A455" s="1368">
        <v>1148622682</v>
      </c>
      <c r="B455" s="1369" t="s">
        <v>698</v>
      </c>
      <c r="C455" s="1369" t="s">
        <v>390</v>
      </c>
      <c r="D455" s="1369" t="s">
        <v>392</v>
      </c>
      <c r="E455" s="1369" t="s">
        <v>140</v>
      </c>
      <c r="F455" s="1369" t="s">
        <v>239</v>
      </c>
      <c r="G455" s="1369" t="s">
        <v>238</v>
      </c>
      <c r="H455" s="1363"/>
      <c r="I455" s="1363"/>
    </row>
    <row r="456" spans="1:9">
      <c r="A456" s="1368">
        <v>1148623821</v>
      </c>
      <c r="B456" s="1369" t="s">
        <v>1199</v>
      </c>
      <c r="C456" s="1369" t="s">
        <v>390</v>
      </c>
      <c r="D456" s="1369" t="s">
        <v>841</v>
      </c>
      <c r="E456" s="1369" t="s">
        <v>164</v>
      </c>
      <c r="F456" s="1369" t="s">
        <v>217</v>
      </c>
      <c r="G456" s="1369" t="s">
        <v>216</v>
      </c>
      <c r="H456" s="1363"/>
      <c r="I456" s="1363"/>
    </row>
    <row r="457" spans="1:9">
      <c r="A457" s="1368">
        <v>1148644926</v>
      </c>
      <c r="B457" s="1369" t="s">
        <v>368</v>
      </c>
      <c r="C457" s="1369" t="s">
        <v>390</v>
      </c>
      <c r="D457" s="1369" t="s">
        <v>389</v>
      </c>
      <c r="E457" s="1369" t="s">
        <v>165</v>
      </c>
      <c r="F457" s="1369" t="s">
        <v>239</v>
      </c>
      <c r="G457" s="1369" t="s">
        <v>238</v>
      </c>
      <c r="H457" s="1363"/>
      <c r="I457" s="1363"/>
    </row>
    <row r="458" spans="1:9">
      <c r="A458" s="1368">
        <v>1148680748</v>
      </c>
      <c r="B458" s="1369" t="s">
        <v>1397</v>
      </c>
      <c r="C458" s="1369" t="s">
        <v>9</v>
      </c>
      <c r="D458" s="1369"/>
      <c r="E458" s="1369"/>
      <c r="F458" s="1369" t="s">
        <v>239</v>
      </c>
      <c r="G458" s="1369" t="s">
        <v>238</v>
      </c>
      <c r="H458" s="1363"/>
      <c r="I458" s="1363"/>
    </row>
    <row r="459" spans="1:9">
      <c r="A459" s="1368">
        <v>1148768360</v>
      </c>
      <c r="B459" s="1369" t="s">
        <v>758</v>
      </c>
      <c r="C459" s="1369" t="s">
        <v>9</v>
      </c>
      <c r="D459" s="1369"/>
      <c r="E459" s="1369"/>
      <c r="F459" s="1369" t="s">
        <v>239</v>
      </c>
      <c r="G459" s="1369" t="s">
        <v>238</v>
      </c>
      <c r="H459" s="1363"/>
      <c r="I459" s="1363"/>
    </row>
    <row r="460" spans="1:9">
      <c r="A460" s="1368">
        <v>1148781728</v>
      </c>
      <c r="B460" s="1369" t="s">
        <v>964</v>
      </c>
      <c r="C460" s="1369" t="s">
        <v>9</v>
      </c>
      <c r="D460" s="1369"/>
      <c r="E460" s="1369"/>
      <c r="F460" s="1369" t="s">
        <v>215</v>
      </c>
      <c r="G460" s="1369" t="s">
        <v>214</v>
      </c>
      <c r="H460" s="1363"/>
      <c r="I460" s="1363"/>
    </row>
    <row r="461" spans="1:9">
      <c r="A461" s="1368">
        <v>1148825327</v>
      </c>
      <c r="B461" s="1369" t="s">
        <v>592</v>
      </c>
      <c r="C461" s="1369" t="s">
        <v>390</v>
      </c>
      <c r="D461" s="1369" t="s">
        <v>394</v>
      </c>
      <c r="E461" s="1369" t="s">
        <v>132</v>
      </c>
      <c r="F461" s="1369" t="s">
        <v>239</v>
      </c>
      <c r="G461" s="1369" t="s">
        <v>238</v>
      </c>
      <c r="H461" s="1363"/>
      <c r="I461" s="1363"/>
    </row>
    <row r="462" spans="1:9">
      <c r="A462" s="1368">
        <v>1148839096</v>
      </c>
      <c r="B462" s="1369" t="s">
        <v>648</v>
      </c>
      <c r="C462" s="1369" t="s">
        <v>390</v>
      </c>
      <c r="D462" s="1369" t="s">
        <v>392</v>
      </c>
      <c r="E462" s="1369" t="s">
        <v>140</v>
      </c>
      <c r="F462" s="1369" t="s">
        <v>229</v>
      </c>
      <c r="G462" s="1369" t="s">
        <v>228</v>
      </c>
      <c r="H462" s="1363"/>
      <c r="I462" s="1363"/>
    </row>
    <row r="463" spans="1:9">
      <c r="A463" s="1368">
        <v>1148923262</v>
      </c>
      <c r="B463" s="1369" t="s">
        <v>1398</v>
      </c>
      <c r="C463" s="1369" t="s">
        <v>9</v>
      </c>
      <c r="D463" s="1369"/>
      <c r="E463" s="1369"/>
      <c r="F463" s="1369" t="s">
        <v>237</v>
      </c>
      <c r="G463" s="1369" t="s">
        <v>236</v>
      </c>
      <c r="H463" s="1363"/>
      <c r="I463" s="1363"/>
    </row>
    <row r="464" spans="1:9">
      <c r="A464" s="1368">
        <v>1148923601</v>
      </c>
      <c r="B464" s="1369" t="s">
        <v>431</v>
      </c>
      <c r="C464" s="1369" t="s">
        <v>390</v>
      </c>
      <c r="D464" s="1369" t="s">
        <v>432</v>
      </c>
      <c r="E464" s="1369" t="s">
        <v>109</v>
      </c>
      <c r="F464" s="1369" t="s">
        <v>239</v>
      </c>
      <c r="G464" s="1369" t="s">
        <v>238</v>
      </c>
      <c r="H464" s="1363"/>
      <c r="I464" s="1363"/>
    </row>
    <row r="465" spans="1:9">
      <c r="A465" s="1368">
        <v>1148975650</v>
      </c>
      <c r="B465" s="1369" t="s">
        <v>535</v>
      </c>
      <c r="C465" s="1369" t="s">
        <v>388</v>
      </c>
      <c r="D465" s="1369" t="s">
        <v>392</v>
      </c>
      <c r="E465" s="1369" t="s">
        <v>140</v>
      </c>
      <c r="F465" s="1369" t="s">
        <v>245</v>
      </c>
      <c r="G465" s="1369" t="s">
        <v>244</v>
      </c>
      <c r="H465" s="1363"/>
      <c r="I465" s="1363"/>
    </row>
    <row r="466" spans="1:9">
      <c r="A466" s="1368">
        <v>1148995880</v>
      </c>
      <c r="B466" s="1369" t="s">
        <v>1399</v>
      </c>
      <c r="C466" s="1369" t="s">
        <v>9</v>
      </c>
      <c r="D466" s="1369"/>
      <c r="E466" s="1369"/>
      <c r="F466" s="1369" t="s">
        <v>237</v>
      </c>
      <c r="G466" s="1369" t="s">
        <v>236</v>
      </c>
      <c r="H466" s="1363"/>
      <c r="I466" s="1363"/>
    </row>
    <row r="467" spans="1:9">
      <c r="A467" s="1368">
        <v>1149002108</v>
      </c>
      <c r="B467" s="1369" t="s">
        <v>830</v>
      </c>
      <c r="C467" s="1369" t="s">
        <v>390</v>
      </c>
      <c r="D467" s="1369" t="s">
        <v>393</v>
      </c>
      <c r="E467" s="1369" t="s">
        <v>161</v>
      </c>
      <c r="F467" s="1369" t="s">
        <v>239</v>
      </c>
      <c r="G467" s="1369" t="s">
        <v>238</v>
      </c>
      <c r="H467" s="1363"/>
      <c r="I467" s="1363"/>
    </row>
    <row r="468" spans="1:9">
      <c r="A468" s="1368">
        <v>1149031438</v>
      </c>
      <c r="B468" s="1369" t="s">
        <v>1400</v>
      </c>
      <c r="C468" s="1369" t="s">
        <v>9</v>
      </c>
      <c r="D468" s="1369"/>
      <c r="E468" s="1369"/>
      <c r="F468" s="1369" t="s">
        <v>213</v>
      </c>
      <c r="G468" s="1369" t="s">
        <v>212</v>
      </c>
      <c r="H468" s="1363"/>
      <c r="I468" s="1363"/>
    </row>
    <row r="469" spans="1:9">
      <c r="A469" s="1368">
        <v>1149034044</v>
      </c>
      <c r="B469" s="1369" t="s">
        <v>1200</v>
      </c>
      <c r="C469" s="1369" t="s">
        <v>390</v>
      </c>
      <c r="D469" s="1369" t="s">
        <v>392</v>
      </c>
      <c r="E469" s="1369" t="s">
        <v>140</v>
      </c>
      <c r="F469" s="1369" t="s">
        <v>245</v>
      </c>
      <c r="G469" s="1369" t="s">
        <v>244</v>
      </c>
      <c r="H469" s="1363"/>
      <c r="I469" s="1363"/>
    </row>
    <row r="470" spans="1:9">
      <c r="A470" s="1368">
        <v>1149093834</v>
      </c>
      <c r="B470" s="1369" t="s">
        <v>412</v>
      </c>
      <c r="C470" s="1369" t="s">
        <v>390</v>
      </c>
      <c r="D470" s="1369" t="s">
        <v>389</v>
      </c>
      <c r="E470" s="1369" t="s">
        <v>165</v>
      </c>
      <c r="F470" s="1369" t="s">
        <v>219</v>
      </c>
      <c r="G470" s="1369" t="s">
        <v>218</v>
      </c>
      <c r="H470" s="1363"/>
      <c r="I470" s="1363"/>
    </row>
    <row r="471" spans="1:9">
      <c r="A471" s="1368">
        <v>1149144702</v>
      </c>
      <c r="B471" s="1369" t="s">
        <v>924</v>
      </c>
      <c r="C471" s="1369" t="s">
        <v>390</v>
      </c>
      <c r="D471" s="1369" t="s">
        <v>844</v>
      </c>
      <c r="E471" s="1369" t="s">
        <v>246</v>
      </c>
      <c r="F471" s="1369" t="s">
        <v>215</v>
      </c>
      <c r="G471" s="1369" t="s">
        <v>214</v>
      </c>
      <c r="H471" s="1363"/>
      <c r="I471" s="1363"/>
    </row>
    <row r="472" spans="1:9">
      <c r="A472" s="1368">
        <v>1149166770</v>
      </c>
      <c r="B472" s="1369" t="s">
        <v>798</v>
      </c>
      <c r="C472" s="1369" t="s">
        <v>390</v>
      </c>
      <c r="D472" s="1369" t="s">
        <v>393</v>
      </c>
      <c r="E472" s="1369" t="s">
        <v>161</v>
      </c>
      <c r="F472" s="1369" t="s">
        <v>217</v>
      </c>
      <c r="G472" s="1369" t="s">
        <v>216</v>
      </c>
      <c r="H472" s="1363"/>
      <c r="I472" s="1363"/>
    </row>
    <row r="473" spans="1:9">
      <c r="A473" s="1368">
        <v>1149178387</v>
      </c>
      <c r="B473" s="1369" t="s">
        <v>416</v>
      </c>
      <c r="C473" s="1369" t="s">
        <v>390</v>
      </c>
      <c r="D473" s="1369" t="s">
        <v>389</v>
      </c>
      <c r="E473" s="1369" t="s">
        <v>165</v>
      </c>
      <c r="F473" s="1369" t="s">
        <v>227</v>
      </c>
      <c r="G473" s="1369" t="s">
        <v>226</v>
      </c>
      <c r="H473" s="1363"/>
      <c r="I473" s="1363"/>
    </row>
    <row r="474" spans="1:9">
      <c r="A474" s="1368">
        <v>1149200140</v>
      </c>
      <c r="B474" s="1369" t="s">
        <v>441</v>
      </c>
      <c r="C474" s="1369" t="s">
        <v>388</v>
      </c>
      <c r="D474" s="1369" t="s">
        <v>392</v>
      </c>
      <c r="E474" s="1369" t="s">
        <v>140</v>
      </c>
      <c r="F474" s="1369" t="s">
        <v>231</v>
      </c>
      <c r="G474" s="1369" t="s">
        <v>230</v>
      </c>
      <c r="H474" s="1363"/>
      <c r="I474" s="1363"/>
    </row>
    <row r="475" spans="1:9">
      <c r="A475" s="1368">
        <v>1149220874</v>
      </c>
      <c r="B475" s="1369" t="s">
        <v>671</v>
      </c>
      <c r="C475" s="1369" t="s">
        <v>390</v>
      </c>
      <c r="D475" s="1369" t="s">
        <v>392</v>
      </c>
      <c r="E475" s="1369" t="s">
        <v>140</v>
      </c>
      <c r="F475" s="1369" t="s">
        <v>239</v>
      </c>
      <c r="G475" s="1369" t="s">
        <v>238</v>
      </c>
      <c r="H475" s="1363"/>
      <c r="I475" s="1363"/>
    </row>
    <row r="476" spans="1:9">
      <c r="A476" s="1368">
        <v>1149317720</v>
      </c>
      <c r="B476" s="1369" t="s">
        <v>813</v>
      </c>
      <c r="C476" s="1369" t="s">
        <v>390</v>
      </c>
      <c r="D476" s="1369" t="s">
        <v>391</v>
      </c>
      <c r="E476" s="1369" t="s">
        <v>136</v>
      </c>
      <c r="F476" s="1369" t="s">
        <v>239</v>
      </c>
      <c r="G476" s="1369" t="s">
        <v>238</v>
      </c>
      <c r="H476" s="1363"/>
      <c r="I476" s="1363"/>
    </row>
    <row r="477" spans="1:9">
      <c r="A477" s="1368">
        <v>1149325384</v>
      </c>
      <c r="B477" s="1369" t="s">
        <v>1201</v>
      </c>
      <c r="C477" s="1369" t="s">
        <v>388</v>
      </c>
      <c r="D477" s="1369" t="s">
        <v>389</v>
      </c>
      <c r="E477" s="1369" t="s">
        <v>165</v>
      </c>
      <c r="F477" s="1369" t="s">
        <v>231</v>
      </c>
      <c r="G477" s="1369" t="s">
        <v>230</v>
      </c>
      <c r="H477" s="1363"/>
      <c r="I477" s="1363"/>
    </row>
    <row r="478" spans="1:9">
      <c r="A478" s="1368">
        <v>1149325418</v>
      </c>
      <c r="B478" s="1369" t="s">
        <v>611</v>
      </c>
      <c r="C478" s="1369" t="s">
        <v>390</v>
      </c>
      <c r="D478" s="1369" t="s">
        <v>395</v>
      </c>
      <c r="E478" s="1369" t="s">
        <v>110</v>
      </c>
      <c r="F478" s="1369" t="s">
        <v>239</v>
      </c>
      <c r="G478" s="1369" t="s">
        <v>238</v>
      </c>
      <c r="H478" s="1363"/>
      <c r="I478" s="1363"/>
    </row>
    <row r="479" spans="1:9">
      <c r="A479" s="1368">
        <v>1149326952</v>
      </c>
      <c r="B479" s="1369" t="s">
        <v>397</v>
      </c>
      <c r="C479" s="1369" t="s">
        <v>388</v>
      </c>
      <c r="D479" s="1369" t="s">
        <v>389</v>
      </c>
      <c r="E479" s="1369" t="s">
        <v>165</v>
      </c>
      <c r="F479" s="1369" t="s">
        <v>227</v>
      </c>
      <c r="G479" s="1369" t="s">
        <v>226</v>
      </c>
      <c r="H479" s="1363"/>
      <c r="I479" s="1363"/>
    </row>
    <row r="480" spans="1:9">
      <c r="A480" s="1368">
        <v>1149431323</v>
      </c>
      <c r="B480" s="1369" t="s">
        <v>685</v>
      </c>
      <c r="C480" s="1369" t="s">
        <v>390</v>
      </c>
      <c r="D480" s="1369" t="s">
        <v>391</v>
      </c>
      <c r="E480" s="1369" t="s">
        <v>136</v>
      </c>
      <c r="F480" s="1369" t="s">
        <v>227</v>
      </c>
      <c r="G480" s="1369" t="s">
        <v>226</v>
      </c>
      <c r="H480" s="1363"/>
      <c r="I480" s="1363"/>
    </row>
    <row r="481" spans="1:9">
      <c r="A481" s="1368">
        <v>1149432800</v>
      </c>
      <c r="B481" s="1369" t="s">
        <v>715</v>
      </c>
      <c r="C481" s="1369" t="s">
        <v>388</v>
      </c>
      <c r="D481" s="1369" t="s">
        <v>394</v>
      </c>
      <c r="E481" s="1369" t="s">
        <v>132</v>
      </c>
      <c r="F481" s="1369" t="s">
        <v>239</v>
      </c>
      <c r="G481" s="1369" t="s">
        <v>238</v>
      </c>
      <c r="H481" s="1363"/>
      <c r="I481" s="1363"/>
    </row>
    <row r="482" spans="1:9">
      <c r="A482" s="1368">
        <v>1149460413</v>
      </c>
      <c r="B482" s="1369" t="s">
        <v>1401</v>
      </c>
      <c r="C482" s="1369" t="s">
        <v>9</v>
      </c>
      <c r="D482" s="1369"/>
      <c r="E482" s="1369"/>
      <c r="F482" s="1369" t="s">
        <v>243</v>
      </c>
      <c r="G482" s="1369" t="s">
        <v>242</v>
      </c>
      <c r="H482" s="1363"/>
      <c r="I482" s="1363"/>
    </row>
    <row r="483" spans="1:9">
      <c r="A483" s="1368">
        <v>1149464571</v>
      </c>
      <c r="B483" s="1369" t="s">
        <v>791</v>
      </c>
      <c r="C483" s="1369" t="s">
        <v>388</v>
      </c>
      <c r="D483" s="1369" t="s">
        <v>393</v>
      </c>
      <c r="E483" s="1369" t="s">
        <v>161</v>
      </c>
      <c r="F483" s="1369" t="s">
        <v>217</v>
      </c>
      <c r="G483" s="1369" t="s">
        <v>216</v>
      </c>
      <c r="H483" s="1363"/>
      <c r="I483" s="1363"/>
    </row>
    <row r="484" spans="1:9">
      <c r="A484" s="1368">
        <v>1149483878</v>
      </c>
      <c r="B484" s="1369" t="s">
        <v>789</v>
      </c>
      <c r="C484" s="1369" t="s">
        <v>9</v>
      </c>
      <c r="D484" s="1369"/>
      <c r="E484" s="1369"/>
      <c r="F484" s="1369" t="s">
        <v>233</v>
      </c>
      <c r="G484" s="1369" t="s">
        <v>232</v>
      </c>
      <c r="H484" s="1363"/>
      <c r="I484" s="1363"/>
    </row>
    <row r="485" spans="1:9">
      <c r="A485" s="1368">
        <v>1149529480</v>
      </c>
      <c r="B485" s="1369" t="s">
        <v>1402</v>
      </c>
      <c r="C485" s="1369" t="s">
        <v>9</v>
      </c>
      <c r="D485" s="1369"/>
      <c r="E485" s="1369"/>
      <c r="F485" s="1369" t="s">
        <v>239</v>
      </c>
      <c r="G485" s="1369" t="s">
        <v>238</v>
      </c>
      <c r="H485" s="1363"/>
      <c r="I485" s="1363"/>
    </row>
    <row r="486" spans="1:9">
      <c r="A486" s="1368">
        <v>1149529860</v>
      </c>
      <c r="B486" s="1369" t="s">
        <v>1403</v>
      </c>
      <c r="C486" s="1369" t="s">
        <v>9</v>
      </c>
      <c r="D486" s="1369"/>
      <c r="E486" s="1369"/>
      <c r="F486" s="1369" t="s">
        <v>239</v>
      </c>
      <c r="G486" s="1369" t="s">
        <v>238</v>
      </c>
      <c r="H486" s="1363"/>
      <c r="I486" s="1363"/>
    </row>
    <row r="487" spans="1:9">
      <c r="A487" s="1368">
        <v>1149538903</v>
      </c>
      <c r="B487" s="1369" t="s">
        <v>1202</v>
      </c>
      <c r="C487" s="1369" t="s">
        <v>388</v>
      </c>
      <c r="D487" s="1369" t="s">
        <v>389</v>
      </c>
      <c r="E487" s="1369" t="s">
        <v>165</v>
      </c>
      <c r="F487" s="1369" t="s">
        <v>225</v>
      </c>
      <c r="G487" s="1369" t="s">
        <v>224</v>
      </c>
      <c r="H487" s="1363"/>
      <c r="I487" s="1363"/>
    </row>
    <row r="488" spans="1:9">
      <c r="A488" s="1368">
        <v>1149584832</v>
      </c>
      <c r="B488" s="1369" t="s">
        <v>811</v>
      </c>
      <c r="C488" s="1369" t="s">
        <v>390</v>
      </c>
      <c r="D488" s="1369" t="s">
        <v>394</v>
      </c>
      <c r="E488" s="1369" t="s">
        <v>132</v>
      </c>
      <c r="F488" s="1369" t="s">
        <v>239</v>
      </c>
      <c r="G488" s="1369" t="s">
        <v>238</v>
      </c>
      <c r="H488" s="1363"/>
      <c r="I488" s="1363"/>
    </row>
    <row r="489" spans="1:9">
      <c r="A489" s="1368">
        <v>1149594427</v>
      </c>
      <c r="B489" s="1369" t="s">
        <v>855</v>
      </c>
      <c r="C489" s="1369" t="s">
        <v>390</v>
      </c>
      <c r="D489" s="1369" t="s">
        <v>856</v>
      </c>
      <c r="E489" s="1369" t="s">
        <v>162</v>
      </c>
      <c r="F489" s="1369" t="s">
        <v>217</v>
      </c>
      <c r="G489" s="1369" t="s">
        <v>216</v>
      </c>
      <c r="H489" s="1363"/>
      <c r="I489" s="1363"/>
    </row>
    <row r="490" spans="1:9">
      <c r="A490" s="1368">
        <v>1149598246</v>
      </c>
      <c r="B490" s="1369" t="s">
        <v>790</v>
      </c>
      <c r="C490" s="1369" t="s">
        <v>388</v>
      </c>
      <c r="D490" s="1369" t="s">
        <v>393</v>
      </c>
      <c r="E490" s="1369" t="s">
        <v>161</v>
      </c>
      <c r="F490" s="1369" t="s">
        <v>239</v>
      </c>
      <c r="G490" s="1369" t="s">
        <v>238</v>
      </c>
      <c r="H490" s="1363"/>
      <c r="I490" s="1363"/>
    </row>
    <row r="491" spans="1:9">
      <c r="A491" s="1368">
        <v>1149637002</v>
      </c>
      <c r="B491" s="1369" t="s">
        <v>444</v>
      </c>
      <c r="C491" s="1369" t="s">
        <v>388</v>
      </c>
      <c r="D491" s="1369" t="s">
        <v>392</v>
      </c>
      <c r="E491" s="1369" t="s">
        <v>140</v>
      </c>
      <c r="F491" s="1369" t="s">
        <v>217</v>
      </c>
      <c r="G491" s="1369" t="s">
        <v>216</v>
      </c>
      <c r="H491" s="1363"/>
      <c r="I491" s="1363"/>
    </row>
    <row r="492" spans="1:9">
      <c r="A492" s="1368">
        <v>1149639636</v>
      </c>
      <c r="B492" s="1369" t="s">
        <v>670</v>
      </c>
      <c r="C492" s="1369" t="s">
        <v>390</v>
      </c>
      <c r="D492" s="1369" t="s">
        <v>392</v>
      </c>
      <c r="E492" s="1369" t="s">
        <v>140</v>
      </c>
      <c r="F492" s="1369" t="s">
        <v>239</v>
      </c>
      <c r="G492" s="1369" t="s">
        <v>238</v>
      </c>
      <c r="H492" s="1363"/>
      <c r="I492" s="1363"/>
    </row>
    <row r="493" spans="1:9">
      <c r="A493" s="1368">
        <v>1149646102</v>
      </c>
      <c r="B493" s="1369" t="s">
        <v>1203</v>
      </c>
      <c r="C493" s="1369" t="s">
        <v>390</v>
      </c>
      <c r="D493" s="1369" t="s">
        <v>393</v>
      </c>
      <c r="E493" s="1369" t="s">
        <v>161</v>
      </c>
      <c r="F493" s="1369" t="s">
        <v>215</v>
      </c>
      <c r="G493" s="1369" t="s">
        <v>214</v>
      </c>
      <c r="H493" s="1363"/>
      <c r="I493" s="1363"/>
    </row>
    <row r="494" spans="1:9">
      <c r="A494" s="1368">
        <v>1149656721</v>
      </c>
      <c r="B494" s="1369" t="s">
        <v>795</v>
      </c>
      <c r="C494" s="1369" t="s">
        <v>390</v>
      </c>
      <c r="D494" s="1369" t="s">
        <v>393</v>
      </c>
      <c r="E494" s="1369" t="s">
        <v>161</v>
      </c>
      <c r="F494" s="1369" t="s">
        <v>217</v>
      </c>
      <c r="G494" s="1369" t="s">
        <v>216</v>
      </c>
      <c r="H494" s="1363"/>
      <c r="I494" s="1363"/>
    </row>
    <row r="495" spans="1:9">
      <c r="A495" s="1368">
        <v>1149666373</v>
      </c>
      <c r="B495" s="1369" t="s">
        <v>1204</v>
      </c>
      <c r="C495" s="1369" t="s">
        <v>388</v>
      </c>
      <c r="D495" s="1369" t="s">
        <v>389</v>
      </c>
      <c r="E495" s="1369" t="s">
        <v>165</v>
      </c>
      <c r="F495" s="1369" t="s">
        <v>239</v>
      </c>
      <c r="G495" s="1369" t="s">
        <v>238</v>
      </c>
      <c r="H495" s="1363"/>
      <c r="I495" s="1363"/>
    </row>
    <row r="496" spans="1:9">
      <c r="A496" s="1368">
        <v>1149667363</v>
      </c>
      <c r="B496" s="1369" t="s">
        <v>932</v>
      </c>
      <c r="C496" s="1369" t="s">
        <v>390</v>
      </c>
      <c r="D496" s="1369" t="s">
        <v>849</v>
      </c>
      <c r="E496" s="1369" t="s">
        <v>119</v>
      </c>
      <c r="F496" s="1369" t="s">
        <v>239</v>
      </c>
      <c r="G496" s="1369" t="s">
        <v>238</v>
      </c>
      <c r="H496" s="1363"/>
      <c r="I496" s="1363"/>
    </row>
    <row r="497" spans="1:9">
      <c r="A497" s="1368">
        <v>1149693054</v>
      </c>
      <c r="B497" s="1369" t="s">
        <v>1404</v>
      </c>
      <c r="C497" s="1369" t="s">
        <v>9</v>
      </c>
      <c r="D497" s="1369"/>
      <c r="E497" s="1369"/>
      <c r="F497" s="1369" t="s">
        <v>217</v>
      </c>
      <c r="G497" s="1369" t="s">
        <v>216</v>
      </c>
      <c r="H497" s="1363"/>
      <c r="I497" s="1363"/>
    </row>
    <row r="498" spans="1:9">
      <c r="A498" s="1368">
        <v>1149700701</v>
      </c>
      <c r="B498" s="1369" t="s">
        <v>969</v>
      </c>
      <c r="C498" s="1369" t="s">
        <v>9</v>
      </c>
      <c r="D498" s="1369"/>
      <c r="E498" s="1369"/>
      <c r="F498" s="1369" t="s">
        <v>245</v>
      </c>
      <c r="G498" s="1369" t="s">
        <v>244</v>
      </c>
      <c r="H498" s="1363"/>
      <c r="I498" s="1363"/>
    </row>
    <row r="499" spans="1:9">
      <c r="A499" s="1368">
        <v>1149702475</v>
      </c>
      <c r="B499" s="1369" t="s">
        <v>1405</v>
      </c>
      <c r="C499" s="1369" t="s">
        <v>9</v>
      </c>
      <c r="D499" s="1369"/>
      <c r="E499" s="1369"/>
      <c r="F499" s="1369" t="s">
        <v>245</v>
      </c>
      <c r="G499" s="1369" t="s">
        <v>244</v>
      </c>
      <c r="H499" s="1363"/>
      <c r="I499" s="1363"/>
    </row>
    <row r="500" spans="1:9">
      <c r="A500" s="1368">
        <v>1149705890</v>
      </c>
      <c r="B500" s="1369" t="s">
        <v>1205</v>
      </c>
      <c r="C500" s="1369" t="s">
        <v>390</v>
      </c>
      <c r="D500" s="1369" t="s">
        <v>389</v>
      </c>
      <c r="E500" s="1369" t="s">
        <v>165</v>
      </c>
      <c r="F500" s="1369" t="s">
        <v>231</v>
      </c>
      <c r="G500" s="1369" t="s">
        <v>230</v>
      </c>
      <c r="H500" s="1363"/>
      <c r="I500" s="1363"/>
    </row>
    <row r="501" spans="1:9">
      <c r="A501" s="1368">
        <v>1149707136</v>
      </c>
      <c r="B501" s="1369" t="s">
        <v>888</v>
      </c>
      <c r="C501" s="1369" t="s">
        <v>388</v>
      </c>
      <c r="D501" s="1369" t="s">
        <v>849</v>
      </c>
      <c r="E501" s="1369" t="s">
        <v>119</v>
      </c>
      <c r="F501" s="1369" t="s">
        <v>239</v>
      </c>
      <c r="G501" s="1369" t="s">
        <v>238</v>
      </c>
      <c r="H501" s="1363"/>
      <c r="I501" s="1363"/>
    </row>
    <row r="502" spans="1:9">
      <c r="A502" s="1368">
        <v>1149724784</v>
      </c>
      <c r="B502" s="1369" t="s">
        <v>1406</v>
      </c>
      <c r="C502" s="1369" t="s">
        <v>9</v>
      </c>
      <c r="D502" s="1369"/>
      <c r="E502" s="1369"/>
      <c r="F502" s="1369" t="s">
        <v>237</v>
      </c>
      <c r="G502" s="1369" t="s">
        <v>236</v>
      </c>
      <c r="H502" s="1363"/>
      <c r="I502" s="1363"/>
    </row>
    <row r="503" spans="1:9">
      <c r="A503" s="1368">
        <v>1149738214</v>
      </c>
      <c r="B503" s="1369" t="s">
        <v>477</v>
      </c>
      <c r="C503" s="1369" t="s">
        <v>9</v>
      </c>
      <c r="D503" s="1369"/>
      <c r="E503" s="1369"/>
      <c r="F503" s="1369" t="s">
        <v>221</v>
      </c>
      <c r="G503" s="1369" t="s">
        <v>220</v>
      </c>
      <c r="H503" s="1363"/>
      <c r="I503" s="1363"/>
    </row>
    <row r="504" spans="1:9">
      <c r="A504" s="1368">
        <v>1149799059</v>
      </c>
      <c r="B504" s="1369" t="s">
        <v>469</v>
      </c>
      <c r="C504" s="1369" t="s">
        <v>390</v>
      </c>
      <c r="D504" s="1369" t="s">
        <v>392</v>
      </c>
      <c r="E504" s="1369" t="s">
        <v>140</v>
      </c>
      <c r="F504" s="1369" t="s">
        <v>239</v>
      </c>
      <c r="G504" s="1369" t="s">
        <v>238</v>
      </c>
      <c r="H504" s="1363"/>
      <c r="I504" s="1363"/>
    </row>
    <row r="505" spans="1:9">
      <c r="A505" s="1368">
        <v>1149810088</v>
      </c>
      <c r="B505" s="1369" t="s">
        <v>447</v>
      </c>
      <c r="C505" s="1369" t="s">
        <v>388</v>
      </c>
      <c r="D505" s="1369" t="s">
        <v>392</v>
      </c>
      <c r="E505" s="1369" t="s">
        <v>140</v>
      </c>
      <c r="F505" s="1369" t="s">
        <v>239</v>
      </c>
      <c r="G505" s="1369" t="s">
        <v>238</v>
      </c>
      <c r="H505" s="1363"/>
      <c r="I505" s="1363"/>
    </row>
    <row r="506" spans="1:9">
      <c r="A506" s="1368">
        <v>1149815814</v>
      </c>
      <c r="B506" s="1369" t="s">
        <v>946</v>
      </c>
      <c r="C506" s="1369" t="s">
        <v>390</v>
      </c>
      <c r="D506" s="1369" t="s">
        <v>849</v>
      </c>
      <c r="E506" s="1369" t="s">
        <v>119</v>
      </c>
      <c r="F506" s="1369" t="s">
        <v>239</v>
      </c>
      <c r="G506" s="1369" t="s">
        <v>238</v>
      </c>
      <c r="H506" s="1363"/>
      <c r="I506" s="1363"/>
    </row>
    <row r="507" spans="1:9">
      <c r="A507" s="1368">
        <v>1149817505</v>
      </c>
      <c r="B507" s="1369" t="s">
        <v>422</v>
      </c>
      <c r="C507" s="1369" t="s">
        <v>390</v>
      </c>
      <c r="D507" s="1369" t="s">
        <v>389</v>
      </c>
      <c r="E507" s="1369" t="s">
        <v>165</v>
      </c>
      <c r="F507" s="1369" t="s">
        <v>225</v>
      </c>
      <c r="G507" s="1369" t="s">
        <v>224</v>
      </c>
      <c r="H507" s="1363"/>
      <c r="I507" s="1363"/>
    </row>
    <row r="508" spans="1:9">
      <c r="A508" s="1368">
        <v>1149823727</v>
      </c>
      <c r="B508" s="1369" t="s">
        <v>1407</v>
      </c>
      <c r="C508" s="1369" t="s">
        <v>9</v>
      </c>
      <c r="D508" s="1369"/>
      <c r="E508" s="1369"/>
      <c r="F508" s="1369" t="s">
        <v>243</v>
      </c>
      <c r="G508" s="1369" t="s">
        <v>242</v>
      </c>
      <c r="H508" s="1363"/>
      <c r="I508" s="1363"/>
    </row>
    <row r="509" spans="1:9">
      <c r="A509" s="1368">
        <v>1149826183</v>
      </c>
      <c r="B509" s="1369" t="s">
        <v>1408</v>
      </c>
      <c r="C509" s="1369" t="s">
        <v>9</v>
      </c>
      <c r="D509" s="1369"/>
      <c r="E509" s="1369"/>
      <c r="F509" s="1369" t="s">
        <v>243</v>
      </c>
      <c r="G509" s="1369" t="s">
        <v>242</v>
      </c>
      <c r="H509" s="1363"/>
      <c r="I509" s="1363"/>
    </row>
    <row r="510" spans="1:9">
      <c r="A510" s="1368">
        <v>1149836372</v>
      </c>
      <c r="B510" s="1369" t="s">
        <v>1206</v>
      </c>
      <c r="C510" s="1369" t="s">
        <v>390</v>
      </c>
      <c r="D510" s="1369" t="s">
        <v>841</v>
      </c>
      <c r="E510" s="1369" t="s">
        <v>164</v>
      </c>
      <c r="F510" s="1369" t="s">
        <v>239</v>
      </c>
      <c r="G510" s="1369" t="s">
        <v>238</v>
      </c>
      <c r="H510" s="1363"/>
      <c r="I510" s="1363"/>
    </row>
    <row r="511" spans="1:9">
      <c r="A511" s="1368">
        <v>1149846181</v>
      </c>
      <c r="B511" s="1369" t="s">
        <v>854</v>
      </c>
      <c r="C511" s="1369" t="s">
        <v>388</v>
      </c>
      <c r="D511" s="1369" t="s">
        <v>849</v>
      </c>
      <c r="E511" s="1369" t="s">
        <v>119</v>
      </c>
      <c r="F511" s="1369" t="s">
        <v>239</v>
      </c>
      <c r="G511" s="1369" t="s">
        <v>238</v>
      </c>
      <c r="H511" s="1363"/>
      <c r="I511" s="1363"/>
    </row>
    <row r="512" spans="1:9">
      <c r="A512" s="1368">
        <v>1149852783</v>
      </c>
      <c r="B512" s="1369" t="s">
        <v>1409</v>
      </c>
      <c r="C512" s="1369" t="s">
        <v>9</v>
      </c>
      <c r="D512" s="1369"/>
      <c r="E512" s="1369"/>
      <c r="F512" s="1369" t="s">
        <v>225</v>
      </c>
      <c r="G512" s="1369" t="s">
        <v>224</v>
      </c>
      <c r="H512" s="1363"/>
      <c r="I512" s="1363"/>
    </row>
    <row r="513" spans="1:9">
      <c r="A513" s="1368">
        <v>1149871197</v>
      </c>
      <c r="B513" s="1369" t="s">
        <v>637</v>
      </c>
      <c r="C513" s="1369" t="s">
        <v>390</v>
      </c>
      <c r="D513" s="1369" t="s">
        <v>391</v>
      </c>
      <c r="E513" s="1369" t="s">
        <v>136</v>
      </c>
      <c r="F513" s="1369" t="s">
        <v>217</v>
      </c>
      <c r="G513" s="1369" t="s">
        <v>216</v>
      </c>
      <c r="H513" s="1363"/>
      <c r="I513" s="1363"/>
    </row>
    <row r="514" spans="1:9">
      <c r="A514" s="1368">
        <v>1149888886</v>
      </c>
      <c r="B514" s="1369" t="s">
        <v>570</v>
      </c>
      <c r="C514" s="1369" t="s">
        <v>388</v>
      </c>
      <c r="D514" s="1369" t="s">
        <v>392</v>
      </c>
      <c r="E514" s="1369" t="s">
        <v>140</v>
      </c>
      <c r="F514" s="1369" t="s">
        <v>239</v>
      </c>
      <c r="G514" s="1369" t="s">
        <v>238</v>
      </c>
      <c r="H514" s="1363"/>
      <c r="I514" s="1363"/>
    </row>
    <row r="515" spans="1:9">
      <c r="A515" s="1368">
        <v>1149897259</v>
      </c>
      <c r="B515" s="1369" t="s">
        <v>1207</v>
      </c>
      <c r="C515" s="1369" t="s">
        <v>388</v>
      </c>
      <c r="D515" s="1369" t="s">
        <v>391</v>
      </c>
      <c r="E515" s="1369" t="s">
        <v>136</v>
      </c>
      <c r="F515" s="1369" t="s">
        <v>239</v>
      </c>
      <c r="G515" s="1369" t="s">
        <v>238</v>
      </c>
      <c r="H515" s="1363"/>
      <c r="I515" s="1363"/>
    </row>
    <row r="516" spans="1:9">
      <c r="A516" s="1368">
        <v>1149915762</v>
      </c>
      <c r="B516" s="1369" t="s">
        <v>1410</v>
      </c>
      <c r="C516" s="1369" t="s">
        <v>9</v>
      </c>
      <c r="D516" s="1369"/>
      <c r="E516" s="1369"/>
      <c r="F516" s="1369" t="s">
        <v>239</v>
      </c>
      <c r="G516" s="1369" t="s">
        <v>238</v>
      </c>
      <c r="H516" s="1363"/>
      <c r="I516" s="1363"/>
    </row>
    <row r="517" spans="1:9">
      <c r="A517" s="1368">
        <v>1149921232</v>
      </c>
      <c r="B517" s="1369" t="s">
        <v>1208</v>
      </c>
      <c r="C517" s="1369" t="s">
        <v>390</v>
      </c>
      <c r="D517" s="1369" t="s">
        <v>393</v>
      </c>
      <c r="E517" s="1369" t="s">
        <v>161</v>
      </c>
      <c r="F517" s="1369" t="s">
        <v>239</v>
      </c>
      <c r="G517" s="1369" t="s">
        <v>238</v>
      </c>
      <c r="H517" s="1363"/>
      <c r="I517" s="1363"/>
    </row>
    <row r="518" spans="1:9">
      <c r="A518" s="1368">
        <v>1149934706</v>
      </c>
      <c r="B518" s="1369" t="s">
        <v>1411</v>
      </c>
      <c r="C518" s="1369" t="s">
        <v>9</v>
      </c>
      <c r="D518" s="1369"/>
      <c r="E518" s="1369"/>
      <c r="F518" s="1369" t="s">
        <v>239</v>
      </c>
      <c r="G518" s="1369" t="s">
        <v>238</v>
      </c>
      <c r="H518" s="1363"/>
      <c r="I518" s="1363"/>
    </row>
    <row r="519" spans="1:9">
      <c r="A519" s="1368">
        <v>1149942337</v>
      </c>
      <c r="B519" s="1369" t="s">
        <v>1412</v>
      </c>
      <c r="C519" s="1369" t="s">
        <v>9</v>
      </c>
      <c r="D519" s="1369"/>
      <c r="E519" s="1369"/>
      <c r="F519" s="1369" t="s">
        <v>213</v>
      </c>
      <c r="G519" s="1369" t="s">
        <v>212</v>
      </c>
      <c r="H519" s="1363"/>
      <c r="I519" s="1363"/>
    </row>
    <row r="520" spans="1:9">
      <c r="A520" s="1368">
        <v>1160039328</v>
      </c>
      <c r="B520" s="1369" t="s">
        <v>585</v>
      </c>
      <c r="C520" s="1369" t="s">
        <v>390</v>
      </c>
      <c r="D520" s="1369" t="s">
        <v>392</v>
      </c>
      <c r="E520" s="1369" t="s">
        <v>140</v>
      </c>
      <c r="F520" s="1369" t="s">
        <v>239</v>
      </c>
      <c r="G520" s="1369" t="s">
        <v>238</v>
      </c>
      <c r="H520" s="1363"/>
      <c r="I520" s="1363"/>
    </row>
    <row r="521" spans="1:9">
      <c r="A521" s="1368">
        <v>1160039427</v>
      </c>
      <c r="B521" s="1369" t="s">
        <v>1209</v>
      </c>
      <c r="C521" s="1369" t="s">
        <v>388</v>
      </c>
      <c r="D521" s="1369" t="s">
        <v>389</v>
      </c>
      <c r="E521" s="1369" t="s">
        <v>165</v>
      </c>
      <c r="F521" s="1369" t="s">
        <v>221</v>
      </c>
      <c r="G521" s="1369" t="s">
        <v>220</v>
      </c>
      <c r="H521" s="1363"/>
      <c r="I521" s="1363"/>
    </row>
    <row r="522" spans="1:9">
      <c r="A522" s="1368">
        <v>1160055787</v>
      </c>
      <c r="B522" s="1369" t="s">
        <v>1210</v>
      </c>
      <c r="C522" s="1369" t="s">
        <v>390</v>
      </c>
      <c r="D522" s="1369" t="s">
        <v>389</v>
      </c>
      <c r="E522" s="1369" t="s">
        <v>165</v>
      </c>
      <c r="F522" s="1369" t="s">
        <v>225</v>
      </c>
      <c r="G522" s="1369" t="s">
        <v>224</v>
      </c>
      <c r="H522" s="1363"/>
      <c r="I522" s="1363"/>
    </row>
    <row r="523" spans="1:9">
      <c r="A523" s="1368">
        <v>1160079944</v>
      </c>
      <c r="B523" s="1369" t="s">
        <v>640</v>
      </c>
      <c r="C523" s="1369" t="s">
        <v>390</v>
      </c>
      <c r="D523" s="1369" t="s">
        <v>391</v>
      </c>
      <c r="E523" s="1369" t="s">
        <v>136</v>
      </c>
      <c r="F523" s="1369" t="s">
        <v>239</v>
      </c>
      <c r="G523" s="1369" t="s">
        <v>238</v>
      </c>
      <c r="H523" s="1363"/>
      <c r="I523" s="1363"/>
    </row>
    <row r="524" spans="1:9">
      <c r="A524" s="1368">
        <v>1160086634</v>
      </c>
      <c r="B524" s="1369" t="s">
        <v>703</v>
      </c>
      <c r="C524" s="1369" t="s">
        <v>390</v>
      </c>
      <c r="D524" s="1369" t="s">
        <v>394</v>
      </c>
      <c r="E524" s="1369" t="s">
        <v>132</v>
      </c>
      <c r="F524" s="1369" t="s">
        <v>233</v>
      </c>
      <c r="G524" s="1369" t="s">
        <v>232</v>
      </c>
      <c r="H524" s="1363"/>
      <c r="I524" s="1363"/>
    </row>
    <row r="525" spans="1:9">
      <c r="A525" s="1368">
        <v>1160111929</v>
      </c>
      <c r="B525" s="1369" t="s">
        <v>1413</v>
      </c>
      <c r="C525" s="1369" t="s">
        <v>9</v>
      </c>
      <c r="D525" s="1369"/>
      <c r="E525" s="1369"/>
      <c r="F525" s="1369" t="s">
        <v>239</v>
      </c>
      <c r="G525" s="1369" t="s">
        <v>238</v>
      </c>
      <c r="H525" s="1363"/>
      <c r="I525" s="1363"/>
    </row>
    <row r="526" spans="1:9">
      <c r="A526" s="1368">
        <v>1160156338</v>
      </c>
      <c r="B526" s="1369" t="s">
        <v>1211</v>
      </c>
      <c r="C526" s="1369" t="s">
        <v>390</v>
      </c>
      <c r="D526" s="1369" t="s">
        <v>392</v>
      </c>
      <c r="E526" s="1369" t="s">
        <v>140</v>
      </c>
      <c r="F526" s="1369" t="s">
        <v>239</v>
      </c>
      <c r="G526" s="1369" t="s">
        <v>238</v>
      </c>
      <c r="H526" s="1363"/>
      <c r="I526" s="1363"/>
    </row>
    <row r="527" spans="1:9">
      <c r="A527" s="1368">
        <v>1160177789</v>
      </c>
      <c r="B527" s="1369" t="s">
        <v>891</v>
      </c>
      <c r="C527" s="1369" t="s">
        <v>390</v>
      </c>
      <c r="D527" s="1369" t="s">
        <v>841</v>
      </c>
      <c r="E527" s="1369" t="s">
        <v>164</v>
      </c>
      <c r="F527" s="1369" t="s">
        <v>239</v>
      </c>
      <c r="G527" s="1369" t="s">
        <v>238</v>
      </c>
      <c r="H527" s="1363"/>
      <c r="I527" s="1363"/>
    </row>
    <row r="528" spans="1:9">
      <c r="A528" s="1368">
        <v>1160287257</v>
      </c>
      <c r="B528" s="1369" t="s">
        <v>829</v>
      </c>
      <c r="C528" s="1369" t="s">
        <v>390</v>
      </c>
      <c r="D528" s="1369" t="s">
        <v>393</v>
      </c>
      <c r="E528" s="1369" t="s">
        <v>161</v>
      </c>
      <c r="F528" s="1369" t="s">
        <v>221</v>
      </c>
      <c r="G528" s="1369" t="s">
        <v>220</v>
      </c>
      <c r="H528" s="1363"/>
      <c r="I528" s="1363"/>
    </row>
    <row r="529" spans="1:9">
      <c r="A529" s="1368">
        <v>1160306792</v>
      </c>
      <c r="B529" s="1369" t="s">
        <v>662</v>
      </c>
      <c r="C529" s="1369" t="s">
        <v>390</v>
      </c>
      <c r="D529" s="1369" t="s">
        <v>392</v>
      </c>
      <c r="E529" s="1369" t="s">
        <v>140</v>
      </c>
      <c r="F529" s="1369" t="s">
        <v>239</v>
      </c>
      <c r="G529" s="1369" t="s">
        <v>238</v>
      </c>
      <c r="H529" s="1363"/>
      <c r="I529" s="1363"/>
    </row>
    <row r="530" spans="1:9">
      <c r="A530" s="1368">
        <v>1160312584</v>
      </c>
      <c r="B530" s="1369" t="s">
        <v>633</v>
      </c>
      <c r="C530" s="1369" t="s">
        <v>390</v>
      </c>
      <c r="D530" s="1369" t="s">
        <v>395</v>
      </c>
      <c r="E530" s="1369" t="s">
        <v>110</v>
      </c>
      <c r="F530" s="1369" t="s">
        <v>239</v>
      </c>
      <c r="G530" s="1369" t="s">
        <v>238</v>
      </c>
      <c r="H530" s="1363"/>
      <c r="I530" s="1363"/>
    </row>
    <row r="531" spans="1:9">
      <c r="A531" s="1368">
        <v>1160316502</v>
      </c>
      <c r="B531" s="1369" t="s">
        <v>1414</v>
      </c>
      <c r="C531" s="1369" t="s">
        <v>9</v>
      </c>
      <c r="D531" s="1369"/>
      <c r="E531" s="1369"/>
      <c r="F531" s="1369" t="s">
        <v>227</v>
      </c>
      <c r="G531" s="1369" t="s">
        <v>226</v>
      </c>
      <c r="H531" s="1363"/>
      <c r="I531" s="1363"/>
    </row>
    <row r="532" spans="1:9">
      <c r="A532" s="1368">
        <v>1160328804</v>
      </c>
      <c r="B532" s="1369" t="s">
        <v>1415</v>
      </c>
      <c r="C532" s="1369" t="s">
        <v>9</v>
      </c>
      <c r="D532" s="1369"/>
      <c r="E532" s="1369"/>
      <c r="F532" s="1369" t="s">
        <v>231</v>
      </c>
      <c r="G532" s="1369" t="s">
        <v>230</v>
      </c>
      <c r="H532" s="1363"/>
      <c r="I532" s="1363"/>
    </row>
    <row r="533" spans="1:9">
      <c r="A533" s="1368">
        <v>1160353166</v>
      </c>
      <c r="B533" s="1369" t="s">
        <v>409</v>
      </c>
      <c r="C533" s="1369" t="s">
        <v>390</v>
      </c>
      <c r="D533" s="1369" t="s">
        <v>389</v>
      </c>
      <c r="E533" s="1369" t="s">
        <v>165</v>
      </c>
      <c r="F533" s="1369" t="s">
        <v>219</v>
      </c>
      <c r="G533" s="1369" t="s">
        <v>218</v>
      </c>
      <c r="H533" s="1363"/>
      <c r="I533" s="1363"/>
    </row>
    <row r="534" spans="1:9">
      <c r="A534" s="1368">
        <v>1160388972</v>
      </c>
      <c r="B534" s="1369" t="s">
        <v>1416</v>
      </c>
      <c r="C534" s="1369" t="s">
        <v>9</v>
      </c>
      <c r="D534" s="1369"/>
      <c r="E534" s="1369"/>
      <c r="F534" s="1369" t="s">
        <v>245</v>
      </c>
      <c r="G534" s="1369" t="s">
        <v>244</v>
      </c>
      <c r="H534" s="1363"/>
      <c r="I534" s="1363"/>
    </row>
    <row r="535" spans="1:9">
      <c r="A535" s="1368">
        <v>1160393451</v>
      </c>
      <c r="B535" s="1369" t="s">
        <v>591</v>
      </c>
      <c r="C535" s="1369" t="s">
        <v>390</v>
      </c>
      <c r="D535" s="1369" t="s">
        <v>392</v>
      </c>
      <c r="E535" s="1369" t="s">
        <v>140</v>
      </c>
      <c r="F535" s="1369" t="s">
        <v>239</v>
      </c>
      <c r="G535" s="1369" t="s">
        <v>238</v>
      </c>
      <c r="H535" s="1363"/>
      <c r="I535" s="1363"/>
    </row>
    <row r="536" spans="1:9">
      <c r="A536" s="1368">
        <v>1160395290</v>
      </c>
      <c r="B536" s="1369" t="s">
        <v>609</v>
      </c>
      <c r="C536" s="1369" t="s">
        <v>390</v>
      </c>
      <c r="D536" s="1369" t="s">
        <v>391</v>
      </c>
      <c r="E536" s="1369" t="s">
        <v>136</v>
      </c>
      <c r="F536" s="1369" t="s">
        <v>239</v>
      </c>
      <c r="G536" s="1369" t="s">
        <v>238</v>
      </c>
      <c r="H536" s="1363"/>
      <c r="I536" s="1363"/>
    </row>
    <row r="537" spans="1:9">
      <c r="A537" s="1368">
        <v>1160429651</v>
      </c>
      <c r="B537" s="1369" t="s">
        <v>971</v>
      </c>
      <c r="C537" s="1369" t="s">
        <v>9</v>
      </c>
      <c r="D537" s="1369"/>
      <c r="E537" s="1369"/>
      <c r="F537" s="1369" t="s">
        <v>239</v>
      </c>
      <c r="G537" s="1369" t="s">
        <v>238</v>
      </c>
      <c r="H537" s="1363"/>
      <c r="I537" s="1363"/>
    </row>
    <row r="538" spans="1:9">
      <c r="A538" s="1368">
        <v>1160459856</v>
      </c>
      <c r="B538" s="1369" t="s">
        <v>1417</v>
      </c>
      <c r="C538" s="1369" t="s">
        <v>9</v>
      </c>
      <c r="D538" s="1369"/>
      <c r="E538" s="1369"/>
      <c r="F538" s="1369" t="s">
        <v>225</v>
      </c>
      <c r="G538" s="1369" t="s">
        <v>224</v>
      </c>
      <c r="H538" s="1363"/>
      <c r="I538" s="1363"/>
    </row>
    <row r="539" spans="1:9">
      <c r="A539" s="1368">
        <v>1160476355</v>
      </c>
      <c r="B539" s="1369" t="s">
        <v>546</v>
      </c>
      <c r="C539" s="1369" t="s">
        <v>388</v>
      </c>
      <c r="D539" s="1369" t="s">
        <v>392</v>
      </c>
      <c r="E539" s="1369" t="s">
        <v>140</v>
      </c>
      <c r="F539" s="1369" t="s">
        <v>239</v>
      </c>
      <c r="G539" s="1369" t="s">
        <v>238</v>
      </c>
      <c r="H539" s="1363"/>
      <c r="I539" s="1363"/>
    </row>
    <row r="540" spans="1:9">
      <c r="A540" s="1368">
        <v>1160503653</v>
      </c>
      <c r="B540" s="1369" t="s">
        <v>977</v>
      </c>
      <c r="C540" s="1369" t="s">
        <v>9</v>
      </c>
      <c r="D540" s="1369"/>
      <c r="E540" s="1369"/>
      <c r="F540" s="1369" t="s">
        <v>231</v>
      </c>
      <c r="G540" s="1369" t="s">
        <v>230</v>
      </c>
      <c r="H540" s="1363"/>
      <c r="I540" s="1363"/>
    </row>
    <row r="541" spans="1:9">
      <c r="A541" s="1368">
        <v>1160517505</v>
      </c>
      <c r="B541" s="1369" t="s">
        <v>736</v>
      </c>
      <c r="C541" s="1369" t="s">
        <v>9</v>
      </c>
      <c r="D541" s="1369"/>
      <c r="E541" s="1369"/>
      <c r="F541" s="1369" t="s">
        <v>239</v>
      </c>
      <c r="G541" s="1369" t="s">
        <v>238</v>
      </c>
      <c r="H541" s="1363"/>
      <c r="I541" s="1363"/>
    </row>
    <row r="542" spans="1:9">
      <c r="A542" s="1368">
        <v>1160522265</v>
      </c>
      <c r="B542" s="1369" t="s">
        <v>901</v>
      </c>
      <c r="C542" s="1369" t="s">
        <v>390</v>
      </c>
      <c r="D542" s="1369" t="s">
        <v>841</v>
      </c>
      <c r="E542" s="1369" t="s">
        <v>164</v>
      </c>
      <c r="F542" s="1369" t="s">
        <v>217</v>
      </c>
      <c r="G542" s="1369" t="s">
        <v>216</v>
      </c>
      <c r="H542" s="1363"/>
      <c r="I542" s="1363"/>
    </row>
    <row r="543" spans="1:9">
      <c r="A543" s="1368">
        <v>1160522711</v>
      </c>
      <c r="B543" s="1369" t="s">
        <v>643</v>
      </c>
      <c r="C543" s="1369" t="s">
        <v>390</v>
      </c>
      <c r="D543" s="1369" t="s">
        <v>392</v>
      </c>
      <c r="E543" s="1369" t="s">
        <v>140</v>
      </c>
      <c r="F543" s="1369" t="s">
        <v>239</v>
      </c>
      <c r="G543" s="1369" t="s">
        <v>238</v>
      </c>
      <c r="H543" s="1363"/>
      <c r="I543" s="1363"/>
    </row>
    <row r="544" spans="1:9">
      <c r="A544" s="1368">
        <v>1160557402</v>
      </c>
      <c r="B544" s="1369" t="s">
        <v>374</v>
      </c>
      <c r="C544" s="1369" t="s">
        <v>388</v>
      </c>
      <c r="D544" s="1369" t="s">
        <v>389</v>
      </c>
      <c r="E544" s="1369" t="s">
        <v>165</v>
      </c>
      <c r="F544" s="1369" t="s">
        <v>227</v>
      </c>
      <c r="G544" s="1369" t="s">
        <v>226</v>
      </c>
      <c r="H544" s="1363"/>
      <c r="I544" s="1363"/>
    </row>
    <row r="545" spans="1:9">
      <c r="A545" s="1368">
        <v>1160566403</v>
      </c>
      <c r="B545" s="1369" t="s">
        <v>797</v>
      </c>
      <c r="C545" s="1369" t="s">
        <v>390</v>
      </c>
      <c r="D545" s="1369" t="s">
        <v>393</v>
      </c>
      <c r="E545" s="1369" t="s">
        <v>161</v>
      </c>
      <c r="F545" s="1369" t="s">
        <v>225</v>
      </c>
      <c r="G545" s="1369" t="s">
        <v>224</v>
      </c>
      <c r="H545" s="1363"/>
      <c r="I545" s="1363"/>
    </row>
    <row r="546" spans="1:9">
      <c r="A546" s="1368">
        <v>1160585015</v>
      </c>
      <c r="B546" s="1369" t="s">
        <v>962</v>
      </c>
      <c r="C546" s="1369" t="s">
        <v>9</v>
      </c>
      <c r="D546" s="1369"/>
      <c r="E546" s="1369"/>
      <c r="F546" s="1369" t="s">
        <v>219</v>
      </c>
      <c r="G546" s="1369" t="s">
        <v>218</v>
      </c>
      <c r="H546" s="1363"/>
      <c r="I546" s="1363"/>
    </row>
    <row r="547" spans="1:9">
      <c r="A547" s="1368">
        <v>1160587920</v>
      </c>
      <c r="B547" s="1369" t="s">
        <v>1418</v>
      </c>
      <c r="C547" s="1369" t="s">
        <v>9</v>
      </c>
      <c r="D547" s="1369"/>
      <c r="E547" s="1369"/>
      <c r="F547" s="1369" t="s">
        <v>239</v>
      </c>
      <c r="G547" s="1369" t="s">
        <v>238</v>
      </c>
      <c r="H547" s="1363"/>
      <c r="I547" s="1363"/>
    </row>
    <row r="548" spans="1:9">
      <c r="A548" s="1368">
        <v>1160588357</v>
      </c>
      <c r="B548" s="1369" t="s">
        <v>1419</v>
      </c>
      <c r="C548" s="1369" t="s">
        <v>9</v>
      </c>
      <c r="D548" s="1369"/>
      <c r="E548" s="1369"/>
      <c r="F548" s="1369" t="s">
        <v>239</v>
      </c>
      <c r="G548" s="1369" t="s">
        <v>238</v>
      </c>
      <c r="H548" s="1363"/>
      <c r="I548" s="1363"/>
    </row>
    <row r="549" spans="1:9">
      <c r="A549" s="1368">
        <v>1160592672</v>
      </c>
      <c r="B549" s="1369" t="s">
        <v>925</v>
      </c>
      <c r="C549" s="1369" t="s">
        <v>390</v>
      </c>
      <c r="D549" s="1369" t="s">
        <v>844</v>
      </c>
      <c r="E549" s="1369" t="s">
        <v>246</v>
      </c>
      <c r="F549" s="1369" t="s">
        <v>239</v>
      </c>
      <c r="G549" s="1369" t="s">
        <v>238</v>
      </c>
      <c r="H549" s="1363"/>
      <c r="I549" s="1363"/>
    </row>
    <row r="550" spans="1:9">
      <c r="A550" s="1368">
        <v>1160599347</v>
      </c>
      <c r="B550" s="1369" t="s">
        <v>601</v>
      </c>
      <c r="C550" s="1369" t="s">
        <v>390</v>
      </c>
      <c r="D550" s="1369" t="s">
        <v>392</v>
      </c>
      <c r="E550" s="1369" t="s">
        <v>140</v>
      </c>
      <c r="F550" s="1369" t="s">
        <v>239</v>
      </c>
      <c r="G550" s="1369" t="s">
        <v>238</v>
      </c>
      <c r="H550" s="1363"/>
      <c r="I550" s="1363"/>
    </row>
    <row r="551" spans="1:9">
      <c r="A551" s="1368">
        <v>1160611241</v>
      </c>
      <c r="B551" s="1369" t="s">
        <v>748</v>
      </c>
      <c r="C551" s="1369" t="s">
        <v>9</v>
      </c>
      <c r="D551" s="1369"/>
      <c r="E551" s="1369"/>
      <c r="F551" s="1369" t="s">
        <v>213</v>
      </c>
      <c r="G551" s="1369" t="s">
        <v>212</v>
      </c>
      <c r="H551" s="1363"/>
      <c r="I551" s="1363"/>
    </row>
    <row r="552" spans="1:9">
      <c r="A552" s="1368">
        <v>1160632544</v>
      </c>
      <c r="B552" s="1369" t="s">
        <v>1420</v>
      </c>
      <c r="C552" s="1369" t="s">
        <v>9</v>
      </c>
      <c r="D552" s="1369"/>
      <c r="E552" s="1369"/>
      <c r="F552" s="1369" t="s">
        <v>239</v>
      </c>
      <c r="G552" s="1369" t="s">
        <v>238</v>
      </c>
      <c r="H552" s="1363"/>
      <c r="I552" s="1363"/>
    </row>
    <row r="553" spans="1:9">
      <c r="A553" s="1368">
        <v>1160636156</v>
      </c>
      <c r="B553" s="1369" t="s">
        <v>1421</v>
      </c>
      <c r="C553" s="1369" t="s">
        <v>9</v>
      </c>
      <c r="D553" s="1369"/>
      <c r="E553" s="1369"/>
      <c r="F553" s="1369" t="s">
        <v>233</v>
      </c>
      <c r="G553" s="1369" t="s">
        <v>232</v>
      </c>
      <c r="H553" s="1363"/>
      <c r="I553" s="1363"/>
    </row>
    <row r="554" spans="1:9">
      <c r="A554" s="1368">
        <v>1160645306</v>
      </c>
      <c r="B554" s="1369" t="s">
        <v>1422</v>
      </c>
      <c r="C554" s="1369" t="s">
        <v>9</v>
      </c>
      <c r="D554" s="1369"/>
      <c r="E554" s="1369"/>
      <c r="F554" s="1369" t="s">
        <v>239</v>
      </c>
      <c r="G554" s="1369" t="s">
        <v>238</v>
      </c>
      <c r="H554" s="1363"/>
      <c r="I554" s="1363"/>
    </row>
    <row r="555" spans="1:9">
      <c r="A555" s="1368">
        <v>1160675691</v>
      </c>
      <c r="B555" s="1369" t="s">
        <v>473</v>
      </c>
      <c r="C555" s="1369" t="s">
        <v>390</v>
      </c>
      <c r="D555" s="1369" t="s">
        <v>392</v>
      </c>
      <c r="E555" s="1369" t="s">
        <v>140</v>
      </c>
      <c r="F555" s="1369" t="s">
        <v>215</v>
      </c>
      <c r="G555" s="1369" t="s">
        <v>214</v>
      </c>
      <c r="H555" s="1363"/>
      <c r="I555" s="1363"/>
    </row>
    <row r="556" spans="1:9">
      <c r="A556" s="1368">
        <v>1160768082</v>
      </c>
      <c r="B556" s="1369" t="s">
        <v>631</v>
      </c>
      <c r="C556" s="1369" t="s">
        <v>390</v>
      </c>
      <c r="D556" s="1369" t="s">
        <v>432</v>
      </c>
      <c r="E556" s="1369" t="s">
        <v>109</v>
      </c>
      <c r="F556" s="1369" t="s">
        <v>239</v>
      </c>
      <c r="G556" s="1369" t="s">
        <v>238</v>
      </c>
      <c r="H556" s="1363"/>
      <c r="I556" s="1363"/>
    </row>
    <row r="557" spans="1:9">
      <c r="A557" s="1368">
        <v>1160777885</v>
      </c>
      <c r="B557" s="1369" t="s">
        <v>1423</v>
      </c>
      <c r="C557" s="1369" t="s">
        <v>9</v>
      </c>
      <c r="D557" s="1369"/>
      <c r="E557" s="1369"/>
      <c r="F557" s="1369" t="s">
        <v>217</v>
      </c>
      <c r="G557" s="1369" t="s">
        <v>216</v>
      </c>
      <c r="H557" s="1363"/>
      <c r="I557" s="1363"/>
    </row>
    <row r="558" spans="1:9">
      <c r="A558" s="1368">
        <v>1160792777</v>
      </c>
      <c r="B558" s="1369" t="s">
        <v>1424</v>
      </c>
      <c r="C558" s="1369" t="s">
        <v>9</v>
      </c>
      <c r="D558" s="1369"/>
      <c r="E558" s="1369"/>
      <c r="F558" s="1369" t="s">
        <v>239</v>
      </c>
      <c r="G558" s="1369" t="s">
        <v>238</v>
      </c>
      <c r="H558" s="1363"/>
      <c r="I558" s="1363"/>
    </row>
    <row r="559" spans="1:9">
      <c r="A559" s="1368">
        <v>1160812112</v>
      </c>
      <c r="B559" s="1369" t="s">
        <v>1425</v>
      </c>
      <c r="C559" s="1369" t="s">
        <v>9</v>
      </c>
      <c r="D559" s="1369"/>
      <c r="E559" s="1369"/>
      <c r="F559" s="1369" t="s">
        <v>239</v>
      </c>
      <c r="G559" s="1369" t="s">
        <v>238</v>
      </c>
      <c r="H559" s="1363"/>
      <c r="I559" s="1363"/>
    </row>
    <row r="560" spans="1:9">
      <c r="A560" s="1368">
        <v>1160830130</v>
      </c>
      <c r="B560" s="1369" t="s">
        <v>1212</v>
      </c>
      <c r="C560" s="1369" t="s">
        <v>388</v>
      </c>
      <c r="D560" s="1369" t="s">
        <v>393</v>
      </c>
      <c r="E560" s="1369" t="s">
        <v>161</v>
      </c>
      <c r="F560" s="1369" t="s">
        <v>227</v>
      </c>
      <c r="G560" s="1369" t="s">
        <v>226</v>
      </c>
      <c r="H560" s="1363"/>
      <c r="I560" s="1363"/>
    </row>
    <row r="561" spans="1:9">
      <c r="A561" s="1368">
        <v>1160902384</v>
      </c>
      <c r="B561" s="1369" t="s">
        <v>1426</v>
      </c>
      <c r="C561" s="1369" t="s">
        <v>9</v>
      </c>
      <c r="D561" s="1369"/>
      <c r="E561" s="1369"/>
      <c r="F561" s="1369" t="s">
        <v>221</v>
      </c>
      <c r="G561" s="1369" t="s">
        <v>220</v>
      </c>
      <c r="H561" s="1363"/>
      <c r="I561" s="1363"/>
    </row>
    <row r="562" spans="1:9">
      <c r="A562" s="1368">
        <v>1160918372</v>
      </c>
      <c r="B562" s="1369" t="s">
        <v>351</v>
      </c>
      <c r="C562" s="1369" t="s">
        <v>388</v>
      </c>
      <c r="D562" s="1369" t="s">
        <v>389</v>
      </c>
      <c r="E562" s="1369" t="s">
        <v>165</v>
      </c>
      <c r="F562" s="1369" t="s">
        <v>223</v>
      </c>
      <c r="G562" s="1369" t="s">
        <v>222</v>
      </c>
      <c r="H562" s="1363"/>
      <c r="I562" s="1363"/>
    </row>
    <row r="563" spans="1:9">
      <c r="A563" s="1368">
        <v>1160953940</v>
      </c>
      <c r="B563" s="1369" t="s">
        <v>366</v>
      </c>
      <c r="C563" s="1369" t="s">
        <v>390</v>
      </c>
      <c r="D563" s="1369" t="s">
        <v>389</v>
      </c>
      <c r="E563" s="1369" t="s">
        <v>165</v>
      </c>
      <c r="F563" s="1369" t="s">
        <v>243</v>
      </c>
      <c r="G563" s="1369" t="s">
        <v>242</v>
      </c>
      <c r="H563" s="1363"/>
      <c r="I563" s="1363"/>
    </row>
    <row r="564" spans="1:9">
      <c r="A564" s="1368">
        <v>1160965233</v>
      </c>
      <c r="B564" s="1369" t="s">
        <v>690</v>
      </c>
      <c r="C564" s="1369" t="s">
        <v>390</v>
      </c>
      <c r="D564" s="1369" t="s">
        <v>391</v>
      </c>
      <c r="E564" s="1369" t="s">
        <v>136</v>
      </c>
      <c r="F564" s="1369" t="s">
        <v>239</v>
      </c>
      <c r="G564" s="1369" t="s">
        <v>238</v>
      </c>
      <c r="H564" s="1363"/>
      <c r="I564" s="1363"/>
    </row>
    <row r="565" spans="1:9">
      <c r="A565" s="1368">
        <v>1160986593</v>
      </c>
      <c r="B565" s="1369" t="s">
        <v>825</v>
      </c>
      <c r="C565" s="1369" t="s">
        <v>390</v>
      </c>
      <c r="D565" s="1369" t="s">
        <v>393</v>
      </c>
      <c r="E565" s="1369" t="s">
        <v>161</v>
      </c>
      <c r="F565" s="1369" t="s">
        <v>239</v>
      </c>
      <c r="G565" s="1369" t="s">
        <v>238</v>
      </c>
      <c r="H565" s="1363"/>
      <c r="I565" s="1363"/>
    </row>
    <row r="566" spans="1:9">
      <c r="A566" s="1368">
        <v>1161008603</v>
      </c>
      <c r="B566" s="1369" t="s">
        <v>454</v>
      </c>
      <c r="C566" s="1369" t="s">
        <v>390</v>
      </c>
      <c r="D566" s="1369" t="s">
        <v>392</v>
      </c>
      <c r="E566" s="1369" t="s">
        <v>140</v>
      </c>
      <c r="F566" s="1369" t="s">
        <v>229</v>
      </c>
      <c r="G566" s="1369" t="s">
        <v>228</v>
      </c>
      <c r="H566" s="1363"/>
      <c r="I566" s="1363"/>
    </row>
    <row r="567" spans="1:9">
      <c r="A567" s="1368">
        <v>1161040168</v>
      </c>
      <c r="B567" s="1369" t="s">
        <v>902</v>
      </c>
      <c r="C567" s="1369" t="s">
        <v>390</v>
      </c>
      <c r="D567" s="1369" t="s">
        <v>841</v>
      </c>
      <c r="E567" s="1369" t="s">
        <v>164</v>
      </c>
      <c r="F567" s="1369" t="s">
        <v>239</v>
      </c>
      <c r="G567" s="1369" t="s">
        <v>238</v>
      </c>
      <c r="H567" s="1363"/>
      <c r="I567" s="1363"/>
    </row>
    <row r="568" spans="1:9">
      <c r="A568" s="1368">
        <v>1161087086</v>
      </c>
      <c r="B568" s="1369" t="s">
        <v>472</v>
      </c>
      <c r="C568" s="1369" t="s">
        <v>390</v>
      </c>
      <c r="D568" s="1369" t="s">
        <v>392</v>
      </c>
      <c r="E568" s="1369" t="s">
        <v>140</v>
      </c>
      <c r="F568" s="1369" t="s">
        <v>239</v>
      </c>
      <c r="G568" s="1369" t="s">
        <v>238</v>
      </c>
      <c r="H568" s="1363"/>
      <c r="I568" s="1363"/>
    </row>
    <row r="569" spans="1:9">
      <c r="A569" s="1368">
        <v>1161133682</v>
      </c>
      <c r="B569" s="1369" t="s">
        <v>445</v>
      </c>
      <c r="C569" s="1369" t="s">
        <v>388</v>
      </c>
      <c r="D569" s="1369" t="s">
        <v>392</v>
      </c>
      <c r="E569" s="1369" t="s">
        <v>140</v>
      </c>
      <c r="F569" s="1369" t="s">
        <v>217</v>
      </c>
      <c r="G569" s="1369" t="s">
        <v>216</v>
      </c>
      <c r="H569" s="1363"/>
      <c r="I569" s="1363"/>
    </row>
    <row r="570" spans="1:9">
      <c r="A570" s="1368">
        <v>1161160768</v>
      </c>
      <c r="B570" s="1369" t="s">
        <v>1213</v>
      </c>
      <c r="C570" s="1369" t="s">
        <v>390</v>
      </c>
      <c r="D570" s="1369" t="s">
        <v>392</v>
      </c>
      <c r="E570" s="1369" t="s">
        <v>140</v>
      </c>
      <c r="F570" s="1369" t="s">
        <v>239</v>
      </c>
      <c r="G570" s="1369" t="s">
        <v>238</v>
      </c>
      <c r="H570" s="1363"/>
      <c r="I570" s="1363"/>
    </row>
    <row r="571" spans="1:9">
      <c r="A571" s="1368">
        <v>1161182325</v>
      </c>
      <c r="B571" s="1369" t="s">
        <v>373</v>
      </c>
      <c r="C571" s="1369" t="s">
        <v>388</v>
      </c>
      <c r="D571" s="1369" t="s">
        <v>389</v>
      </c>
      <c r="E571" s="1369" t="s">
        <v>165</v>
      </c>
      <c r="F571" s="1369" t="s">
        <v>239</v>
      </c>
      <c r="G571" s="1369" t="s">
        <v>238</v>
      </c>
      <c r="H571" s="1363"/>
      <c r="I571" s="1363"/>
    </row>
    <row r="572" spans="1:9">
      <c r="A572" s="1368">
        <v>1161224929</v>
      </c>
      <c r="B572" s="1369" t="s">
        <v>831</v>
      </c>
      <c r="C572" s="1369" t="s">
        <v>390</v>
      </c>
      <c r="D572" s="1369" t="s">
        <v>393</v>
      </c>
      <c r="E572" s="1369" t="s">
        <v>161</v>
      </c>
      <c r="F572" s="1369" t="s">
        <v>239</v>
      </c>
      <c r="G572" s="1369" t="s">
        <v>238</v>
      </c>
      <c r="H572" s="1363"/>
      <c r="I572" s="1363"/>
    </row>
    <row r="573" spans="1:9">
      <c r="A573" s="1368">
        <v>1161247730</v>
      </c>
      <c r="B573" s="1369" t="s">
        <v>794</v>
      </c>
      <c r="C573" s="1369" t="s">
        <v>390</v>
      </c>
      <c r="D573" s="1369" t="s">
        <v>393</v>
      </c>
      <c r="E573" s="1369" t="s">
        <v>161</v>
      </c>
      <c r="F573" s="1369" t="s">
        <v>225</v>
      </c>
      <c r="G573" s="1369" t="s">
        <v>224</v>
      </c>
      <c r="H573" s="1363"/>
      <c r="I573" s="1363"/>
    </row>
    <row r="574" spans="1:9">
      <c r="A574" s="1368">
        <v>1161253845</v>
      </c>
      <c r="B574" s="1369" t="s">
        <v>727</v>
      </c>
      <c r="C574" s="1369" t="s">
        <v>9</v>
      </c>
      <c r="D574" s="1369"/>
      <c r="E574" s="1369"/>
      <c r="F574" s="1369" t="s">
        <v>239</v>
      </c>
      <c r="G574" s="1369" t="s">
        <v>238</v>
      </c>
      <c r="H574" s="1363"/>
      <c r="I574" s="1363"/>
    </row>
    <row r="575" spans="1:9">
      <c r="A575" s="1368">
        <v>1161282299</v>
      </c>
      <c r="B575" s="1369" t="s">
        <v>668</v>
      </c>
      <c r="C575" s="1369" t="s">
        <v>390</v>
      </c>
      <c r="D575" s="1369" t="s">
        <v>392</v>
      </c>
      <c r="E575" s="1369" t="s">
        <v>140</v>
      </c>
      <c r="F575" s="1369" t="s">
        <v>239</v>
      </c>
      <c r="G575" s="1369" t="s">
        <v>238</v>
      </c>
      <c r="H575" s="1363"/>
      <c r="I575" s="1363"/>
    </row>
    <row r="576" spans="1:9">
      <c r="A576" s="1368">
        <v>1161322129</v>
      </c>
      <c r="B576" s="1369" t="s">
        <v>696</v>
      </c>
      <c r="C576" s="1369" t="s">
        <v>390</v>
      </c>
      <c r="D576" s="1369" t="s">
        <v>391</v>
      </c>
      <c r="E576" s="1369" t="s">
        <v>136</v>
      </c>
      <c r="F576" s="1369" t="s">
        <v>239</v>
      </c>
      <c r="G576" s="1369" t="s">
        <v>238</v>
      </c>
      <c r="H576" s="1363"/>
      <c r="I576" s="1363"/>
    </row>
    <row r="577" spans="1:9">
      <c r="A577" s="1368">
        <v>1161327615</v>
      </c>
      <c r="B577" s="1369" t="s">
        <v>742</v>
      </c>
      <c r="C577" s="1369" t="s">
        <v>9</v>
      </c>
      <c r="D577" s="1369"/>
      <c r="E577" s="1369"/>
      <c r="F577" s="1369" t="s">
        <v>239</v>
      </c>
      <c r="G577" s="1369" t="s">
        <v>238</v>
      </c>
      <c r="H577" s="1363"/>
      <c r="I577" s="1363"/>
    </row>
    <row r="578" spans="1:9">
      <c r="A578" s="1368">
        <v>1161542460</v>
      </c>
      <c r="B578" s="1369" t="s">
        <v>1427</v>
      </c>
      <c r="C578" s="1369" t="s">
        <v>9</v>
      </c>
      <c r="D578" s="1369"/>
      <c r="E578" s="1369"/>
      <c r="F578" s="1369" t="s">
        <v>239</v>
      </c>
      <c r="G578" s="1369" t="s">
        <v>238</v>
      </c>
      <c r="H578" s="1363"/>
      <c r="I578" s="1363"/>
    </row>
    <row r="579" spans="1:9">
      <c r="A579" s="1368">
        <v>1161551065</v>
      </c>
      <c r="B579" s="1369" t="s">
        <v>821</v>
      </c>
      <c r="C579" s="1369" t="s">
        <v>388</v>
      </c>
      <c r="D579" s="1369" t="s">
        <v>393</v>
      </c>
      <c r="E579" s="1369" t="s">
        <v>161</v>
      </c>
      <c r="F579" s="1369" t="s">
        <v>239</v>
      </c>
      <c r="G579" s="1369" t="s">
        <v>238</v>
      </c>
      <c r="H579" s="1363"/>
      <c r="I579" s="1363"/>
    </row>
    <row r="580" spans="1:9">
      <c r="A580" s="1368">
        <v>1161554556</v>
      </c>
      <c r="B580" s="1369" t="s">
        <v>858</v>
      </c>
      <c r="C580" s="1369" t="s">
        <v>390</v>
      </c>
      <c r="D580" s="1369" t="s">
        <v>859</v>
      </c>
      <c r="E580" s="1369" t="s">
        <v>163</v>
      </c>
      <c r="F580" s="1369" t="s">
        <v>239</v>
      </c>
      <c r="G580" s="1369" t="s">
        <v>238</v>
      </c>
      <c r="H580" s="1363"/>
      <c r="I580" s="1363"/>
    </row>
    <row r="581" spans="1:9">
      <c r="A581" s="1368">
        <v>1161555512</v>
      </c>
      <c r="B581" s="1369" t="s">
        <v>465</v>
      </c>
      <c r="C581" s="1369" t="s">
        <v>390</v>
      </c>
      <c r="D581" s="1369" t="s">
        <v>392</v>
      </c>
      <c r="E581" s="1369" t="s">
        <v>140</v>
      </c>
      <c r="F581" s="1369" t="s">
        <v>215</v>
      </c>
      <c r="G581" s="1369" t="s">
        <v>214</v>
      </c>
      <c r="H581" s="1363"/>
      <c r="I581" s="1363"/>
    </row>
    <row r="582" spans="1:9">
      <c r="A582" s="1368">
        <v>1161635090</v>
      </c>
      <c r="B582" s="1369" t="s">
        <v>948</v>
      </c>
      <c r="C582" s="1369" t="s">
        <v>390</v>
      </c>
      <c r="D582" s="1369" t="s">
        <v>844</v>
      </c>
      <c r="E582" s="1369" t="s">
        <v>246</v>
      </c>
      <c r="F582" s="1369" t="s">
        <v>239</v>
      </c>
      <c r="G582" s="1369" t="s">
        <v>238</v>
      </c>
      <c r="H582" s="1363"/>
      <c r="I582" s="1363"/>
    </row>
    <row r="583" spans="1:9">
      <c r="A583" s="1368">
        <v>1161686200</v>
      </c>
      <c r="B583" s="1369" t="s">
        <v>549</v>
      </c>
      <c r="C583" s="1369" t="s">
        <v>388</v>
      </c>
      <c r="D583" s="1369" t="s">
        <v>394</v>
      </c>
      <c r="E583" s="1369" t="s">
        <v>132</v>
      </c>
      <c r="F583" s="1369" t="s">
        <v>239</v>
      </c>
      <c r="G583" s="1369" t="s">
        <v>238</v>
      </c>
      <c r="H583" s="1363"/>
      <c r="I583" s="1363"/>
    </row>
    <row r="584" spans="1:9">
      <c r="A584" s="1368">
        <v>1161686309</v>
      </c>
      <c r="B584" s="1369" t="s">
        <v>706</v>
      </c>
      <c r="C584" s="1369" t="s">
        <v>9</v>
      </c>
      <c r="D584" s="1369"/>
      <c r="E584" s="1369"/>
      <c r="F584" s="1369" t="s">
        <v>239</v>
      </c>
      <c r="G584" s="1369" t="s">
        <v>238</v>
      </c>
      <c r="H584" s="1363"/>
      <c r="I584" s="1363"/>
    </row>
    <row r="585" spans="1:9">
      <c r="A585" s="1368">
        <v>1161695409</v>
      </c>
      <c r="B585" s="1369" t="s">
        <v>1428</v>
      </c>
      <c r="C585" s="1369" t="s">
        <v>9</v>
      </c>
      <c r="D585" s="1369"/>
      <c r="E585" s="1369"/>
      <c r="F585" s="1369" t="s">
        <v>217</v>
      </c>
      <c r="G585" s="1369" t="s">
        <v>216</v>
      </c>
      <c r="H585" s="1363"/>
      <c r="I585" s="1363"/>
    </row>
    <row r="586" spans="1:9">
      <c r="A586" s="1368">
        <v>1161734760</v>
      </c>
      <c r="B586" s="1369" t="s">
        <v>1429</v>
      </c>
      <c r="C586" s="1369" t="s">
        <v>9</v>
      </c>
      <c r="D586" s="1369"/>
      <c r="E586" s="1369"/>
      <c r="F586" s="1369" t="s">
        <v>219</v>
      </c>
      <c r="G586" s="1369" t="s">
        <v>218</v>
      </c>
      <c r="H586" s="1363"/>
      <c r="I586" s="1363"/>
    </row>
    <row r="587" spans="1:9">
      <c r="A587" s="1368">
        <v>1161749891</v>
      </c>
      <c r="B587" s="1369" t="s">
        <v>782</v>
      </c>
      <c r="C587" s="1369" t="s">
        <v>388</v>
      </c>
      <c r="D587" s="1369" t="s">
        <v>393</v>
      </c>
      <c r="E587" s="1369" t="s">
        <v>161</v>
      </c>
      <c r="F587" s="1369" t="s">
        <v>239</v>
      </c>
      <c r="G587" s="1369" t="s">
        <v>238</v>
      </c>
      <c r="H587" s="1363"/>
      <c r="I587" s="1363"/>
    </row>
    <row r="588" spans="1:9">
      <c r="A588" s="1368">
        <v>1161784682</v>
      </c>
      <c r="B588" s="1369" t="s">
        <v>1214</v>
      </c>
      <c r="C588" s="1369" t="s">
        <v>388</v>
      </c>
      <c r="D588" s="1369" t="s">
        <v>391</v>
      </c>
      <c r="E588" s="1369" t="s">
        <v>136</v>
      </c>
      <c r="F588" s="1369" t="s">
        <v>239</v>
      </c>
      <c r="G588" s="1369" t="s">
        <v>238</v>
      </c>
      <c r="H588" s="1363"/>
      <c r="I588" s="1363"/>
    </row>
    <row r="589" spans="1:9">
      <c r="A589" s="1368">
        <v>1161786976</v>
      </c>
      <c r="B589" s="1369" t="s">
        <v>857</v>
      </c>
      <c r="C589" s="1369" t="s">
        <v>390</v>
      </c>
      <c r="D589" s="1369" t="s">
        <v>841</v>
      </c>
      <c r="E589" s="1369" t="s">
        <v>164</v>
      </c>
      <c r="F589" s="1369" t="s">
        <v>215</v>
      </c>
      <c r="G589" s="1369" t="s">
        <v>214</v>
      </c>
      <c r="H589" s="1363"/>
      <c r="I589" s="1363"/>
    </row>
    <row r="590" spans="1:9">
      <c r="A590" s="1368">
        <v>1161790630</v>
      </c>
      <c r="B590" s="1369" t="s">
        <v>610</v>
      </c>
      <c r="C590" s="1369" t="s">
        <v>390</v>
      </c>
      <c r="D590" s="1369" t="s">
        <v>391</v>
      </c>
      <c r="E590" s="1369" t="s">
        <v>136</v>
      </c>
      <c r="F590" s="1369" t="s">
        <v>239</v>
      </c>
      <c r="G590" s="1369" t="s">
        <v>238</v>
      </c>
      <c r="H590" s="1363"/>
      <c r="I590" s="1363"/>
    </row>
    <row r="591" spans="1:9">
      <c r="A591" s="1368">
        <v>1161790853</v>
      </c>
      <c r="B591" s="1369" t="s">
        <v>1430</v>
      </c>
      <c r="C591" s="1369" t="s">
        <v>9</v>
      </c>
      <c r="D591" s="1369"/>
      <c r="E591" s="1369"/>
      <c r="F591" s="1369" t="s">
        <v>225</v>
      </c>
      <c r="G591" s="1369" t="s">
        <v>224</v>
      </c>
      <c r="H591" s="1363"/>
      <c r="I591" s="1363"/>
    </row>
    <row r="592" spans="1:9">
      <c r="A592" s="1368">
        <v>1161812335</v>
      </c>
      <c r="B592" s="1369" t="s">
        <v>561</v>
      </c>
      <c r="C592" s="1369" t="s">
        <v>9</v>
      </c>
      <c r="D592" s="1369"/>
      <c r="E592" s="1369"/>
      <c r="F592" s="1369" t="s">
        <v>239</v>
      </c>
      <c r="G592" s="1369" t="s">
        <v>238</v>
      </c>
      <c r="H592" s="1363"/>
      <c r="I592" s="1363"/>
    </row>
    <row r="593" spans="1:9">
      <c r="A593" s="1368">
        <v>1161812368</v>
      </c>
      <c r="B593" s="1369" t="s">
        <v>358</v>
      </c>
      <c r="C593" s="1369" t="s">
        <v>390</v>
      </c>
      <c r="D593" s="1369" t="s">
        <v>841</v>
      </c>
      <c r="E593" s="1369" t="s">
        <v>164</v>
      </c>
      <c r="F593" s="1369" t="s">
        <v>235</v>
      </c>
      <c r="G593" s="1369" t="s">
        <v>234</v>
      </c>
      <c r="H593" s="1363"/>
      <c r="I593" s="1363"/>
    </row>
    <row r="594" spans="1:9">
      <c r="A594" s="1368">
        <v>1161829222</v>
      </c>
      <c r="B594" s="1369" t="s">
        <v>699</v>
      </c>
      <c r="C594" s="1369" t="s">
        <v>390</v>
      </c>
      <c r="D594" s="1369" t="s">
        <v>391</v>
      </c>
      <c r="E594" s="1369" t="s">
        <v>136</v>
      </c>
      <c r="F594" s="1369" t="s">
        <v>239</v>
      </c>
      <c r="G594" s="1369" t="s">
        <v>238</v>
      </c>
      <c r="H594" s="1363"/>
      <c r="I594" s="1363"/>
    </row>
    <row r="595" spans="1:9">
      <c r="A595" s="1368">
        <v>1161858197</v>
      </c>
      <c r="B595" s="1369" t="s">
        <v>895</v>
      </c>
      <c r="C595" s="1369" t="s">
        <v>390</v>
      </c>
      <c r="D595" s="1369" t="s">
        <v>844</v>
      </c>
      <c r="E595" s="1369" t="s">
        <v>246</v>
      </c>
      <c r="F595" s="1369" t="s">
        <v>239</v>
      </c>
      <c r="G595" s="1369" t="s">
        <v>238</v>
      </c>
      <c r="H595" s="1363"/>
      <c r="I595" s="1363"/>
    </row>
    <row r="596" spans="1:9">
      <c r="A596" s="1368">
        <v>1161878013</v>
      </c>
      <c r="B596" s="1369" t="s">
        <v>598</v>
      </c>
      <c r="C596" s="1369" t="s">
        <v>390</v>
      </c>
      <c r="D596" s="1369" t="s">
        <v>394</v>
      </c>
      <c r="E596" s="1369" t="s">
        <v>132</v>
      </c>
      <c r="F596" s="1369" t="s">
        <v>239</v>
      </c>
      <c r="G596" s="1369" t="s">
        <v>238</v>
      </c>
      <c r="H596" s="1363"/>
      <c r="I596" s="1363"/>
    </row>
    <row r="597" spans="1:9">
      <c r="A597" s="1368">
        <v>1161878468</v>
      </c>
      <c r="B597" s="1369" t="s">
        <v>579</v>
      </c>
      <c r="C597" s="1369" t="s">
        <v>390</v>
      </c>
      <c r="D597" s="1369" t="s">
        <v>392</v>
      </c>
      <c r="E597" s="1369" t="s">
        <v>140</v>
      </c>
      <c r="F597" s="1369" t="s">
        <v>239</v>
      </c>
      <c r="G597" s="1369" t="s">
        <v>238</v>
      </c>
      <c r="H597" s="1363"/>
      <c r="I597" s="1363"/>
    </row>
    <row r="598" spans="1:9">
      <c r="A598" s="1368">
        <v>1161927166</v>
      </c>
      <c r="B598" s="1369" t="s">
        <v>663</v>
      </c>
      <c r="C598" s="1369" t="s">
        <v>390</v>
      </c>
      <c r="D598" s="1369" t="s">
        <v>395</v>
      </c>
      <c r="E598" s="1369" t="s">
        <v>110</v>
      </c>
      <c r="F598" s="1369" t="s">
        <v>239</v>
      </c>
      <c r="G598" s="1369" t="s">
        <v>238</v>
      </c>
      <c r="H598" s="1363"/>
      <c r="I598" s="1363"/>
    </row>
    <row r="599" spans="1:9">
      <c r="A599" s="1368">
        <v>1161966081</v>
      </c>
      <c r="B599" s="1369" t="s">
        <v>814</v>
      </c>
      <c r="C599" s="1369" t="s">
        <v>390</v>
      </c>
      <c r="D599" s="1369" t="s">
        <v>389</v>
      </c>
      <c r="E599" s="1369" t="s">
        <v>165</v>
      </c>
      <c r="F599" s="1369" t="s">
        <v>245</v>
      </c>
      <c r="G599" s="1369" t="s">
        <v>244</v>
      </c>
      <c r="H599" s="1363"/>
      <c r="I599" s="1363"/>
    </row>
    <row r="600" spans="1:9">
      <c r="A600" s="1368">
        <v>1161978573</v>
      </c>
      <c r="B600" s="1369" t="s">
        <v>1431</v>
      </c>
      <c r="C600" s="1369" t="s">
        <v>9</v>
      </c>
      <c r="D600" s="1369"/>
      <c r="E600" s="1369"/>
      <c r="F600" s="1369" t="s">
        <v>239</v>
      </c>
      <c r="G600" s="1369" t="s">
        <v>238</v>
      </c>
      <c r="H600" s="1363"/>
      <c r="I600" s="1363"/>
    </row>
    <row r="601" spans="1:9">
      <c r="A601" s="1368">
        <v>1162003793</v>
      </c>
      <c r="B601" s="1369" t="s">
        <v>842</v>
      </c>
      <c r="C601" s="1369" t="s">
        <v>9</v>
      </c>
      <c r="D601" s="1369"/>
      <c r="E601" s="1369"/>
      <c r="F601" s="1369" t="s">
        <v>243</v>
      </c>
      <c r="G601" s="1369" t="s">
        <v>242</v>
      </c>
      <c r="H601" s="1363"/>
      <c r="I601" s="1363"/>
    </row>
    <row r="602" spans="1:9">
      <c r="A602" s="1368">
        <v>1162044243</v>
      </c>
      <c r="B602" s="1369" t="s">
        <v>483</v>
      </c>
      <c r="C602" s="1369" t="s">
        <v>388</v>
      </c>
      <c r="D602" s="1369" t="s">
        <v>389</v>
      </c>
      <c r="E602" s="1369" t="s">
        <v>165</v>
      </c>
      <c r="F602" s="1369" t="s">
        <v>239</v>
      </c>
      <c r="G602" s="1369" t="s">
        <v>238</v>
      </c>
      <c r="H602" s="1363"/>
      <c r="I602" s="1363"/>
    </row>
    <row r="603" spans="1:9">
      <c r="A603" s="1368">
        <v>1162066618</v>
      </c>
      <c r="B603" s="1369" t="s">
        <v>1432</v>
      </c>
      <c r="C603" s="1369" t="s">
        <v>9</v>
      </c>
      <c r="D603" s="1369"/>
      <c r="E603" s="1369"/>
      <c r="F603" s="1369" t="s">
        <v>217</v>
      </c>
      <c r="G603" s="1369" t="s">
        <v>216</v>
      </c>
      <c r="H603" s="1363"/>
      <c r="I603" s="1363"/>
    </row>
    <row r="604" spans="1:9">
      <c r="A604" s="1368">
        <v>1162108469</v>
      </c>
      <c r="B604" s="1369" t="s">
        <v>1433</v>
      </c>
      <c r="C604" s="1369" t="s">
        <v>9</v>
      </c>
      <c r="D604" s="1369"/>
      <c r="E604" s="1369"/>
      <c r="F604" s="1369" t="s">
        <v>223</v>
      </c>
      <c r="G604" s="1369" t="s">
        <v>222</v>
      </c>
      <c r="H604" s="1363"/>
      <c r="I604" s="1363"/>
    </row>
    <row r="605" spans="1:9">
      <c r="A605" s="1368">
        <v>1162124300</v>
      </c>
      <c r="B605" s="1369" t="s">
        <v>987</v>
      </c>
      <c r="C605" s="1369" t="s">
        <v>9</v>
      </c>
      <c r="D605" s="1369"/>
      <c r="E605" s="1369"/>
      <c r="F605" s="1369" t="s">
        <v>221</v>
      </c>
      <c r="G605" s="1369" t="s">
        <v>220</v>
      </c>
      <c r="H605" s="1363"/>
      <c r="I605" s="1363"/>
    </row>
    <row r="606" spans="1:9">
      <c r="A606" s="1368">
        <v>1162238613</v>
      </c>
      <c r="B606" s="1369" t="s">
        <v>470</v>
      </c>
      <c r="C606" s="1369" t="s">
        <v>390</v>
      </c>
      <c r="D606" s="1369" t="s">
        <v>391</v>
      </c>
      <c r="E606" s="1369" t="s">
        <v>136</v>
      </c>
      <c r="F606" s="1369" t="s">
        <v>217</v>
      </c>
      <c r="G606" s="1369" t="s">
        <v>216</v>
      </c>
      <c r="H606" s="1363"/>
      <c r="I606" s="1363"/>
    </row>
    <row r="607" spans="1:9">
      <c r="A607" s="1368">
        <v>1162275623</v>
      </c>
      <c r="B607" s="1369" t="s">
        <v>1434</v>
      </c>
      <c r="C607" s="1369" t="s">
        <v>9</v>
      </c>
      <c r="D607" s="1369"/>
      <c r="E607" s="1369"/>
      <c r="F607" s="1369" t="s">
        <v>245</v>
      </c>
      <c r="G607" s="1369" t="s">
        <v>244</v>
      </c>
      <c r="H607" s="1363"/>
      <c r="I607" s="1363"/>
    </row>
    <row r="608" spans="1:9">
      <c r="A608" s="1368">
        <v>1162315296</v>
      </c>
      <c r="B608" s="1369" t="s">
        <v>344</v>
      </c>
      <c r="C608" s="1369" t="s">
        <v>9</v>
      </c>
      <c r="D608" s="1369"/>
      <c r="E608" s="1369"/>
      <c r="F608" s="1369" t="s">
        <v>239</v>
      </c>
      <c r="G608" s="1369" t="s">
        <v>238</v>
      </c>
      <c r="H608" s="1363"/>
      <c r="I608" s="1363"/>
    </row>
    <row r="609" spans="1:9">
      <c r="A609" s="1368">
        <v>1162343108</v>
      </c>
      <c r="B609" s="1369" t="s">
        <v>1215</v>
      </c>
      <c r="C609" s="1369" t="s">
        <v>388</v>
      </c>
      <c r="D609" s="1369" t="s">
        <v>394</v>
      </c>
      <c r="E609" s="1369" t="s">
        <v>132</v>
      </c>
      <c r="F609" s="1369" t="s">
        <v>239</v>
      </c>
      <c r="G609" s="1369" t="s">
        <v>238</v>
      </c>
      <c r="H609" s="1363"/>
      <c r="I609" s="1363"/>
    </row>
    <row r="610" spans="1:9">
      <c r="A610" s="1368">
        <v>1162363528</v>
      </c>
      <c r="B610" s="1369" t="s">
        <v>408</v>
      </c>
      <c r="C610" s="1369" t="s">
        <v>390</v>
      </c>
      <c r="D610" s="1369" t="s">
        <v>389</v>
      </c>
      <c r="E610" s="1369" t="s">
        <v>165</v>
      </c>
      <c r="F610" s="1369" t="s">
        <v>221</v>
      </c>
      <c r="G610" s="1369" t="s">
        <v>220</v>
      </c>
      <c r="H610" s="1363"/>
      <c r="I610" s="1363"/>
    </row>
    <row r="611" spans="1:9">
      <c r="A611" s="1368">
        <v>1162380977</v>
      </c>
      <c r="B611" s="1369" t="s">
        <v>697</v>
      </c>
      <c r="C611" s="1369" t="s">
        <v>390</v>
      </c>
      <c r="D611" s="1369" t="s">
        <v>392</v>
      </c>
      <c r="E611" s="1369" t="s">
        <v>140</v>
      </c>
      <c r="F611" s="1369" t="s">
        <v>215</v>
      </c>
      <c r="G611" s="1369" t="s">
        <v>214</v>
      </c>
      <c r="H611" s="1363"/>
      <c r="I611" s="1363"/>
    </row>
    <row r="612" spans="1:9">
      <c r="A612" s="1368">
        <v>1162428909</v>
      </c>
      <c r="B612" s="1369" t="s">
        <v>883</v>
      </c>
      <c r="C612" s="1369" t="s">
        <v>390</v>
      </c>
      <c r="D612" s="1369" t="s">
        <v>844</v>
      </c>
      <c r="E612" s="1369" t="s">
        <v>246</v>
      </c>
      <c r="F612" s="1369" t="s">
        <v>235</v>
      </c>
      <c r="G612" s="1369" t="s">
        <v>234</v>
      </c>
      <c r="H612" s="1363"/>
      <c r="I612" s="1363"/>
    </row>
    <row r="613" spans="1:9">
      <c r="A613" s="1368">
        <v>1162474085</v>
      </c>
      <c r="B613" s="1369" t="s">
        <v>1435</v>
      </c>
      <c r="C613" s="1369" t="s">
        <v>9</v>
      </c>
      <c r="D613" s="1369"/>
      <c r="E613" s="1369"/>
      <c r="F613" s="1369" t="s">
        <v>239</v>
      </c>
      <c r="G613" s="1369" t="s">
        <v>238</v>
      </c>
      <c r="H613" s="1363"/>
      <c r="I613" s="1363"/>
    </row>
    <row r="614" spans="1:9">
      <c r="A614" s="1368">
        <v>1162480926</v>
      </c>
      <c r="B614" s="1369" t="s">
        <v>462</v>
      </c>
      <c r="C614" s="1369" t="s">
        <v>390</v>
      </c>
      <c r="D614" s="1369" t="s">
        <v>391</v>
      </c>
      <c r="E614" s="1369" t="s">
        <v>136</v>
      </c>
      <c r="F614" s="1369" t="s">
        <v>239</v>
      </c>
      <c r="G614" s="1369" t="s">
        <v>238</v>
      </c>
      <c r="H614" s="1363"/>
      <c r="I614" s="1363"/>
    </row>
    <row r="615" spans="1:9">
      <c r="A615" s="1368">
        <v>1162511449</v>
      </c>
      <c r="B615" s="1369" t="s">
        <v>1436</v>
      </c>
      <c r="C615" s="1369" t="s">
        <v>9</v>
      </c>
      <c r="D615" s="1369"/>
      <c r="E615" s="1369"/>
      <c r="F615" s="1369" t="s">
        <v>215</v>
      </c>
      <c r="G615" s="1369" t="s">
        <v>214</v>
      </c>
      <c r="H615" s="1363"/>
      <c r="I615" s="1363"/>
    </row>
    <row r="616" spans="1:9">
      <c r="A616" s="1368">
        <v>1162580592</v>
      </c>
      <c r="B616" s="1369" t="s">
        <v>564</v>
      </c>
      <c r="C616" s="1369" t="s">
        <v>388</v>
      </c>
      <c r="D616" s="1369" t="s">
        <v>391</v>
      </c>
      <c r="E616" s="1369" t="s">
        <v>136</v>
      </c>
      <c r="F616" s="1369" t="s">
        <v>239</v>
      </c>
      <c r="G616" s="1369" t="s">
        <v>238</v>
      </c>
      <c r="H616" s="1363"/>
      <c r="I616" s="1363"/>
    </row>
    <row r="617" spans="1:9">
      <c r="A617" s="1368">
        <v>1162580949</v>
      </c>
      <c r="B617" s="1369" t="s">
        <v>1437</v>
      </c>
      <c r="C617" s="1369" t="s">
        <v>9</v>
      </c>
      <c r="D617" s="1369"/>
      <c r="E617" s="1369"/>
      <c r="F617" s="1369" t="s">
        <v>239</v>
      </c>
      <c r="G617" s="1369" t="s">
        <v>238</v>
      </c>
      <c r="H617" s="1363"/>
      <c r="I617" s="1363"/>
    </row>
    <row r="618" spans="1:9">
      <c r="A618" s="1368">
        <v>1162592555</v>
      </c>
      <c r="B618" s="1369" t="s">
        <v>488</v>
      </c>
      <c r="C618" s="1369" t="s">
        <v>390</v>
      </c>
      <c r="D618" s="1369" t="s">
        <v>393</v>
      </c>
      <c r="E618" s="1369" t="s">
        <v>161</v>
      </c>
      <c r="F618" s="1369" t="s">
        <v>239</v>
      </c>
      <c r="G618" s="1369" t="s">
        <v>238</v>
      </c>
      <c r="H618" s="1363"/>
      <c r="I618" s="1363"/>
    </row>
    <row r="619" spans="1:9">
      <c r="A619" s="1368">
        <v>1162610548</v>
      </c>
      <c r="B619" s="1369" t="s">
        <v>580</v>
      </c>
      <c r="C619" s="1369" t="s">
        <v>390</v>
      </c>
      <c r="D619" s="1369" t="s">
        <v>392</v>
      </c>
      <c r="E619" s="1369" t="s">
        <v>140</v>
      </c>
      <c r="F619" s="1369" t="s">
        <v>239</v>
      </c>
      <c r="G619" s="1369" t="s">
        <v>238</v>
      </c>
      <c r="H619" s="1363"/>
      <c r="I619" s="1363"/>
    </row>
    <row r="620" spans="1:9">
      <c r="A620" s="1368">
        <v>1162623525</v>
      </c>
      <c r="B620" s="1369" t="s">
        <v>959</v>
      </c>
      <c r="C620" s="1369" t="s">
        <v>9</v>
      </c>
      <c r="D620" s="1369"/>
      <c r="E620" s="1369"/>
      <c r="F620" s="1369" t="s">
        <v>229</v>
      </c>
      <c r="G620" s="1369" t="s">
        <v>228</v>
      </c>
      <c r="H620" s="1363"/>
      <c r="I620" s="1363"/>
    </row>
    <row r="621" spans="1:9">
      <c r="A621" s="1368">
        <v>1162655121</v>
      </c>
      <c r="B621" s="1369" t="s">
        <v>1438</v>
      </c>
      <c r="C621" s="1369" t="s">
        <v>9</v>
      </c>
      <c r="D621" s="1369"/>
      <c r="E621" s="1369"/>
      <c r="F621" s="1369" t="s">
        <v>225</v>
      </c>
      <c r="G621" s="1369" t="s">
        <v>224</v>
      </c>
      <c r="H621" s="1363"/>
      <c r="I621" s="1363"/>
    </row>
    <row r="622" spans="1:9">
      <c r="A622" s="1368">
        <v>1162673835</v>
      </c>
      <c r="B622" s="1369" t="s">
        <v>453</v>
      </c>
      <c r="C622" s="1369" t="s">
        <v>390</v>
      </c>
      <c r="D622" s="1369" t="s">
        <v>391</v>
      </c>
      <c r="E622" s="1369" t="s">
        <v>136</v>
      </c>
      <c r="F622" s="1369" t="s">
        <v>213</v>
      </c>
      <c r="G622" s="1369" t="s">
        <v>212</v>
      </c>
      <c r="H622" s="1363"/>
      <c r="I622" s="1363"/>
    </row>
    <row r="623" spans="1:9">
      <c r="A623" s="1368">
        <v>1162692579</v>
      </c>
      <c r="B623" s="1369" t="s">
        <v>1216</v>
      </c>
      <c r="C623" s="1369" t="s">
        <v>388</v>
      </c>
      <c r="D623" s="1369" t="s">
        <v>391</v>
      </c>
      <c r="E623" s="1369" t="s">
        <v>136</v>
      </c>
      <c r="F623" s="1369" t="s">
        <v>217</v>
      </c>
      <c r="G623" s="1369" t="s">
        <v>216</v>
      </c>
      <c r="H623" s="1363"/>
      <c r="I623" s="1363"/>
    </row>
    <row r="624" spans="1:9">
      <c r="A624" s="1368">
        <v>1162693221</v>
      </c>
      <c r="B624" s="1369" t="s">
        <v>1217</v>
      </c>
      <c r="C624" s="1369" t="s">
        <v>388</v>
      </c>
      <c r="D624" s="1369" t="s">
        <v>389</v>
      </c>
      <c r="E624" s="1369" t="s">
        <v>165</v>
      </c>
      <c r="F624" s="1369" t="s">
        <v>239</v>
      </c>
      <c r="G624" s="1369" t="s">
        <v>238</v>
      </c>
      <c r="H624" s="1363"/>
      <c r="I624" s="1363"/>
    </row>
    <row r="625" spans="1:9">
      <c r="A625" s="1368">
        <v>1162743620</v>
      </c>
      <c r="B625" s="1369" t="s">
        <v>1218</v>
      </c>
      <c r="C625" s="1369" t="s">
        <v>390</v>
      </c>
      <c r="D625" s="1369" t="s">
        <v>391</v>
      </c>
      <c r="E625" s="1369" t="s">
        <v>136</v>
      </c>
      <c r="F625" s="1369" t="s">
        <v>239</v>
      </c>
      <c r="G625" s="1369" t="s">
        <v>238</v>
      </c>
      <c r="H625" s="1363"/>
      <c r="I625" s="1363"/>
    </row>
    <row r="626" spans="1:9">
      <c r="A626" s="1368">
        <v>1162766795</v>
      </c>
      <c r="B626" s="1369" t="s">
        <v>1439</v>
      </c>
      <c r="C626" s="1369" t="s">
        <v>9</v>
      </c>
      <c r="D626" s="1369"/>
      <c r="E626" s="1369"/>
      <c r="F626" s="1369" t="s">
        <v>221</v>
      </c>
      <c r="G626" s="1369" t="s">
        <v>220</v>
      </c>
      <c r="H626" s="1363"/>
      <c r="I626" s="1363"/>
    </row>
    <row r="627" spans="1:9">
      <c r="A627" s="1368">
        <v>1162775457</v>
      </c>
      <c r="B627" s="1369" t="s">
        <v>1219</v>
      </c>
      <c r="C627" s="1369" t="s">
        <v>388</v>
      </c>
      <c r="D627" s="1369" t="s">
        <v>394</v>
      </c>
      <c r="E627" s="1369" t="s">
        <v>132</v>
      </c>
      <c r="F627" s="1369" t="s">
        <v>239</v>
      </c>
      <c r="G627" s="1369" t="s">
        <v>238</v>
      </c>
      <c r="H627" s="1363"/>
      <c r="I627" s="1363"/>
    </row>
    <row r="628" spans="1:9">
      <c r="A628" s="1368">
        <v>1162777222</v>
      </c>
      <c r="B628" s="1369" t="s">
        <v>455</v>
      </c>
      <c r="C628" s="1369" t="s">
        <v>390</v>
      </c>
      <c r="D628" s="1369" t="s">
        <v>391</v>
      </c>
      <c r="E628" s="1369" t="s">
        <v>136</v>
      </c>
      <c r="F628" s="1369" t="s">
        <v>239</v>
      </c>
      <c r="G628" s="1369" t="s">
        <v>238</v>
      </c>
      <c r="H628" s="1363"/>
      <c r="I628" s="1363"/>
    </row>
    <row r="629" spans="1:9">
      <c r="A629" s="1368">
        <v>1162782388</v>
      </c>
      <c r="B629" s="1369" t="s">
        <v>547</v>
      </c>
      <c r="C629" s="1369" t="s">
        <v>388</v>
      </c>
      <c r="D629" s="1369" t="s">
        <v>391</v>
      </c>
      <c r="E629" s="1369" t="s">
        <v>136</v>
      </c>
      <c r="F629" s="1369" t="s">
        <v>239</v>
      </c>
      <c r="G629" s="1369" t="s">
        <v>238</v>
      </c>
      <c r="H629" s="1363"/>
      <c r="I629" s="1363"/>
    </row>
    <row r="630" spans="1:9">
      <c r="A630" s="1368">
        <v>1162785399</v>
      </c>
      <c r="B630" s="1369" t="s">
        <v>1440</v>
      </c>
      <c r="C630" s="1369" t="s">
        <v>9</v>
      </c>
      <c r="D630" s="1369"/>
      <c r="E630" s="1369"/>
      <c r="F630" s="1369" t="s">
        <v>239</v>
      </c>
      <c r="G630" s="1369" t="s">
        <v>238</v>
      </c>
      <c r="H630" s="1363"/>
      <c r="I630" s="1363"/>
    </row>
    <row r="631" spans="1:9">
      <c r="A631" s="1368">
        <v>1162791991</v>
      </c>
      <c r="B631" s="1369" t="s">
        <v>582</v>
      </c>
      <c r="C631" s="1369" t="s">
        <v>390</v>
      </c>
      <c r="D631" s="1369" t="s">
        <v>391</v>
      </c>
      <c r="E631" s="1369" t="s">
        <v>136</v>
      </c>
      <c r="F631" s="1369" t="s">
        <v>239</v>
      </c>
      <c r="G631" s="1369" t="s">
        <v>238</v>
      </c>
      <c r="H631" s="1363"/>
      <c r="I631" s="1363"/>
    </row>
    <row r="632" spans="1:9">
      <c r="A632" s="1368">
        <v>1162805460</v>
      </c>
      <c r="B632" s="1369" t="s">
        <v>876</v>
      </c>
      <c r="C632" s="1369" t="s">
        <v>390</v>
      </c>
      <c r="D632" s="1369" t="s">
        <v>844</v>
      </c>
      <c r="E632" s="1369" t="s">
        <v>246</v>
      </c>
      <c r="F632" s="1369" t="s">
        <v>239</v>
      </c>
      <c r="G632" s="1369" t="s">
        <v>238</v>
      </c>
      <c r="H632" s="1363"/>
      <c r="I632" s="1363"/>
    </row>
    <row r="633" spans="1:9">
      <c r="A633" s="1368">
        <v>1162816855</v>
      </c>
      <c r="B633" s="1369" t="s">
        <v>1220</v>
      </c>
      <c r="C633" s="1369" t="s">
        <v>390</v>
      </c>
      <c r="D633" s="1369" t="s">
        <v>389</v>
      </c>
      <c r="E633" s="1369" t="s">
        <v>165</v>
      </c>
      <c r="F633" s="1369" t="s">
        <v>229</v>
      </c>
      <c r="G633" s="1369" t="s">
        <v>228</v>
      </c>
      <c r="H633" s="1363"/>
      <c r="I633" s="1363"/>
    </row>
    <row r="634" spans="1:9">
      <c r="A634" s="1368">
        <v>1162823240</v>
      </c>
      <c r="B634" s="1369" t="s">
        <v>1221</v>
      </c>
      <c r="C634" s="1369" t="s">
        <v>388</v>
      </c>
      <c r="D634" s="1369" t="s">
        <v>389</v>
      </c>
      <c r="E634" s="1369" t="s">
        <v>165</v>
      </c>
      <c r="F634" s="1369" t="s">
        <v>243</v>
      </c>
      <c r="G634" s="1369" t="s">
        <v>242</v>
      </c>
      <c r="H634" s="1363"/>
      <c r="I634" s="1363"/>
    </row>
    <row r="635" spans="1:9">
      <c r="A635" s="1368">
        <v>1162835848</v>
      </c>
      <c r="B635" s="1369" t="s">
        <v>556</v>
      </c>
      <c r="C635" s="1369" t="s">
        <v>9</v>
      </c>
      <c r="D635" s="1369"/>
      <c r="E635" s="1369"/>
      <c r="F635" s="1369" t="s">
        <v>239</v>
      </c>
      <c r="G635" s="1369" t="s">
        <v>238</v>
      </c>
      <c r="H635" s="1363"/>
      <c r="I635" s="1363"/>
    </row>
    <row r="636" spans="1:9">
      <c r="A636" s="1368">
        <v>1162844972</v>
      </c>
      <c r="B636" s="1369" t="s">
        <v>491</v>
      </c>
      <c r="C636" s="1369" t="s">
        <v>390</v>
      </c>
      <c r="D636" s="1369" t="s">
        <v>392</v>
      </c>
      <c r="E636" s="1369" t="s">
        <v>140</v>
      </c>
      <c r="F636" s="1369" t="s">
        <v>227</v>
      </c>
      <c r="G636" s="1369" t="s">
        <v>226</v>
      </c>
      <c r="H636" s="1363"/>
      <c r="I636" s="1363"/>
    </row>
    <row r="637" spans="1:9">
      <c r="A637" s="1368">
        <v>1162892153</v>
      </c>
      <c r="B637" s="1369" t="s">
        <v>1222</v>
      </c>
      <c r="C637" s="1369" t="s">
        <v>390</v>
      </c>
      <c r="D637" s="1369" t="s">
        <v>395</v>
      </c>
      <c r="E637" s="1369" t="s">
        <v>110</v>
      </c>
      <c r="F637" s="1369" t="s">
        <v>239</v>
      </c>
      <c r="G637" s="1369" t="s">
        <v>238</v>
      </c>
      <c r="H637" s="1363"/>
      <c r="I637" s="1363"/>
    </row>
    <row r="638" spans="1:9">
      <c r="A638" s="1368">
        <v>1162896857</v>
      </c>
      <c r="B638" s="1369" t="s">
        <v>1223</v>
      </c>
      <c r="C638" s="1369" t="s">
        <v>388</v>
      </c>
      <c r="D638" s="1369" t="s">
        <v>391</v>
      </c>
      <c r="E638" s="1369" t="s">
        <v>136</v>
      </c>
      <c r="F638" s="1369" t="s">
        <v>239</v>
      </c>
      <c r="G638" s="1369" t="s">
        <v>238</v>
      </c>
      <c r="H638" s="1363"/>
      <c r="I638" s="1363"/>
    </row>
    <row r="639" spans="1:9">
      <c r="A639" s="1368">
        <v>1162898564</v>
      </c>
      <c r="B639" s="1369" t="s">
        <v>1224</v>
      </c>
      <c r="C639" s="1369" t="s">
        <v>390</v>
      </c>
      <c r="D639" s="1369" t="s">
        <v>392</v>
      </c>
      <c r="E639" s="1369" t="s">
        <v>140</v>
      </c>
      <c r="F639" s="1369" t="s">
        <v>213</v>
      </c>
      <c r="G639" s="1369" t="s">
        <v>212</v>
      </c>
      <c r="H639" s="1363"/>
      <c r="I639" s="1363"/>
    </row>
    <row r="640" spans="1:9">
      <c r="A640" s="1368">
        <v>1162927793</v>
      </c>
      <c r="B640" s="1369" t="s">
        <v>1441</v>
      </c>
      <c r="C640" s="1369" t="s">
        <v>9</v>
      </c>
      <c r="D640" s="1369"/>
      <c r="E640" s="1369"/>
      <c r="F640" s="1369" t="s">
        <v>213</v>
      </c>
      <c r="G640" s="1369" t="s">
        <v>212</v>
      </c>
      <c r="H640" s="1363"/>
      <c r="I640" s="1363"/>
    </row>
    <row r="641" spans="1:9">
      <c r="A641" s="1368">
        <v>1162930615</v>
      </c>
      <c r="B641" s="1369" t="s">
        <v>461</v>
      </c>
      <c r="C641" s="1369" t="s">
        <v>390</v>
      </c>
      <c r="D641" s="1369" t="s">
        <v>392</v>
      </c>
      <c r="E641" s="1369" t="s">
        <v>140</v>
      </c>
      <c r="F641" s="1369" t="s">
        <v>239</v>
      </c>
      <c r="G641" s="1369" t="s">
        <v>238</v>
      </c>
      <c r="H641" s="1363"/>
      <c r="I641" s="1363"/>
    </row>
    <row r="642" spans="1:9">
      <c r="A642" s="1368">
        <v>1162941927</v>
      </c>
      <c r="B642" s="1369" t="s">
        <v>726</v>
      </c>
      <c r="C642" s="1369" t="s">
        <v>9</v>
      </c>
      <c r="D642" s="1369"/>
      <c r="E642" s="1369"/>
      <c r="F642" s="1369" t="s">
        <v>239</v>
      </c>
      <c r="G642" s="1369" t="s">
        <v>238</v>
      </c>
      <c r="H642" s="1363"/>
      <c r="I642" s="1363"/>
    </row>
    <row r="643" spans="1:9">
      <c r="A643" s="1368">
        <v>1162974902</v>
      </c>
      <c r="B643" s="1369" t="s">
        <v>456</v>
      </c>
      <c r="C643" s="1369" t="s">
        <v>390</v>
      </c>
      <c r="D643" s="1369" t="s">
        <v>392</v>
      </c>
      <c r="E643" s="1369" t="s">
        <v>140</v>
      </c>
      <c r="F643" s="1369" t="s">
        <v>237</v>
      </c>
      <c r="G643" s="1369" t="s">
        <v>236</v>
      </c>
      <c r="H643" s="1363"/>
      <c r="I643" s="1363"/>
    </row>
    <row r="644" spans="1:9">
      <c r="A644" s="1368">
        <v>1162983218</v>
      </c>
      <c r="B644" s="1369" t="s">
        <v>1225</v>
      </c>
      <c r="C644" s="1369" t="s">
        <v>388</v>
      </c>
      <c r="D644" s="1369" t="s">
        <v>389</v>
      </c>
      <c r="E644" s="1369" t="s">
        <v>165</v>
      </c>
      <c r="F644" s="1369" t="s">
        <v>243</v>
      </c>
      <c r="G644" s="1369" t="s">
        <v>242</v>
      </c>
      <c r="H644" s="1363"/>
      <c r="I644" s="1363"/>
    </row>
    <row r="645" spans="1:9">
      <c r="A645" s="1368">
        <v>1163009112</v>
      </c>
      <c r="B645" s="1369" t="s">
        <v>596</v>
      </c>
      <c r="C645" s="1369" t="s">
        <v>390</v>
      </c>
      <c r="D645" s="1369" t="s">
        <v>394</v>
      </c>
      <c r="E645" s="1369" t="s">
        <v>132</v>
      </c>
      <c r="F645" s="1369" t="s">
        <v>217</v>
      </c>
      <c r="G645" s="1369" t="s">
        <v>216</v>
      </c>
      <c r="H645" s="1363"/>
      <c r="I645" s="1363"/>
    </row>
    <row r="646" spans="1:9">
      <c r="A646" s="1368">
        <v>1163018758</v>
      </c>
      <c r="B646" s="1369" t="s">
        <v>1442</v>
      </c>
      <c r="C646" s="1369" t="s">
        <v>9</v>
      </c>
      <c r="D646" s="1369"/>
      <c r="E646" s="1369"/>
      <c r="F646" s="1369" t="s">
        <v>225</v>
      </c>
      <c r="G646" s="1369" t="s">
        <v>224</v>
      </c>
      <c r="H646" s="1363"/>
      <c r="I646" s="1363"/>
    </row>
    <row r="647" spans="1:9">
      <c r="A647" s="1368">
        <v>1163068381</v>
      </c>
      <c r="B647" s="1369" t="s">
        <v>673</v>
      </c>
      <c r="C647" s="1369" t="s">
        <v>390</v>
      </c>
      <c r="D647" s="1369" t="s">
        <v>392</v>
      </c>
      <c r="E647" s="1369" t="s">
        <v>140</v>
      </c>
      <c r="F647" s="1369" t="s">
        <v>239</v>
      </c>
      <c r="G647" s="1369" t="s">
        <v>238</v>
      </c>
      <c r="H647" s="1363"/>
      <c r="I647" s="1363"/>
    </row>
    <row r="648" spans="1:9">
      <c r="A648" s="1368">
        <v>1163084453</v>
      </c>
      <c r="B648" s="1369" t="s">
        <v>1443</v>
      </c>
      <c r="C648" s="1369" t="s">
        <v>9</v>
      </c>
      <c r="D648" s="1369"/>
      <c r="E648" s="1369"/>
      <c r="F648" s="1369" t="s">
        <v>245</v>
      </c>
      <c r="G648" s="1369" t="s">
        <v>244</v>
      </c>
      <c r="H648" s="1363"/>
      <c r="I648" s="1363"/>
    </row>
    <row r="649" spans="1:9">
      <c r="A649" s="1368">
        <v>1163146203</v>
      </c>
      <c r="B649" s="1369" t="s">
        <v>835</v>
      </c>
      <c r="C649" s="1369" t="s">
        <v>390</v>
      </c>
      <c r="D649" s="1369" t="s">
        <v>389</v>
      </c>
      <c r="E649" s="1369" t="s">
        <v>165</v>
      </c>
      <c r="F649" s="1369" t="s">
        <v>239</v>
      </c>
      <c r="G649" s="1369" t="s">
        <v>238</v>
      </c>
      <c r="H649" s="1363"/>
      <c r="I649" s="1363"/>
    </row>
    <row r="650" spans="1:9">
      <c r="A650" s="1368">
        <v>1163197974</v>
      </c>
      <c r="B650" s="1369" t="s">
        <v>608</v>
      </c>
      <c r="C650" s="1369" t="s">
        <v>390</v>
      </c>
      <c r="D650" s="1369" t="s">
        <v>394</v>
      </c>
      <c r="E650" s="1369" t="s">
        <v>132</v>
      </c>
      <c r="F650" s="1369" t="s">
        <v>239</v>
      </c>
      <c r="G650" s="1369" t="s">
        <v>238</v>
      </c>
      <c r="H650" s="1363"/>
      <c r="I650" s="1363"/>
    </row>
    <row r="651" spans="1:9">
      <c r="A651" s="1368">
        <v>1163265888</v>
      </c>
      <c r="B651" s="1369" t="s">
        <v>667</v>
      </c>
      <c r="C651" s="1369" t="s">
        <v>390</v>
      </c>
      <c r="D651" s="1369" t="s">
        <v>392</v>
      </c>
      <c r="E651" s="1369" t="s">
        <v>140</v>
      </c>
      <c r="F651" s="1369" t="s">
        <v>217</v>
      </c>
      <c r="G651" s="1369" t="s">
        <v>216</v>
      </c>
      <c r="H651" s="1363"/>
      <c r="I651" s="1363"/>
    </row>
    <row r="652" spans="1:9">
      <c r="A652" s="1368">
        <v>1163319750</v>
      </c>
      <c r="B652" s="1369" t="s">
        <v>1226</v>
      </c>
      <c r="C652" s="1369" t="s">
        <v>388</v>
      </c>
      <c r="D652" s="1369" t="s">
        <v>392</v>
      </c>
      <c r="E652" s="1369" t="s">
        <v>140</v>
      </c>
      <c r="F652" s="1369" t="s">
        <v>245</v>
      </c>
      <c r="G652" s="1369" t="s">
        <v>244</v>
      </c>
      <c r="H652" s="1363"/>
      <c r="I652" s="1363"/>
    </row>
    <row r="653" spans="1:9">
      <c r="A653" s="1368">
        <v>1163335251</v>
      </c>
      <c r="B653" s="1369" t="s">
        <v>558</v>
      </c>
      <c r="C653" s="1369" t="s">
        <v>388</v>
      </c>
      <c r="D653" s="1369" t="s">
        <v>392</v>
      </c>
      <c r="E653" s="1369" t="s">
        <v>140</v>
      </c>
      <c r="F653" s="1369" t="s">
        <v>243</v>
      </c>
      <c r="G653" s="1369" t="s">
        <v>242</v>
      </c>
      <c r="H653" s="1363"/>
      <c r="I653" s="1363"/>
    </row>
    <row r="654" spans="1:9">
      <c r="A654" s="1368">
        <v>1163368369</v>
      </c>
      <c r="B654" s="1369" t="s">
        <v>1444</v>
      </c>
      <c r="C654" s="1369" t="s">
        <v>9</v>
      </c>
      <c r="D654" s="1369"/>
      <c r="E654" s="1369"/>
      <c r="F654" s="1369" t="s">
        <v>241</v>
      </c>
      <c r="G654" s="1369" t="s">
        <v>240</v>
      </c>
      <c r="H654" s="1363"/>
      <c r="I654" s="1363"/>
    </row>
    <row r="655" spans="1:9">
      <c r="A655" s="1368">
        <v>1163424121</v>
      </c>
      <c r="B655" s="1369" t="s">
        <v>1445</v>
      </c>
      <c r="C655" s="1369" t="s">
        <v>9</v>
      </c>
      <c r="D655" s="1369"/>
      <c r="E655" s="1369"/>
      <c r="F655" s="1369" t="s">
        <v>217</v>
      </c>
      <c r="G655" s="1369" t="s">
        <v>216</v>
      </c>
      <c r="H655" s="1363"/>
      <c r="I655" s="1363"/>
    </row>
    <row r="656" spans="1:9">
      <c r="A656" s="1368">
        <v>1163439582</v>
      </c>
      <c r="B656" s="1369" t="s">
        <v>1227</v>
      </c>
      <c r="C656" s="1369" t="s">
        <v>390</v>
      </c>
      <c r="D656" s="1369" t="s">
        <v>841</v>
      </c>
      <c r="E656" s="1369" t="s">
        <v>164</v>
      </c>
      <c r="F656" s="1369" t="s">
        <v>237</v>
      </c>
      <c r="G656" s="1369" t="s">
        <v>236</v>
      </c>
      <c r="H656" s="1363"/>
      <c r="I656" s="1363"/>
    </row>
    <row r="657" spans="1:9">
      <c r="A657" s="1368">
        <v>1163461651</v>
      </c>
      <c r="B657" s="1369" t="s">
        <v>435</v>
      </c>
      <c r="C657" s="1369" t="s">
        <v>390</v>
      </c>
      <c r="D657" s="1369" t="s">
        <v>391</v>
      </c>
      <c r="E657" s="1369" t="s">
        <v>136</v>
      </c>
      <c r="F657" s="1369" t="s">
        <v>239</v>
      </c>
      <c r="G657" s="1369" t="s">
        <v>238</v>
      </c>
      <c r="H657" s="1363"/>
      <c r="I657" s="1363"/>
    </row>
    <row r="658" spans="1:9">
      <c r="A658" s="1368">
        <v>1163493050</v>
      </c>
      <c r="B658" s="1369" t="s">
        <v>1446</v>
      </c>
      <c r="C658" s="1369" t="s">
        <v>9</v>
      </c>
      <c r="D658" s="1369"/>
      <c r="E658" s="1369"/>
      <c r="F658" s="1369" t="s">
        <v>239</v>
      </c>
      <c r="G658" s="1369" t="s">
        <v>238</v>
      </c>
      <c r="H658" s="1363"/>
      <c r="I658" s="1363"/>
    </row>
    <row r="659" spans="1:9">
      <c r="A659" s="1368">
        <v>1163499479</v>
      </c>
      <c r="B659" s="1369" t="s">
        <v>559</v>
      </c>
      <c r="C659" s="1369" t="s">
        <v>388</v>
      </c>
      <c r="D659" s="1369" t="s">
        <v>391</v>
      </c>
      <c r="E659" s="1369" t="s">
        <v>136</v>
      </c>
      <c r="F659" s="1369" t="s">
        <v>239</v>
      </c>
      <c r="G659" s="1369" t="s">
        <v>238</v>
      </c>
      <c r="H659" s="1363"/>
      <c r="I659" s="1363"/>
    </row>
    <row r="660" spans="1:9">
      <c r="A660" s="1368">
        <v>1163531321</v>
      </c>
      <c r="B660" s="1369" t="s">
        <v>887</v>
      </c>
      <c r="C660" s="1369" t="s">
        <v>9</v>
      </c>
      <c r="D660" s="1369"/>
      <c r="E660" s="1369"/>
      <c r="F660" s="1369" t="s">
        <v>239</v>
      </c>
      <c r="G660" s="1369" t="s">
        <v>238</v>
      </c>
      <c r="H660" s="1363"/>
      <c r="I660" s="1363"/>
    </row>
    <row r="661" spans="1:9">
      <c r="A661" s="1368">
        <v>1163564587</v>
      </c>
      <c r="B661" s="1369" t="s">
        <v>839</v>
      </c>
      <c r="C661" s="1369" t="s">
        <v>388</v>
      </c>
      <c r="D661" s="1369" t="s">
        <v>389</v>
      </c>
      <c r="E661" s="1369" t="s">
        <v>165</v>
      </c>
      <c r="F661" s="1369" t="s">
        <v>239</v>
      </c>
      <c r="G661" s="1369" t="s">
        <v>238</v>
      </c>
      <c r="H661" s="1363"/>
      <c r="I661" s="1363"/>
    </row>
    <row r="662" spans="1:9">
      <c r="A662" s="1368">
        <v>1163564785</v>
      </c>
      <c r="B662" s="1369" t="s">
        <v>606</v>
      </c>
      <c r="C662" s="1369" t="s">
        <v>390</v>
      </c>
      <c r="D662" s="1369" t="s">
        <v>394</v>
      </c>
      <c r="E662" s="1369" t="s">
        <v>132</v>
      </c>
      <c r="F662" s="1369" t="s">
        <v>239</v>
      </c>
      <c r="G662" s="1369" t="s">
        <v>238</v>
      </c>
      <c r="H662" s="1363"/>
      <c r="I662" s="1363"/>
    </row>
    <row r="663" spans="1:9">
      <c r="A663" s="1368">
        <v>1163591986</v>
      </c>
      <c r="B663" s="1369" t="s">
        <v>1447</v>
      </c>
      <c r="C663" s="1369" t="s">
        <v>9</v>
      </c>
      <c r="D663" s="1369"/>
      <c r="E663" s="1369"/>
      <c r="F663" s="1369" t="s">
        <v>239</v>
      </c>
      <c r="G663" s="1369" t="s">
        <v>238</v>
      </c>
      <c r="H663" s="1363"/>
      <c r="I663" s="1363"/>
    </row>
    <row r="664" spans="1:9">
      <c r="A664" s="1368">
        <v>1163595052</v>
      </c>
      <c r="B664" s="1369" t="s">
        <v>708</v>
      </c>
      <c r="C664" s="1369" t="s">
        <v>9</v>
      </c>
      <c r="D664" s="1369"/>
      <c r="E664" s="1369"/>
      <c r="F664" s="1369" t="s">
        <v>239</v>
      </c>
      <c r="G664" s="1369" t="s">
        <v>238</v>
      </c>
      <c r="H664" s="1363"/>
      <c r="I664" s="1363"/>
    </row>
    <row r="665" spans="1:9">
      <c r="A665" s="1368">
        <v>1163645899</v>
      </c>
      <c r="B665" s="1369" t="s">
        <v>1448</v>
      </c>
      <c r="C665" s="1369" t="s">
        <v>9</v>
      </c>
      <c r="D665" s="1369"/>
      <c r="E665" s="1369"/>
      <c r="F665" s="1369" t="s">
        <v>223</v>
      </c>
      <c r="G665" s="1369" t="s">
        <v>222</v>
      </c>
      <c r="H665" s="1363"/>
      <c r="I665" s="1363"/>
    </row>
    <row r="666" spans="1:9">
      <c r="A666" s="1368">
        <v>1163651012</v>
      </c>
      <c r="B666" s="1369" t="s">
        <v>1228</v>
      </c>
      <c r="C666" s="1369" t="s">
        <v>388</v>
      </c>
      <c r="D666" s="1369" t="s">
        <v>392</v>
      </c>
      <c r="E666" s="1369" t="s">
        <v>140</v>
      </c>
      <c r="F666" s="1369" t="s">
        <v>237</v>
      </c>
      <c r="G666" s="1369" t="s">
        <v>236</v>
      </c>
      <c r="H666" s="1363"/>
      <c r="I666" s="1363"/>
    </row>
    <row r="667" spans="1:9">
      <c r="A667" s="1368">
        <v>1163730592</v>
      </c>
      <c r="B667" s="1369" t="s">
        <v>1449</v>
      </c>
      <c r="C667" s="1369" t="s">
        <v>9</v>
      </c>
      <c r="D667" s="1369"/>
      <c r="E667" s="1369"/>
      <c r="F667" s="1369" t="s">
        <v>215</v>
      </c>
      <c r="G667" s="1369" t="s">
        <v>214</v>
      </c>
      <c r="H667" s="1363"/>
      <c r="I667" s="1363"/>
    </row>
    <row r="668" spans="1:9">
      <c r="A668" s="1368">
        <v>1163734818</v>
      </c>
      <c r="B668" s="1369" t="s">
        <v>718</v>
      </c>
      <c r="C668" s="1369" t="s">
        <v>9</v>
      </c>
      <c r="D668" s="1369"/>
      <c r="E668" s="1369"/>
      <c r="F668" s="1369" t="s">
        <v>243</v>
      </c>
      <c r="G668" s="1369" t="s">
        <v>242</v>
      </c>
      <c r="H668" s="1363"/>
      <c r="I668" s="1363"/>
    </row>
    <row r="669" spans="1:9">
      <c r="A669" s="1368">
        <v>1163752489</v>
      </c>
      <c r="B669" s="1369" t="s">
        <v>1450</v>
      </c>
      <c r="C669" s="1369" t="s">
        <v>9</v>
      </c>
      <c r="D669" s="1369"/>
      <c r="E669" s="1369"/>
      <c r="F669" s="1369" t="s">
        <v>239</v>
      </c>
      <c r="G669" s="1369" t="s">
        <v>238</v>
      </c>
      <c r="H669" s="1363"/>
      <c r="I669" s="1363"/>
    </row>
    <row r="670" spans="1:9">
      <c r="A670" s="1368">
        <v>1163795330</v>
      </c>
      <c r="B670" s="1369" t="s">
        <v>1451</v>
      </c>
      <c r="C670" s="1369" t="s">
        <v>9</v>
      </c>
      <c r="D670" s="1369"/>
      <c r="E670" s="1369"/>
      <c r="F670" s="1369" t="s">
        <v>217</v>
      </c>
      <c r="G670" s="1369" t="s">
        <v>216</v>
      </c>
      <c r="H670" s="1363"/>
      <c r="I670" s="1363"/>
    </row>
    <row r="671" spans="1:9">
      <c r="A671" s="1368">
        <v>1163838767</v>
      </c>
      <c r="B671" s="1369" t="s">
        <v>669</v>
      </c>
      <c r="C671" s="1369" t="s">
        <v>390</v>
      </c>
      <c r="D671" s="1369" t="s">
        <v>392</v>
      </c>
      <c r="E671" s="1369" t="s">
        <v>140</v>
      </c>
      <c r="F671" s="1369" t="s">
        <v>229</v>
      </c>
      <c r="G671" s="1369" t="s">
        <v>228</v>
      </c>
      <c r="H671" s="1363"/>
      <c r="I671" s="1363"/>
    </row>
    <row r="672" spans="1:9">
      <c r="A672" s="1368">
        <v>1163911044</v>
      </c>
      <c r="B672" s="1369" t="s">
        <v>737</v>
      </c>
      <c r="C672" s="1369" t="s">
        <v>9</v>
      </c>
      <c r="D672" s="1369"/>
      <c r="E672" s="1369"/>
      <c r="F672" s="1369" t="s">
        <v>239</v>
      </c>
      <c r="G672" s="1369" t="s">
        <v>238</v>
      </c>
      <c r="H672" s="1363"/>
      <c r="I672" s="1363"/>
    </row>
    <row r="673" spans="1:9">
      <c r="A673" s="1368">
        <v>1163926075</v>
      </c>
      <c r="B673" s="1369" t="s">
        <v>701</v>
      </c>
      <c r="C673" s="1369" t="s">
        <v>390</v>
      </c>
      <c r="D673" s="1369" t="s">
        <v>391</v>
      </c>
      <c r="E673" s="1369" t="s">
        <v>136</v>
      </c>
      <c r="F673" s="1369" t="s">
        <v>217</v>
      </c>
      <c r="G673" s="1369" t="s">
        <v>216</v>
      </c>
      <c r="H673" s="1363"/>
      <c r="I673" s="1363"/>
    </row>
    <row r="674" spans="1:9">
      <c r="A674" s="1368">
        <v>1163933261</v>
      </c>
      <c r="B674" s="1369" t="s">
        <v>1452</v>
      </c>
      <c r="C674" s="1369" t="s">
        <v>9</v>
      </c>
      <c r="D674" s="1369"/>
      <c r="E674" s="1369"/>
      <c r="F674" s="1369" t="s">
        <v>229</v>
      </c>
      <c r="G674" s="1369" t="s">
        <v>228</v>
      </c>
      <c r="H674" s="1363"/>
      <c r="I674" s="1363"/>
    </row>
    <row r="675" spans="1:9">
      <c r="A675" s="1368">
        <v>1163939532</v>
      </c>
      <c r="B675" s="1369" t="s">
        <v>552</v>
      </c>
      <c r="C675" s="1369" t="s">
        <v>388</v>
      </c>
      <c r="D675" s="1369" t="s">
        <v>391</v>
      </c>
      <c r="E675" s="1369" t="s">
        <v>136</v>
      </c>
      <c r="F675" s="1369" t="s">
        <v>239</v>
      </c>
      <c r="G675" s="1369" t="s">
        <v>238</v>
      </c>
      <c r="H675" s="1363"/>
      <c r="I675" s="1363"/>
    </row>
    <row r="676" spans="1:9">
      <c r="A676" s="1368">
        <v>1163939540</v>
      </c>
      <c r="B676" s="1369" t="s">
        <v>770</v>
      </c>
      <c r="C676" s="1369" t="s">
        <v>9</v>
      </c>
      <c r="D676" s="1369"/>
      <c r="E676" s="1369"/>
      <c r="F676" s="1369" t="s">
        <v>239</v>
      </c>
      <c r="G676" s="1369" t="s">
        <v>238</v>
      </c>
      <c r="H676" s="1363"/>
      <c r="I676" s="1363"/>
    </row>
    <row r="677" spans="1:9">
      <c r="A677" s="1368">
        <v>1163939581</v>
      </c>
      <c r="B677" s="1369" t="s">
        <v>1453</v>
      </c>
      <c r="C677" s="1369" t="s">
        <v>9</v>
      </c>
      <c r="D677" s="1369"/>
      <c r="E677" s="1369"/>
      <c r="F677" s="1369" t="s">
        <v>237</v>
      </c>
      <c r="G677" s="1369" t="s">
        <v>236</v>
      </c>
      <c r="H677" s="1363"/>
      <c r="I677" s="1363"/>
    </row>
    <row r="678" spans="1:9">
      <c r="A678" s="1368">
        <v>1163939607</v>
      </c>
      <c r="B678" s="1369" t="s">
        <v>654</v>
      </c>
      <c r="C678" s="1369" t="s">
        <v>390</v>
      </c>
      <c r="D678" s="1369" t="s">
        <v>392</v>
      </c>
      <c r="E678" s="1369" t="s">
        <v>140</v>
      </c>
      <c r="F678" s="1369" t="s">
        <v>239</v>
      </c>
      <c r="G678" s="1369" t="s">
        <v>238</v>
      </c>
      <c r="H678" s="1363"/>
      <c r="I678" s="1363"/>
    </row>
    <row r="679" spans="1:9">
      <c r="A679" s="1368">
        <v>1163964399</v>
      </c>
      <c r="B679" s="1369" t="s">
        <v>809</v>
      </c>
      <c r="C679" s="1369" t="s">
        <v>390</v>
      </c>
      <c r="D679" s="1369" t="s">
        <v>389</v>
      </c>
      <c r="E679" s="1369" t="s">
        <v>165</v>
      </c>
      <c r="F679" s="1369" t="s">
        <v>239</v>
      </c>
      <c r="G679" s="1369" t="s">
        <v>238</v>
      </c>
      <c r="H679" s="1363"/>
      <c r="I679" s="1363"/>
    </row>
    <row r="680" spans="1:9">
      <c r="A680" s="1368">
        <v>1163985311</v>
      </c>
      <c r="B680" s="1369" t="s">
        <v>972</v>
      </c>
      <c r="C680" s="1369" t="s">
        <v>388</v>
      </c>
      <c r="D680" s="1369" t="s">
        <v>841</v>
      </c>
      <c r="E680" s="1369" t="s">
        <v>164</v>
      </c>
      <c r="F680" s="1369" t="s">
        <v>239</v>
      </c>
      <c r="G680" s="1369" t="s">
        <v>238</v>
      </c>
      <c r="H680" s="1363"/>
      <c r="I680" s="1363"/>
    </row>
    <row r="681" spans="1:9">
      <c r="A681" s="1368">
        <v>1164003965</v>
      </c>
      <c r="B681" s="1369" t="s">
        <v>1454</v>
      </c>
      <c r="C681" s="1369" t="s">
        <v>9</v>
      </c>
      <c r="D681" s="1369"/>
      <c r="E681" s="1369"/>
      <c r="F681" s="1369" t="s">
        <v>239</v>
      </c>
      <c r="G681" s="1369" t="s">
        <v>238</v>
      </c>
      <c r="H681" s="1363"/>
      <c r="I681" s="1363"/>
    </row>
    <row r="682" spans="1:9">
      <c r="A682" s="1368">
        <v>1164028020</v>
      </c>
      <c r="B682" s="1369" t="s">
        <v>960</v>
      </c>
      <c r="C682" s="1369" t="s">
        <v>388</v>
      </c>
      <c r="D682" s="1369" t="s">
        <v>841</v>
      </c>
      <c r="E682" s="1369" t="s">
        <v>164</v>
      </c>
      <c r="F682" s="1369" t="s">
        <v>239</v>
      </c>
      <c r="G682" s="1369" t="s">
        <v>238</v>
      </c>
      <c r="H682" s="1363"/>
      <c r="I682" s="1363"/>
    </row>
    <row r="683" spans="1:9">
      <c r="A683" s="1368">
        <v>1164029333</v>
      </c>
      <c r="B683" s="1369" t="s">
        <v>773</v>
      </c>
      <c r="C683" s="1369" t="s">
        <v>9</v>
      </c>
      <c r="D683" s="1369"/>
      <c r="E683" s="1369"/>
      <c r="F683" s="1369" t="s">
        <v>239</v>
      </c>
      <c r="G683" s="1369" t="s">
        <v>238</v>
      </c>
      <c r="H683" s="1363"/>
      <c r="I683" s="1363"/>
    </row>
    <row r="684" spans="1:9">
      <c r="A684" s="1368">
        <v>1164051956</v>
      </c>
      <c r="B684" s="1369" t="s">
        <v>1455</v>
      </c>
      <c r="C684" s="1369" t="s">
        <v>9</v>
      </c>
      <c r="D684" s="1369"/>
      <c r="E684" s="1369"/>
      <c r="F684" s="1369" t="s">
        <v>239</v>
      </c>
      <c r="G684" s="1369" t="s">
        <v>238</v>
      </c>
      <c r="H684" s="1363"/>
      <c r="I684" s="1363"/>
    </row>
    <row r="685" spans="1:9">
      <c r="A685" s="1368">
        <v>1164098858</v>
      </c>
      <c r="B685" s="1369" t="s">
        <v>1456</v>
      </c>
      <c r="C685" s="1369" t="s">
        <v>9</v>
      </c>
      <c r="D685" s="1369"/>
      <c r="E685" s="1369"/>
      <c r="F685" s="1369" t="s">
        <v>239</v>
      </c>
      <c r="G685" s="1369" t="s">
        <v>238</v>
      </c>
      <c r="H685" s="1363"/>
      <c r="I685" s="1363"/>
    </row>
    <row r="686" spans="1:9">
      <c r="A686" s="1368">
        <v>1164130107</v>
      </c>
      <c r="B686" s="1369" t="s">
        <v>529</v>
      </c>
      <c r="C686" s="1369" t="s">
        <v>388</v>
      </c>
      <c r="D686" s="1369" t="s">
        <v>392</v>
      </c>
      <c r="E686" s="1369" t="s">
        <v>140</v>
      </c>
      <c r="F686" s="1369" t="s">
        <v>239</v>
      </c>
      <c r="G686" s="1369" t="s">
        <v>238</v>
      </c>
      <c r="H686" s="1363"/>
      <c r="I686" s="1363"/>
    </row>
    <row r="687" spans="1:9">
      <c r="A687" s="1368">
        <v>1164169691</v>
      </c>
      <c r="B687" s="1369" t="s">
        <v>347</v>
      </c>
      <c r="C687" s="1369" t="s">
        <v>388</v>
      </c>
      <c r="D687" s="1369" t="s">
        <v>393</v>
      </c>
      <c r="E687" s="1369" t="s">
        <v>161</v>
      </c>
      <c r="F687" s="1369" t="s">
        <v>239</v>
      </c>
      <c r="G687" s="1369" t="s">
        <v>238</v>
      </c>
      <c r="H687" s="1363"/>
      <c r="I687" s="1363"/>
    </row>
    <row r="688" spans="1:9">
      <c r="A688" s="1368">
        <v>1164203474</v>
      </c>
      <c r="B688" s="1369" t="s">
        <v>512</v>
      </c>
      <c r="C688" s="1369" t="s">
        <v>388</v>
      </c>
      <c r="D688" s="1369" t="s">
        <v>392</v>
      </c>
      <c r="E688" s="1369" t="s">
        <v>140</v>
      </c>
      <c r="F688" s="1369" t="s">
        <v>239</v>
      </c>
      <c r="G688" s="1369" t="s">
        <v>238</v>
      </c>
      <c r="H688" s="1363"/>
      <c r="I688" s="1363"/>
    </row>
    <row r="689" spans="1:9">
      <c r="A689" s="1368">
        <v>1164210107</v>
      </c>
      <c r="B689" s="1369" t="s">
        <v>851</v>
      </c>
      <c r="C689" s="1369" t="s">
        <v>9</v>
      </c>
      <c r="D689" s="1369"/>
      <c r="E689" s="1369"/>
      <c r="F689" s="1369" t="s">
        <v>217</v>
      </c>
      <c r="G689" s="1369" t="s">
        <v>216</v>
      </c>
      <c r="H689" s="1363"/>
      <c r="I689" s="1363"/>
    </row>
    <row r="690" spans="1:9">
      <c r="A690" s="1368">
        <v>1164211204</v>
      </c>
      <c r="B690" s="1369" t="s">
        <v>759</v>
      </c>
      <c r="C690" s="1369" t="s">
        <v>9</v>
      </c>
      <c r="D690" s="1369"/>
      <c r="E690" s="1369"/>
      <c r="F690" s="1369" t="s">
        <v>239</v>
      </c>
      <c r="G690" s="1369" t="s">
        <v>238</v>
      </c>
      <c r="H690" s="1363"/>
      <c r="I690" s="1363"/>
    </row>
    <row r="691" spans="1:9">
      <c r="A691" s="1368">
        <v>1164215080</v>
      </c>
      <c r="B691" s="1369" t="s">
        <v>649</v>
      </c>
      <c r="C691" s="1369" t="s">
        <v>390</v>
      </c>
      <c r="D691" s="1369" t="s">
        <v>392</v>
      </c>
      <c r="E691" s="1369" t="s">
        <v>140</v>
      </c>
      <c r="F691" s="1369" t="s">
        <v>243</v>
      </c>
      <c r="G691" s="1369" t="s">
        <v>242</v>
      </c>
      <c r="H691" s="1363"/>
      <c r="I691" s="1363"/>
    </row>
    <row r="692" spans="1:9">
      <c r="A692" s="1368">
        <v>1164239353</v>
      </c>
      <c r="B692" s="1369" t="s">
        <v>1457</v>
      </c>
      <c r="C692" s="1369" t="s">
        <v>9</v>
      </c>
      <c r="D692" s="1369"/>
      <c r="E692" s="1369"/>
      <c r="F692" s="1369" t="s">
        <v>217</v>
      </c>
      <c r="G692" s="1369" t="s">
        <v>216</v>
      </c>
      <c r="H692" s="1363"/>
      <c r="I692" s="1363"/>
    </row>
    <row r="693" spans="1:9">
      <c r="A693" s="1368">
        <v>1164260334</v>
      </c>
      <c r="B693" s="1369" t="s">
        <v>921</v>
      </c>
      <c r="C693" s="1369" t="s">
        <v>388</v>
      </c>
      <c r="D693" s="1369" t="s">
        <v>841</v>
      </c>
      <c r="E693" s="1369" t="s">
        <v>164</v>
      </c>
      <c r="F693" s="1369" t="s">
        <v>217</v>
      </c>
      <c r="G693" s="1369" t="s">
        <v>216</v>
      </c>
      <c r="H693" s="1363"/>
      <c r="I693" s="1363"/>
    </row>
    <row r="694" spans="1:9">
      <c r="A694" s="1368">
        <v>1164331341</v>
      </c>
      <c r="B694" s="1369" t="s">
        <v>618</v>
      </c>
      <c r="C694" s="1369" t="s">
        <v>390</v>
      </c>
      <c r="D694" s="1369" t="s">
        <v>391</v>
      </c>
      <c r="E694" s="1369" t="s">
        <v>136</v>
      </c>
      <c r="F694" s="1369" t="s">
        <v>239</v>
      </c>
      <c r="G694" s="1369" t="s">
        <v>238</v>
      </c>
      <c r="H694" s="1363"/>
      <c r="I694" s="1363"/>
    </row>
    <row r="695" spans="1:9">
      <c r="A695" s="1368">
        <v>1164350770</v>
      </c>
      <c r="B695" s="1369" t="s">
        <v>1458</v>
      </c>
      <c r="C695" s="1369" t="s">
        <v>9</v>
      </c>
      <c r="D695" s="1369"/>
      <c r="E695" s="1369"/>
      <c r="F695" s="1369" t="s">
        <v>237</v>
      </c>
      <c r="G695" s="1369" t="s">
        <v>236</v>
      </c>
      <c r="H695" s="1363"/>
      <c r="I695" s="1363"/>
    </row>
    <row r="696" spans="1:9">
      <c r="A696" s="1368">
        <v>1164351992</v>
      </c>
      <c r="B696" s="1369" t="s">
        <v>1459</v>
      </c>
      <c r="C696" s="1369" t="s">
        <v>9</v>
      </c>
      <c r="D696" s="1369"/>
      <c r="E696" s="1369"/>
      <c r="F696" s="1369" t="s">
        <v>217</v>
      </c>
      <c r="G696" s="1369" t="s">
        <v>216</v>
      </c>
      <c r="H696" s="1363"/>
      <c r="I696" s="1363"/>
    </row>
    <row r="697" spans="1:9">
      <c r="A697" s="1368">
        <v>1164376510</v>
      </c>
      <c r="B697" s="1369" t="s">
        <v>419</v>
      </c>
      <c r="C697" s="1369" t="s">
        <v>390</v>
      </c>
      <c r="D697" s="1369" t="s">
        <v>389</v>
      </c>
      <c r="E697" s="1369" t="s">
        <v>165</v>
      </c>
      <c r="F697" s="1369" t="s">
        <v>231</v>
      </c>
      <c r="G697" s="1369" t="s">
        <v>230</v>
      </c>
      <c r="H697" s="1363"/>
      <c r="I697" s="1363"/>
    </row>
    <row r="698" spans="1:9">
      <c r="A698" s="1368">
        <v>1164383961</v>
      </c>
      <c r="B698" s="1369" t="s">
        <v>563</v>
      </c>
      <c r="C698" s="1369" t="s">
        <v>388</v>
      </c>
      <c r="D698" s="1369" t="s">
        <v>391</v>
      </c>
      <c r="E698" s="1369" t="s">
        <v>136</v>
      </c>
      <c r="F698" s="1369" t="s">
        <v>229</v>
      </c>
      <c r="G698" s="1369" t="s">
        <v>228</v>
      </c>
      <c r="H698" s="1363"/>
      <c r="I698" s="1363"/>
    </row>
    <row r="699" spans="1:9">
      <c r="A699" s="1368">
        <v>1164416654</v>
      </c>
      <c r="B699" s="1369" t="s">
        <v>1460</v>
      </c>
      <c r="C699" s="1369" t="s">
        <v>9</v>
      </c>
      <c r="D699" s="1369"/>
      <c r="E699" s="1369"/>
      <c r="F699" s="1369" t="s">
        <v>237</v>
      </c>
      <c r="G699" s="1369" t="s">
        <v>236</v>
      </c>
      <c r="H699" s="1363"/>
      <c r="I699" s="1363"/>
    </row>
    <row r="700" spans="1:9">
      <c r="A700" s="1368">
        <v>1164423148</v>
      </c>
      <c r="B700" s="1369" t="s">
        <v>1461</v>
      </c>
      <c r="C700" s="1369" t="s">
        <v>9</v>
      </c>
      <c r="D700" s="1369"/>
      <c r="E700" s="1369"/>
      <c r="F700" s="1369" t="s">
        <v>235</v>
      </c>
      <c r="G700" s="1369" t="s">
        <v>234</v>
      </c>
      <c r="H700" s="1363"/>
      <c r="I700" s="1363"/>
    </row>
    <row r="701" spans="1:9">
      <c r="A701" s="1368">
        <v>1164440506</v>
      </c>
      <c r="B701" s="1369" t="s">
        <v>799</v>
      </c>
      <c r="C701" s="1369" t="s">
        <v>9</v>
      </c>
      <c r="D701" s="1369"/>
      <c r="E701" s="1369"/>
      <c r="F701" s="1369" t="s">
        <v>237</v>
      </c>
      <c r="G701" s="1369" t="s">
        <v>236</v>
      </c>
      <c r="H701" s="1363"/>
      <c r="I701" s="1363"/>
    </row>
    <row r="702" spans="1:9">
      <c r="A702" s="1368">
        <v>1164487762</v>
      </c>
      <c r="B702" s="1369" t="s">
        <v>1462</v>
      </c>
      <c r="C702" s="1369" t="s">
        <v>9</v>
      </c>
      <c r="D702" s="1369"/>
      <c r="E702" s="1369"/>
      <c r="F702" s="1369" t="s">
        <v>217</v>
      </c>
      <c r="G702" s="1369" t="s">
        <v>216</v>
      </c>
      <c r="H702" s="1363"/>
      <c r="I702" s="1363"/>
    </row>
    <row r="703" spans="1:9">
      <c r="A703" s="1368">
        <v>1164494560</v>
      </c>
      <c r="B703" s="1369" t="s">
        <v>1463</v>
      </c>
      <c r="C703" s="1369" t="s">
        <v>9</v>
      </c>
      <c r="D703" s="1369"/>
      <c r="E703" s="1369"/>
      <c r="F703" s="1369" t="s">
        <v>239</v>
      </c>
      <c r="G703" s="1369" t="s">
        <v>238</v>
      </c>
      <c r="H703" s="1363"/>
      <c r="I703" s="1363"/>
    </row>
    <row r="704" spans="1:9">
      <c r="A704" s="1368">
        <v>1164502040</v>
      </c>
      <c r="B704" s="1369" t="s">
        <v>852</v>
      </c>
      <c r="C704" s="1369" t="s">
        <v>388</v>
      </c>
      <c r="D704" s="1369" t="s">
        <v>844</v>
      </c>
      <c r="E704" s="1369" t="s">
        <v>246</v>
      </c>
      <c r="F704" s="1369" t="s">
        <v>239</v>
      </c>
      <c r="G704" s="1369" t="s">
        <v>238</v>
      </c>
      <c r="H704" s="1363"/>
      <c r="I704" s="1363"/>
    </row>
    <row r="705" spans="1:9">
      <c r="A705" s="1368">
        <v>1164502909</v>
      </c>
      <c r="B705" s="1369" t="s">
        <v>1229</v>
      </c>
      <c r="C705" s="1369" t="s">
        <v>390</v>
      </c>
      <c r="D705" s="1369" t="s">
        <v>392</v>
      </c>
      <c r="E705" s="1369" t="s">
        <v>140</v>
      </c>
      <c r="F705" s="1369" t="s">
        <v>239</v>
      </c>
      <c r="G705" s="1369" t="s">
        <v>238</v>
      </c>
      <c r="H705" s="1363"/>
      <c r="I705" s="1363"/>
    </row>
    <row r="706" spans="1:9">
      <c r="A706" s="1368">
        <v>1164540941</v>
      </c>
      <c r="B706" s="1369" t="s">
        <v>565</v>
      </c>
      <c r="C706" s="1369" t="s">
        <v>388</v>
      </c>
      <c r="D706" s="1369" t="s">
        <v>391</v>
      </c>
      <c r="E706" s="1369" t="s">
        <v>136</v>
      </c>
      <c r="F706" s="1369" t="s">
        <v>239</v>
      </c>
      <c r="G706" s="1369" t="s">
        <v>238</v>
      </c>
      <c r="H706" s="1363"/>
      <c r="I706" s="1363"/>
    </row>
    <row r="707" spans="1:9">
      <c r="A707" s="1368">
        <v>1164550353</v>
      </c>
      <c r="B707" s="1369" t="s">
        <v>651</v>
      </c>
      <c r="C707" s="1369" t="s">
        <v>390</v>
      </c>
      <c r="D707" s="1369" t="s">
        <v>394</v>
      </c>
      <c r="E707" s="1369" t="s">
        <v>132</v>
      </c>
      <c r="F707" s="1369" t="s">
        <v>239</v>
      </c>
      <c r="G707" s="1369" t="s">
        <v>238</v>
      </c>
      <c r="H707" s="1363"/>
      <c r="I707" s="1363"/>
    </row>
    <row r="708" spans="1:9">
      <c r="A708" s="1368">
        <v>1164559727</v>
      </c>
      <c r="B708" s="1369" t="s">
        <v>1230</v>
      </c>
      <c r="C708" s="1369" t="s">
        <v>390</v>
      </c>
      <c r="D708" s="1369" t="s">
        <v>841</v>
      </c>
      <c r="E708" s="1369" t="s">
        <v>164</v>
      </c>
      <c r="F708" s="1369" t="s">
        <v>239</v>
      </c>
      <c r="G708" s="1369" t="s">
        <v>238</v>
      </c>
      <c r="H708" s="1363"/>
      <c r="I708" s="1363"/>
    </row>
    <row r="709" spans="1:9">
      <c r="A709" s="1368">
        <v>1164608342</v>
      </c>
      <c r="B709" s="1369" t="s">
        <v>1464</v>
      </c>
      <c r="C709" s="1369" t="s">
        <v>9</v>
      </c>
      <c r="D709" s="1369"/>
      <c r="E709" s="1369"/>
      <c r="F709" s="1369" t="s">
        <v>237</v>
      </c>
      <c r="G709" s="1369" t="s">
        <v>236</v>
      </c>
      <c r="H709" s="1363"/>
      <c r="I709" s="1363"/>
    </row>
    <row r="710" spans="1:9">
      <c r="A710" s="1368">
        <v>1164633670</v>
      </c>
      <c r="B710" s="1369" t="s">
        <v>382</v>
      </c>
      <c r="C710" s="1369" t="s">
        <v>388</v>
      </c>
      <c r="D710" s="1369" t="s">
        <v>389</v>
      </c>
      <c r="E710" s="1369" t="s">
        <v>165</v>
      </c>
      <c r="F710" s="1369" t="s">
        <v>239</v>
      </c>
      <c r="G710" s="1369" t="s">
        <v>238</v>
      </c>
      <c r="H710" s="1363"/>
      <c r="I710" s="1363"/>
    </row>
    <row r="711" spans="1:9">
      <c r="A711" s="1368">
        <v>1164646474</v>
      </c>
      <c r="B711" s="1369" t="s">
        <v>923</v>
      </c>
      <c r="C711" s="1369" t="s">
        <v>388</v>
      </c>
      <c r="D711" s="1369" t="s">
        <v>849</v>
      </c>
      <c r="E711" s="1369" t="s">
        <v>119</v>
      </c>
      <c r="F711" s="1369" t="s">
        <v>239</v>
      </c>
      <c r="G711" s="1369" t="s">
        <v>238</v>
      </c>
      <c r="H711" s="1363"/>
      <c r="I711" s="1363"/>
    </row>
    <row r="712" spans="1:9">
      <c r="A712" s="1368">
        <v>1164687544</v>
      </c>
      <c r="B712" s="1369" t="s">
        <v>1465</v>
      </c>
      <c r="C712" s="1369" t="s">
        <v>9</v>
      </c>
      <c r="D712" s="1369"/>
      <c r="E712" s="1369"/>
      <c r="F712" s="1369" t="s">
        <v>239</v>
      </c>
      <c r="G712" s="1369" t="s">
        <v>238</v>
      </c>
      <c r="H712" s="1363"/>
      <c r="I712" s="1363"/>
    </row>
    <row r="713" spans="1:9">
      <c r="A713" s="1368">
        <v>1164688005</v>
      </c>
      <c r="B713" s="1369" t="s">
        <v>589</v>
      </c>
      <c r="C713" s="1369" t="s">
        <v>390</v>
      </c>
      <c r="D713" s="1369" t="s">
        <v>394</v>
      </c>
      <c r="E713" s="1369" t="s">
        <v>132</v>
      </c>
      <c r="F713" s="1369" t="s">
        <v>239</v>
      </c>
      <c r="G713" s="1369" t="s">
        <v>238</v>
      </c>
      <c r="H713" s="1363"/>
      <c r="I713" s="1363"/>
    </row>
    <row r="714" spans="1:9">
      <c r="A714" s="1368">
        <v>1164725880</v>
      </c>
      <c r="B714" s="1369" t="s">
        <v>383</v>
      </c>
      <c r="C714" s="1369" t="s">
        <v>388</v>
      </c>
      <c r="D714" s="1369" t="s">
        <v>389</v>
      </c>
      <c r="E714" s="1369" t="s">
        <v>165</v>
      </c>
      <c r="F714" s="1369" t="s">
        <v>245</v>
      </c>
      <c r="G714" s="1369" t="s">
        <v>244</v>
      </c>
      <c r="H714" s="1363"/>
      <c r="I714" s="1363"/>
    </row>
    <row r="715" spans="1:9">
      <c r="A715" s="1368">
        <v>1164735582</v>
      </c>
      <c r="B715" s="1369" t="s">
        <v>908</v>
      </c>
      <c r="C715" s="1369" t="s">
        <v>9</v>
      </c>
      <c r="D715" s="1369"/>
      <c r="E715" s="1369"/>
      <c r="F715" s="1369" t="s">
        <v>225</v>
      </c>
      <c r="G715" s="1369" t="s">
        <v>224</v>
      </c>
      <c r="H715" s="1363"/>
      <c r="I715" s="1363"/>
    </row>
    <row r="716" spans="1:9">
      <c r="A716" s="1368">
        <v>1164735681</v>
      </c>
      <c r="B716" s="1369" t="s">
        <v>1466</v>
      </c>
      <c r="C716" s="1369" t="s">
        <v>9</v>
      </c>
      <c r="D716" s="1369"/>
      <c r="E716" s="1369"/>
      <c r="F716" s="1369" t="s">
        <v>233</v>
      </c>
      <c r="G716" s="1369" t="s">
        <v>232</v>
      </c>
      <c r="H716" s="1363"/>
      <c r="I716" s="1363"/>
    </row>
    <row r="717" spans="1:9">
      <c r="A717" s="1368">
        <v>1164744683</v>
      </c>
      <c r="B717" s="1369" t="s">
        <v>460</v>
      </c>
      <c r="C717" s="1369" t="s">
        <v>390</v>
      </c>
      <c r="D717" s="1369" t="s">
        <v>392</v>
      </c>
      <c r="E717" s="1369" t="s">
        <v>140</v>
      </c>
      <c r="F717" s="1369" t="s">
        <v>239</v>
      </c>
      <c r="G717" s="1369" t="s">
        <v>238</v>
      </c>
      <c r="H717" s="1363"/>
      <c r="I717" s="1363"/>
    </row>
    <row r="718" spans="1:9">
      <c r="A718" s="1368">
        <v>1164745177</v>
      </c>
      <c r="B718" s="1369" t="s">
        <v>482</v>
      </c>
      <c r="C718" s="1369" t="s">
        <v>388</v>
      </c>
      <c r="D718" s="1369" t="s">
        <v>389</v>
      </c>
      <c r="E718" s="1369" t="s">
        <v>165</v>
      </c>
      <c r="F718" s="1369" t="s">
        <v>239</v>
      </c>
      <c r="G718" s="1369" t="s">
        <v>238</v>
      </c>
      <c r="H718" s="1363"/>
      <c r="I718" s="1363"/>
    </row>
    <row r="719" spans="1:9">
      <c r="A719" s="1368">
        <v>1164805617</v>
      </c>
      <c r="B719" s="1369" t="s">
        <v>751</v>
      </c>
      <c r="C719" s="1369" t="s">
        <v>9</v>
      </c>
      <c r="D719" s="1369"/>
      <c r="E719" s="1369"/>
      <c r="F719" s="1369" t="s">
        <v>239</v>
      </c>
      <c r="G719" s="1369" t="s">
        <v>238</v>
      </c>
      <c r="H719" s="1363"/>
      <c r="I719" s="1363"/>
    </row>
    <row r="720" spans="1:9">
      <c r="A720" s="1368">
        <v>1164847940</v>
      </c>
      <c r="B720" s="1369" t="s">
        <v>1231</v>
      </c>
      <c r="C720" s="1369" t="s">
        <v>388</v>
      </c>
      <c r="D720" s="1369" t="s">
        <v>389</v>
      </c>
      <c r="E720" s="1369" t="s">
        <v>165</v>
      </c>
      <c r="F720" s="1369" t="s">
        <v>237</v>
      </c>
      <c r="G720" s="1369" t="s">
        <v>236</v>
      </c>
      <c r="H720" s="1363"/>
      <c r="I720" s="1363"/>
    </row>
    <row r="721" spans="1:9">
      <c r="A721" s="1368">
        <v>1164850829</v>
      </c>
      <c r="B721" s="1369" t="s">
        <v>569</v>
      </c>
      <c r="C721" s="1369" t="s">
        <v>388</v>
      </c>
      <c r="D721" s="1369" t="s">
        <v>391</v>
      </c>
      <c r="E721" s="1369" t="s">
        <v>136</v>
      </c>
      <c r="F721" s="1369" t="s">
        <v>239</v>
      </c>
      <c r="G721" s="1369" t="s">
        <v>238</v>
      </c>
      <c r="H721" s="1363"/>
      <c r="I721" s="1363"/>
    </row>
    <row r="722" spans="1:9">
      <c r="A722" s="1368">
        <v>1164866635</v>
      </c>
      <c r="B722" s="1369" t="s">
        <v>1467</v>
      </c>
      <c r="C722" s="1369" t="s">
        <v>9</v>
      </c>
      <c r="D722" s="1369"/>
      <c r="E722" s="1369"/>
      <c r="F722" s="1369" t="s">
        <v>217</v>
      </c>
      <c r="G722" s="1369" t="s">
        <v>216</v>
      </c>
      <c r="H722" s="1363"/>
      <c r="I722" s="1363"/>
    </row>
    <row r="723" spans="1:9">
      <c r="A723" s="1368">
        <v>1164915127</v>
      </c>
      <c r="B723" s="1369" t="s">
        <v>768</v>
      </c>
      <c r="C723" s="1369" t="s">
        <v>9</v>
      </c>
      <c r="D723" s="1369"/>
      <c r="E723" s="1369"/>
      <c r="F723" s="1369" t="s">
        <v>239</v>
      </c>
      <c r="G723" s="1369" t="s">
        <v>238</v>
      </c>
      <c r="H723" s="1363"/>
      <c r="I723" s="1363"/>
    </row>
    <row r="724" spans="1:9">
      <c r="A724" s="1368">
        <v>1164935216</v>
      </c>
      <c r="B724" s="1369" t="s">
        <v>446</v>
      </c>
      <c r="C724" s="1369" t="s">
        <v>388</v>
      </c>
      <c r="D724" s="1369" t="s">
        <v>391</v>
      </c>
      <c r="E724" s="1369" t="s">
        <v>136</v>
      </c>
      <c r="F724" s="1369" t="s">
        <v>225</v>
      </c>
      <c r="G724" s="1369" t="s">
        <v>224</v>
      </c>
      <c r="H724" s="1363"/>
      <c r="I724" s="1363"/>
    </row>
    <row r="725" spans="1:9">
      <c r="A725" s="1368">
        <v>1164936529</v>
      </c>
      <c r="B725" s="1369" t="s">
        <v>1468</v>
      </c>
      <c r="C725" s="1369" t="s">
        <v>9</v>
      </c>
      <c r="D725" s="1369"/>
      <c r="E725" s="1369"/>
      <c r="F725" s="1369" t="s">
        <v>217</v>
      </c>
      <c r="G725" s="1369" t="s">
        <v>216</v>
      </c>
      <c r="H725" s="1363"/>
      <c r="I725" s="1363"/>
    </row>
    <row r="726" spans="1:9">
      <c r="A726" s="1368">
        <v>1164958267</v>
      </c>
      <c r="B726" s="1369" t="s">
        <v>707</v>
      </c>
      <c r="C726" s="1369" t="s">
        <v>9</v>
      </c>
      <c r="D726" s="1369"/>
      <c r="E726" s="1369"/>
      <c r="F726" s="1369" t="s">
        <v>223</v>
      </c>
      <c r="G726" s="1369" t="s">
        <v>222</v>
      </c>
      <c r="H726" s="1363"/>
      <c r="I726" s="1363"/>
    </row>
    <row r="727" spans="1:9">
      <c r="A727" s="1368">
        <v>1164997372</v>
      </c>
      <c r="B727" s="1369" t="s">
        <v>728</v>
      </c>
      <c r="C727" s="1369" t="s">
        <v>9</v>
      </c>
      <c r="D727" s="1369"/>
      <c r="E727" s="1369"/>
      <c r="F727" s="1369" t="s">
        <v>239</v>
      </c>
      <c r="G727" s="1369" t="s">
        <v>238</v>
      </c>
      <c r="H727" s="1363"/>
      <c r="I727" s="1363"/>
    </row>
    <row r="728" spans="1:9">
      <c r="A728" s="1368">
        <v>1164999469</v>
      </c>
      <c r="B728" s="1369" t="s">
        <v>666</v>
      </c>
      <c r="C728" s="1369" t="s">
        <v>390</v>
      </c>
      <c r="D728" s="1369" t="s">
        <v>391</v>
      </c>
      <c r="E728" s="1369" t="s">
        <v>136</v>
      </c>
      <c r="F728" s="1369" t="s">
        <v>239</v>
      </c>
      <c r="G728" s="1369" t="s">
        <v>238</v>
      </c>
      <c r="H728" s="1363"/>
      <c r="I728" s="1363"/>
    </row>
    <row r="729" spans="1:9">
      <c r="A729" s="1368">
        <v>1165002263</v>
      </c>
      <c r="B729" s="1369" t="s">
        <v>1469</v>
      </c>
      <c r="C729" s="1369" t="s">
        <v>9</v>
      </c>
      <c r="D729" s="1369"/>
      <c r="E729" s="1369"/>
      <c r="F729" s="1369" t="s">
        <v>243</v>
      </c>
      <c r="G729" s="1369" t="s">
        <v>242</v>
      </c>
      <c r="H729" s="1363"/>
      <c r="I729" s="1363"/>
    </row>
    <row r="730" spans="1:9">
      <c r="A730" s="1368">
        <v>1165003691</v>
      </c>
      <c r="B730" s="1369" t="s">
        <v>1470</v>
      </c>
      <c r="C730" s="1369" t="s">
        <v>9</v>
      </c>
      <c r="D730" s="1369"/>
      <c r="E730" s="1369"/>
      <c r="F730" s="1369" t="s">
        <v>239</v>
      </c>
      <c r="G730" s="1369" t="s">
        <v>238</v>
      </c>
      <c r="H730" s="1363"/>
      <c r="I730" s="1363"/>
    </row>
    <row r="731" spans="1:9">
      <c r="A731" s="1368">
        <v>1165019481</v>
      </c>
      <c r="B731" s="1369" t="s">
        <v>1471</v>
      </c>
      <c r="C731" s="1369" t="s">
        <v>9</v>
      </c>
      <c r="D731" s="1369"/>
      <c r="E731" s="1369"/>
      <c r="F731" s="1369" t="s">
        <v>219</v>
      </c>
      <c r="G731" s="1369" t="s">
        <v>218</v>
      </c>
      <c r="H731" s="1363"/>
      <c r="I731" s="1363"/>
    </row>
    <row r="732" spans="1:9">
      <c r="A732" s="1368">
        <v>1165068835</v>
      </c>
      <c r="B732" s="1369" t="s">
        <v>507</v>
      </c>
      <c r="C732" s="1369" t="s">
        <v>388</v>
      </c>
      <c r="D732" s="1369" t="s">
        <v>395</v>
      </c>
      <c r="E732" s="1369" t="s">
        <v>110</v>
      </c>
      <c r="F732" s="1369" t="s">
        <v>239</v>
      </c>
      <c r="G732" s="1369" t="s">
        <v>238</v>
      </c>
      <c r="H732" s="1363"/>
      <c r="I732" s="1363"/>
    </row>
    <row r="733" spans="1:9">
      <c r="A733" s="1368">
        <v>1165084956</v>
      </c>
      <c r="B733" s="1369" t="s">
        <v>721</v>
      </c>
      <c r="C733" s="1369" t="s">
        <v>388</v>
      </c>
      <c r="D733" s="1369" t="s">
        <v>392</v>
      </c>
      <c r="E733" s="1369" t="s">
        <v>140</v>
      </c>
      <c r="F733" s="1369" t="s">
        <v>237</v>
      </c>
      <c r="G733" s="1369" t="s">
        <v>236</v>
      </c>
      <c r="H733" s="1363"/>
      <c r="I733" s="1363"/>
    </row>
    <row r="734" spans="1:9">
      <c r="A734" s="1368">
        <v>1165097636</v>
      </c>
      <c r="B734" s="1369" t="s">
        <v>1472</v>
      </c>
      <c r="C734" s="1369" t="s">
        <v>9</v>
      </c>
      <c r="D734" s="1369"/>
      <c r="E734" s="1369"/>
      <c r="F734" s="1369" t="s">
        <v>223</v>
      </c>
      <c r="G734" s="1369" t="s">
        <v>222</v>
      </c>
      <c r="H734" s="1363"/>
      <c r="I734" s="1363"/>
    </row>
    <row r="735" spans="1:9">
      <c r="A735" s="1368">
        <v>1165103657</v>
      </c>
      <c r="B735" s="1369" t="s">
        <v>752</v>
      </c>
      <c r="C735" s="1369" t="s">
        <v>9</v>
      </c>
      <c r="D735" s="1369"/>
      <c r="E735" s="1369"/>
      <c r="F735" s="1369" t="s">
        <v>239</v>
      </c>
      <c r="G735" s="1369" t="s">
        <v>238</v>
      </c>
      <c r="H735" s="1363"/>
      <c r="I735" s="1363"/>
    </row>
    <row r="736" spans="1:9">
      <c r="A736" s="1368">
        <v>1165124943</v>
      </c>
      <c r="B736" s="1369" t="s">
        <v>976</v>
      </c>
      <c r="C736" s="1369" t="s">
        <v>9</v>
      </c>
      <c r="D736" s="1369"/>
      <c r="E736" s="1369"/>
      <c r="F736" s="1369" t="s">
        <v>243</v>
      </c>
      <c r="G736" s="1369" t="s">
        <v>242</v>
      </c>
      <c r="H736" s="1363"/>
      <c r="I736" s="1363"/>
    </row>
    <row r="737" spans="1:9">
      <c r="A737" s="1368">
        <v>1165142390</v>
      </c>
      <c r="B737" s="1369" t="s">
        <v>1473</v>
      </c>
      <c r="C737" s="1369" t="s">
        <v>9</v>
      </c>
      <c r="D737" s="1369"/>
      <c r="E737" s="1369"/>
      <c r="F737" s="1369" t="s">
        <v>229</v>
      </c>
      <c r="G737" s="1369" t="s">
        <v>228</v>
      </c>
      <c r="H737" s="1363"/>
      <c r="I737" s="1363"/>
    </row>
    <row r="738" spans="1:9">
      <c r="A738" s="1368">
        <v>1165153785</v>
      </c>
      <c r="B738" s="1369" t="s">
        <v>1232</v>
      </c>
      <c r="C738" s="1369" t="s">
        <v>390</v>
      </c>
      <c r="D738" s="1369" t="s">
        <v>393</v>
      </c>
      <c r="E738" s="1369" t="s">
        <v>161</v>
      </c>
      <c r="F738" s="1369" t="s">
        <v>239</v>
      </c>
      <c r="G738" s="1369" t="s">
        <v>238</v>
      </c>
      <c r="H738" s="1363"/>
      <c r="I738" s="1363"/>
    </row>
    <row r="739" spans="1:9">
      <c r="A739" s="1368">
        <v>1165251829</v>
      </c>
      <c r="B739" s="1369" t="s">
        <v>398</v>
      </c>
      <c r="C739" s="1369" t="s">
        <v>388</v>
      </c>
      <c r="D739" s="1369" t="s">
        <v>389</v>
      </c>
      <c r="E739" s="1369" t="s">
        <v>165</v>
      </c>
      <c r="F739" s="1369" t="s">
        <v>217</v>
      </c>
      <c r="G739" s="1369" t="s">
        <v>216</v>
      </c>
      <c r="H739" s="1363"/>
      <c r="I739" s="1363"/>
    </row>
    <row r="740" spans="1:9">
      <c r="A740" s="1368">
        <v>1165270621</v>
      </c>
      <c r="B740" s="1369" t="s">
        <v>1233</v>
      </c>
      <c r="C740" s="1369" t="s">
        <v>390</v>
      </c>
      <c r="D740" s="1369" t="s">
        <v>844</v>
      </c>
      <c r="E740" s="1369" t="s">
        <v>246</v>
      </c>
      <c r="F740" s="1369" t="s">
        <v>239</v>
      </c>
      <c r="G740" s="1369" t="s">
        <v>238</v>
      </c>
      <c r="H740" s="1363"/>
      <c r="I740" s="1363"/>
    </row>
    <row r="741" spans="1:9">
      <c r="A741" s="1368">
        <v>1165297129</v>
      </c>
      <c r="B741" s="1369" t="s">
        <v>616</v>
      </c>
      <c r="C741" s="1369" t="s">
        <v>390</v>
      </c>
      <c r="D741" s="1369" t="s">
        <v>391</v>
      </c>
      <c r="E741" s="1369" t="s">
        <v>136</v>
      </c>
      <c r="F741" s="1369" t="s">
        <v>245</v>
      </c>
      <c r="G741" s="1369" t="s">
        <v>244</v>
      </c>
      <c r="H741" s="1363"/>
      <c r="I741" s="1363"/>
    </row>
    <row r="742" spans="1:9">
      <c r="A742" s="1368">
        <v>1165311144</v>
      </c>
      <c r="B742" s="1369" t="s">
        <v>1234</v>
      </c>
      <c r="C742" s="1369" t="s">
        <v>388</v>
      </c>
      <c r="D742" s="1369" t="s">
        <v>844</v>
      </c>
      <c r="E742" s="1369" t="s">
        <v>246</v>
      </c>
      <c r="F742" s="1369" t="s">
        <v>239</v>
      </c>
      <c r="G742" s="1369" t="s">
        <v>238</v>
      </c>
      <c r="H742" s="1363"/>
      <c r="I742" s="1363"/>
    </row>
    <row r="743" spans="1:9">
      <c r="A743" s="1368">
        <v>1165324667</v>
      </c>
      <c r="B743" s="1369" t="s">
        <v>1235</v>
      </c>
      <c r="C743" s="1369" t="s">
        <v>388</v>
      </c>
      <c r="D743" s="1369" t="s">
        <v>392</v>
      </c>
      <c r="E743" s="1369" t="s">
        <v>140</v>
      </c>
      <c r="F743" s="1369" t="s">
        <v>239</v>
      </c>
      <c r="G743" s="1369" t="s">
        <v>238</v>
      </c>
      <c r="H743" s="1363"/>
      <c r="I743" s="1363"/>
    </row>
    <row r="744" spans="1:9">
      <c r="A744" s="1368">
        <v>1165325110</v>
      </c>
      <c r="B744" s="1369" t="s">
        <v>769</v>
      </c>
      <c r="C744" s="1369" t="s">
        <v>9</v>
      </c>
      <c r="D744" s="1369"/>
      <c r="E744" s="1369"/>
      <c r="F744" s="1369" t="s">
        <v>239</v>
      </c>
      <c r="G744" s="1369" t="s">
        <v>238</v>
      </c>
      <c r="H744" s="1363"/>
      <c r="I744" s="1363"/>
    </row>
    <row r="745" spans="1:9">
      <c r="A745" s="1368">
        <v>1165328338</v>
      </c>
      <c r="B745" s="1369" t="s">
        <v>729</v>
      </c>
      <c r="C745" s="1369" t="s">
        <v>388</v>
      </c>
      <c r="D745" s="1369" t="s">
        <v>391</v>
      </c>
      <c r="E745" s="1369" t="s">
        <v>136</v>
      </c>
      <c r="F745" s="1369" t="s">
        <v>243</v>
      </c>
      <c r="G745" s="1369" t="s">
        <v>242</v>
      </c>
      <c r="H745" s="1363"/>
      <c r="I745" s="1363"/>
    </row>
    <row r="746" spans="1:9">
      <c r="A746" s="1368">
        <v>1165362584</v>
      </c>
      <c r="B746" s="1369" t="s">
        <v>647</v>
      </c>
      <c r="C746" s="1369" t="s">
        <v>390</v>
      </c>
      <c r="D746" s="1369" t="s">
        <v>392</v>
      </c>
      <c r="E746" s="1369" t="s">
        <v>140</v>
      </c>
      <c r="F746" s="1369" t="s">
        <v>217</v>
      </c>
      <c r="G746" s="1369" t="s">
        <v>216</v>
      </c>
      <c r="H746" s="1363"/>
      <c r="I746" s="1363"/>
    </row>
    <row r="747" spans="1:9">
      <c r="A747" s="1368">
        <v>1165384281</v>
      </c>
      <c r="B747" s="1369" t="s">
        <v>1474</v>
      </c>
      <c r="C747" s="1369" t="s">
        <v>9</v>
      </c>
      <c r="D747" s="1369"/>
      <c r="E747" s="1369"/>
      <c r="F747" s="1369" t="s">
        <v>239</v>
      </c>
      <c r="G747" s="1369" t="s">
        <v>238</v>
      </c>
      <c r="H747" s="1363"/>
      <c r="I747" s="1363"/>
    </row>
    <row r="748" spans="1:9">
      <c r="A748" s="1368">
        <v>1165410763</v>
      </c>
      <c r="B748" s="1369" t="s">
        <v>586</v>
      </c>
      <c r="C748" s="1369" t="s">
        <v>390</v>
      </c>
      <c r="D748" s="1369" t="s">
        <v>391</v>
      </c>
      <c r="E748" s="1369" t="s">
        <v>136</v>
      </c>
      <c r="F748" s="1369" t="s">
        <v>217</v>
      </c>
      <c r="G748" s="1369" t="s">
        <v>216</v>
      </c>
      <c r="H748" s="1363"/>
      <c r="I748" s="1363"/>
    </row>
    <row r="749" spans="1:9">
      <c r="A749" s="1368">
        <v>1165416273</v>
      </c>
      <c r="B749" s="1369" t="s">
        <v>1236</v>
      </c>
      <c r="C749" s="1369" t="s">
        <v>388</v>
      </c>
      <c r="D749" s="1369" t="s">
        <v>391</v>
      </c>
      <c r="E749" s="1369" t="s">
        <v>136</v>
      </c>
      <c r="F749" s="1369" t="s">
        <v>245</v>
      </c>
      <c r="G749" s="1369" t="s">
        <v>244</v>
      </c>
      <c r="H749" s="1363"/>
      <c r="I749" s="1363"/>
    </row>
    <row r="750" spans="1:9">
      <c r="A750" s="1368">
        <v>1165433906</v>
      </c>
      <c r="B750" s="1369" t="s">
        <v>557</v>
      </c>
      <c r="C750" s="1369" t="s">
        <v>388</v>
      </c>
      <c r="D750" s="1369" t="s">
        <v>391</v>
      </c>
      <c r="E750" s="1369" t="s">
        <v>136</v>
      </c>
      <c r="F750" s="1369" t="s">
        <v>239</v>
      </c>
      <c r="G750" s="1369" t="s">
        <v>238</v>
      </c>
      <c r="H750" s="1363"/>
      <c r="I750" s="1363"/>
    </row>
    <row r="751" spans="1:9">
      <c r="A751" s="1368">
        <v>1165439978</v>
      </c>
      <c r="B751" s="1369" t="s">
        <v>1237</v>
      </c>
      <c r="C751" s="1369" t="s">
        <v>390</v>
      </c>
      <c r="D751" s="1369" t="s">
        <v>841</v>
      </c>
      <c r="E751" s="1369" t="s">
        <v>164</v>
      </c>
      <c r="F751" s="1369" t="s">
        <v>217</v>
      </c>
      <c r="G751" s="1369" t="s">
        <v>216</v>
      </c>
      <c r="H751" s="1363"/>
      <c r="I751" s="1363"/>
    </row>
    <row r="752" spans="1:9">
      <c r="A752" s="1368">
        <v>1165460552</v>
      </c>
      <c r="B752" s="1369" t="s">
        <v>1475</v>
      </c>
      <c r="C752" s="1369" t="s">
        <v>9</v>
      </c>
      <c r="D752" s="1369"/>
      <c r="E752" s="1369"/>
      <c r="F752" s="1369" t="s">
        <v>239</v>
      </c>
      <c r="G752" s="1369" t="s">
        <v>238</v>
      </c>
      <c r="H752" s="1363"/>
      <c r="I752" s="1363"/>
    </row>
    <row r="753" spans="1:9">
      <c r="A753" s="1368">
        <v>1165478968</v>
      </c>
      <c r="B753" s="1369" t="s">
        <v>1476</v>
      </c>
      <c r="C753" s="1369" t="s">
        <v>9</v>
      </c>
      <c r="D753" s="1369"/>
      <c r="E753" s="1369"/>
      <c r="F753" s="1369" t="s">
        <v>217</v>
      </c>
      <c r="G753" s="1369" t="s">
        <v>216</v>
      </c>
      <c r="H753" s="1363"/>
      <c r="I753" s="1363"/>
    </row>
    <row r="754" spans="1:9">
      <c r="A754" s="1368">
        <v>1165496747</v>
      </c>
      <c r="B754" s="1369" t="s">
        <v>468</v>
      </c>
      <c r="C754" s="1369" t="s">
        <v>390</v>
      </c>
      <c r="D754" s="1369" t="s">
        <v>392</v>
      </c>
      <c r="E754" s="1369" t="s">
        <v>140</v>
      </c>
      <c r="F754" s="1369" t="s">
        <v>237</v>
      </c>
      <c r="G754" s="1369" t="s">
        <v>236</v>
      </c>
      <c r="H754" s="1363"/>
      <c r="I754" s="1363"/>
    </row>
    <row r="755" spans="1:9">
      <c r="A755" s="1368">
        <v>1165497059</v>
      </c>
      <c r="B755" s="1369" t="s">
        <v>824</v>
      </c>
      <c r="C755" s="1369" t="s">
        <v>390</v>
      </c>
      <c r="D755" s="1369" t="s">
        <v>392</v>
      </c>
      <c r="E755" s="1369" t="s">
        <v>140</v>
      </c>
      <c r="F755" s="1369" t="s">
        <v>239</v>
      </c>
      <c r="G755" s="1369" t="s">
        <v>238</v>
      </c>
      <c r="H755" s="1363"/>
      <c r="I755" s="1363"/>
    </row>
    <row r="756" spans="1:9">
      <c r="A756" s="1368">
        <v>1165520207</v>
      </c>
      <c r="B756" s="1369" t="s">
        <v>357</v>
      </c>
      <c r="C756" s="1369" t="s">
        <v>390</v>
      </c>
      <c r="D756" s="1369" t="s">
        <v>389</v>
      </c>
      <c r="E756" s="1369" t="s">
        <v>165</v>
      </c>
      <c r="F756" s="1369" t="s">
        <v>231</v>
      </c>
      <c r="G756" s="1369" t="s">
        <v>230</v>
      </c>
      <c r="H756" s="1363"/>
      <c r="I756" s="1363"/>
    </row>
    <row r="757" spans="1:9">
      <c r="A757" s="1368">
        <v>1165553950</v>
      </c>
      <c r="B757" s="1369" t="s">
        <v>712</v>
      </c>
      <c r="C757" s="1369" t="s">
        <v>388</v>
      </c>
      <c r="D757" s="1369" t="s">
        <v>432</v>
      </c>
      <c r="E757" s="1369" t="s">
        <v>109</v>
      </c>
      <c r="F757" s="1369" t="s">
        <v>239</v>
      </c>
      <c r="G757" s="1369" t="s">
        <v>238</v>
      </c>
      <c r="H757" s="1363"/>
      <c r="I757" s="1363"/>
    </row>
    <row r="758" spans="1:9">
      <c r="A758" s="1368">
        <v>1165579716</v>
      </c>
      <c r="B758" s="1369" t="s">
        <v>339</v>
      </c>
      <c r="C758" s="1369" t="s">
        <v>388</v>
      </c>
      <c r="D758" s="1369" t="s">
        <v>389</v>
      </c>
      <c r="E758" s="1369" t="s">
        <v>165</v>
      </c>
      <c r="F758" s="1369" t="s">
        <v>239</v>
      </c>
      <c r="G758" s="1369" t="s">
        <v>238</v>
      </c>
      <c r="H758" s="1363"/>
      <c r="I758" s="1363"/>
    </row>
    <row r="759" spans="1:9">
      <c r="A759" s="1368">
        <v>1165595001</v>
      </c>
      <c r="B759" s="1369" t="s">
        <v>1477</v>
      </c>
      <c r="C759" s="1369" t="s">
        <v>9</v>
      </c>
      <c r="D759" s="1369"/>
      <c r="E759" s="1369"/>
      <c r="F759" s="1369" t="s">
        <v>239</v>
      </c>
      <c r="G759" s="1369" t="s">
        <v>238</v>
      </c>
      <c r="H759" s="1363"/>
      <c r="I759" s="1363"/>
    </row>
    <row r="760" spans="1:9">
      <c r="A760" s="1368">
        <v>1165615593</v>
      </c>
      <c r="B760" s="1369" t="s">
        <v>905</v>
      </c>
      <c r="C760" s="1369" t="s">
        <v>388</v>
      </c>
      <c r="D760" s="1369" t="s">
        <v>841</v>
      </c>
      <c r="E760" s="1369" t="s">
        <v>164</v>
      </c>
      <c r="F760" s="1369" t="s">
        <v>239</v>
      </c>
      <c r="G760" s="1369" t="s">
        <v>238</v>
      </c>
      <c r="H760" s="1363"/>
      <c r="I760" s="1363"/>
    </row>
    <row r="761" spans="1:9">
      <c r="A761" s="1368">
        <v>1165618282</v>
      </c>
      <c r="B761" s="1369" t="s">
        <v>702</v>
      </c>
      <c r="C761" s="1369" t="s">
        <v>390</v>
      </c>
      <c r="D761" s="1369" t="s">
        <v>394</v>
      </c>
      <c r="E761" s="1369" t="s">
        <v>132</v>
      </c>
      <c r="F761" s="1369" t="s">
        <v>239</v>
      </c>
      <c r="G761" s="1369" t="s">
        <v>238</v>
      </c>
      <c r="H761" s="1363"/>
      <c r="I761" s="1363"/>
    </row>
    <row r="762" spans="1:9">
      <c r="A762" s="1368">
        <v>1165633679</v>
      </c>
      <c r="B762" s="1369" t="s">
        <v>860</v>
      </c>
      <c r="C762" s="1369" t="s">
        <v>390</v>
      </c>
      <c r="D762" s="1369" t="s">
        <v>841</v>
      </c>
      <c r="E762" s="1369" t="s">
        <v>164</v>
      </c>
      <c r="F762" s="1369" t="s">
        <v>223</v>
      </c>
      <c r="G762" s="1369" t="s">
        <v>222</v>
      </c>
      <c r="H762" s="1363"/>
      <c r="I762" s="1363"/>
    </row>
    <row r="763" spans="1:9">
      <c r="A763" s="1368">
        <v>1165641938</v>
      </c>
      <c r="B763" s="1369" t="s">
        <v>1478</v>
      </c>
      <c r="C763" s="1369" t="s">
        <v>9</v>
      </c>
      <c r="D763" s="1369"/>
      <c r="E763" s="1369"/>
      <c r="F763" s="1369" t="s">
        <v>239</v>
      </c>
      <c r="G763" s="1369" t="s">
        <v>238</v>
      </c>
      <c r="H763" s="1363"/>
      <c r="I763" s="1363"/>
    </row>
    <row r="764" spans="1:9">
      <c r="A764" s="1368">
        <v>1165649956</v>
      </c>
      <c r="B764" s="1369" t="s">
        <v>1479</v>
      </c>
      <c r="C764" s="1369" t="s">
        <v>9</v>
      </c>
      <c r="D764" s="1369"/>
      <c r="E764" s="1369"/>
      <c r="F764" s="1369" t="s">
        <v>239</v>
      </c>
      <c r="G764" s="1369" t="s">
        <v>238</v>
      </c>
      <c r="H764" s="1363"/>
      <c r="I764" s="1363"/>
    </row>
    <row r="765" spans="1:9">
      <c r="A765" s="1368">
        <v>1165675183</v>
      </c>
      <c r="B765" s="1369" t="s">
        <v>1480</v>
      </c>
      <c r="C765" s="1369" t="s">
        <v>9</v>
      </c>
      <c r="D765" s="1369"/>
      <c r="E765" s="1369"/>
      <c r="F765" s="1369" t="s">
        <v>239</v>
      </c>
      <c r="G765" s="1369" t="s">
        <v>238</v>
      </c>
      <c r="H765" s="1363"/>
      <c r="I765" s="1363"/>
    </row>
    <row r="766" spans="1:9">
      <c r="A766" s="1368">
        <v>1165676744</v>
      </c>
      <c r="B766" s="1369" t="s">
        <v>1481</v>
      </c>
      <c r="C766" s="1369" t="s">
        <v>9</v>
      </c>
      <c r="D766" s="1369"/>
      <c r="E766" s="1369"/>
      <c r="F766" s="1369" t="s">
        <v>243</v>
      </c>
      <c r="G766" s="1369" t="s">
        <v>242</v>
      </c>
      <c r="H766" s="1363"/>
      <c r="I766" s="1363"/>
    </row>
    <row r="767" spans="1:9">
      <c r="A767" s="1368">
        <v>1165699316</v>
      </c>
      <c r="B767" s="1369" t="s">
        <v>604</v>
      </c>
      <c r="C767" s="1369" t="s">
        <v>390</v>
      </c>
      <c r="D767" s="1369" t="s">
        <v>394</v>
      </c>
      <c r="E767" s="1369" t="s">
        <v>132</v>
      </c>
      <c r="F767" s="1369" t="s">
        <v>221</v>
      </c>
      <c r="G767" s="1369" t="s">
        <v>220</v>
      </c>
      <c r="H767" s="1363"/>
      <c r="I767" s="1363"/>
    </row>
    <row r="768" spans="1:9">
      <c r="A768" s="1368">
        <v>1165704876</v>
      </c>
      <c r="B768" s="1369" t="s">
        <v>1482</v>
      </c>
      <c r="C768" s="1369" t="s">
        <v>9</v>
      </c>
      <c r="D768" s="1369"/>
      <c r="E768" s="1369"/>
      <c r="F768" s="1369" t="s">
        <v>217</v>
      </c>
      <c r="G768" s="1369" t="s">
        <v>216</v>
      </c>
      <c r="H768" s="1363"/>
      <c r="I768" s="1363"/>
    </row>
    <row r="769" spans="1:9">
      <c r="A769" s="1368">
        <v>1165708042</v>
      </c>
      <c r="B769" s="1369" t="s">
        <v>1483</v>
      </c>
      <c r="C769" s="1369" t="s">
        <v>9</v>
      </c>
      <c r="D769" s="1369"/>
      <c r="E769" s="1369"/>
      <c r="F769" s="1369" t="s">
        <v>239</v>
      </c>
      <c r="G769" s="1369" t="s">
        <v>238</v>
      </c>
      <c r="H769" s="1363"/>
      <c r="I769" s="1363"/>
    </row>
    <row r="770" spans="1:9">
      <c r="A770" s="1368">
        <v>1165708505</v>
      </c>
      <c r="B770" s="1369" t="s">
        <v>787</v>
      </c>
      <c r="C770" s="1369" t="s">
        <v>388</v>
      </c>
      <c r="D770" s="1369" t="s">
        <v>393</v>
      </c>
      <c r="E770" s="1369" t="s">
        <v>161</v>
      </c>
      <c r="F770" s="1369" t="s">
        <v>217</v>
      </c>
      <c r="G770" s="1369" t="s">
        <v>216</v>
      </c>
      <c r="H770" s="1363"/>
      <c r="I770" s="1363"/>
    </row>
    <row r="771" spans="1:9">
      <c r="A771" s="1368">
        <v>1165725350</v>
      </c>
      <c r="B771" s="1369" t="s">
        <v>1238</v>
      </c>
      <c r="C771" s="1369" t="s">
        <v>390</v>
      </c>
      <c r="D771" s="1369" t="s">
        <v>392</v>
      </c>
      <c r="E771" s="1369" t="s">
        <v>140</v>
      </c>
      <c r="F771" s="1369" t="s">
        <v>239</v>
      </c>
      <c r="G771" s="1369" t="s">
        <v>238</v>
      </c>
      <c r="H771" s="1363"/>
      <c r="I771" s="1363"/>
    </row>
    <row r="772" spans="1:9">
      <c r="A772" s="1368">
        <v>1165737314</v>
      </c>
      <c r="B772" s="1369" t="s">
        <v>956</v>
      </c>
      <c r="C772" s="1369" t="s">
        <v>390</v>
      </c>
      <c r="D772" s="1369" t="s">
        <v>844</v>
      </c>
      <c r="E772" s="1369" t="s">
        <v>246</v>
      </c>
      <c r="F772" s="1369" t="s">
        <v>245</v>
      </c>
      <c r="G772" s="1369" t="s">
        <v>244</v>
      </c>
      <c r="H772" s="1363"/>
      <c r="I772" s="1363"/>
    </row>
    <row r="773" spans="1:9">
      <c r="A773" s="1368">
        <v>1165767139</v>
      </c>
      <c r="B773" s="1369" t="s">
        <v>1484</v>
      </c>
      <c r="C773" s="1369" t="s">
        <v>9</v>
      </c>
      <c r="D773" s="1369"/>
      <c r="E773" s="1369"/>
      <c r="F773" s="1369" t="s">
        <v>225</v>
      </c>
      <c r="G773" s="1369" t="s">
        <v>224</v>
      </c>
      <c r="H773" s="1363"/>
      <c r="I773" s="1363"/>
    </row>
    <row r="774" spans="1:9">
      <c r="A774" s="1368">
        <v>1165783433</v>
      </c>
      <c r="B774" s="1369" t="s">
        <v>545</v>
      </c>
      <c r="C774" s="1369" t="s">
        <v>388</v>
      </c>
      <c r="D774" s="1369" t="s">
        <v>392</v>
      </c>
      <c r="E774" s="1369" t="s">
        <v>140</v>
      </c>
      <c r="F774" s="1369" t="s">
        <v>239</v>
      </c>
      <c r="G774" s="1369" t="s">
        <v>238</v>
      </c>
      <c r="H774" s="1363"/>
      <c r="I774" s="1363"/>
    </row>
    <row r="775" spans="1:9">
      <c r="A775" s="1368">
        <v>1165790651</v>
      </c>
      <c r="B775" s="1369" t="s">
        <v>695</v>
      </c>
      <c r="C775" s="1369" t="s">
        <v>390</v>
      </c>
      <c r="D775" s="1369" t="s">
        <v>391</v>
      </c>
      <c r="E775" s="1369" t="s">
        <v>136</v>
      </c>
      <c r="F775" s="1369" t="s">
        <v>239</v>
      </c>
      <c r="G775" s="1369" t="s">
        <v>238</v>
      </c>
      <c r="H775" s="1363"/>
      <c r="I775" s="1363"/>
    </row>
    <row r="776" spans="1:9">
      <c r="A776" s="1368">
        <v>1165835910</v>
      </c>
      <c r="B776" s="1369" t="s">
        <v>1239</v>
      </c>
      <c r="C776" s="1369" t="s">
        <v>390</v>
      </c>
      <c r="D776" s="1369" t="s">
        <v>391</v>
      </c>
      <c r="E776" s="1369" t="s">
        <v>136</v>
      </c>
      <c r="F776" s="1369" t="s">
        <v>225</v>
      </c>
      <c r="G776" s="1369" t="s">
        <v>224</v>
      </c>
      <c r="H776" s="1363"/>
      <c r="I776" s="1363"/>
    </row>
    <row r="777" spans="1:9">
      <c r="A777" s="1368">
        <v>1165844656</v>
      </c>
      <c r="B777" s="1369" t="s">
        <v>1485</v>
      </c>
      <c r="C777" s="1369" t="s">
        <v>9</v>
      </c>
      <c r="D777" s="1369"/>
      <c r="E777" s="1369"/>
      <c r="F777" s="1369" t="s">
        <v>215</v>
      </c>
      <c r="G777" s="1369" t="s">
        <v>214</v>
      </c>
      <c r="H777" s="1363"/>
      <c r="I777" s="1363"/>
    </row>
    <row r="778" spans="1:9">
      <c r="A778" s="1368">
        <v>1165877771</v>
      </c>
      <c r="B778" s="1369" t="s">
        <v>562</v>
      </c>
      <c r="C778" s="1369" t="s">
        <v>388</v>
      </c>
      <c r="D778" s="1369" t="s">
        <v>432</v>
      </c>
      <c r="E778" s="1369" t="s">
        <v>109</v>
      </c>
      <c r="F778" s="1369" t="s">
        <v>217</v>
      </c>
      <c r="G778" s="1369" t="s">
        <v>216</v>
      </c>
      <c r="H778" s="1363"/>
      <c r="I778" s="1363"/>
    </row>
    <row r="779" spans="1:9">
      <c r="A779" s="1368">
        <v>1165878522</v>
      </c>
      <c r="B779" s="1369" t="s">
        <v>1486</v>
      </c>
      <c r="C779" s="1369" t="s">
        <v>9</v>
      </c>
      <c r="D779" s="1369"/>
      <c r="E779" s="1369"/>
      <c r="F779" s="1369" t="s">
        <v>237</v>
      </c>
      <c r="G779" s="1369" t="s">
        <v>236</v>
      </c>
      <c r="H779" s="1363"/>
      <c r="I779" s="1363"/>
    </row>
    <row r="780" spans="1:9">
      <c r="A780" s="1368">
        <v>1165923518</v>
      </c>
      <c r="B780" s="1369" t="s">
        <v>449</v>
      </c>
      <c r="C780" s="1369" t="s">
        <v>388</v>
      </c>
      <c r="D780" s="1369" t="s">
        <v>392</v>
      </c>
      <c r="E780" s="1369" t="s">
        <v>140</v>
      </c>
      <c r="F780" s="1369" t="s">
        <v>229</v>
      </c>
      <c r="G780" s="1369" t="s">
        <v>228</v>
      </c>
      <c r="H780" s="1363"/>
      <c r="I780" s="1363"/>
    </row>
    <row r="781" spans="1:9">
      <c r="A781" s="1368">
        <v>1165927188</v>
      </c>
      <c r="B781" s="1369" t="s">
        <v>1487</v>
      </c>
      <c r="C781" s="1369" t="s">
        <v>9</v>
      </c>
      <c r="D781" s="1369"/>
      <c r="E781" s="1369"/>
      <c r="F781" s="1369" t="s">
        <v>239</v>
      </c>
      <c r="G781" s="1369" t="s">
        <v>238</v>
      </c>
      <c r="H781" s="1363"/>
      <c r="I781" s="1363"/>
    </row>
    <row r="782" spans="1:9">
      <c r="A782" s="1368">
        <v>1165944126</v>
      </c>
      <c r="B782" s="1369" t="s">
        <v>1488</v>
      </c>
      <c r="C782" s="1369" t="s">
        <v>9</v>
      </c>
      <c r="D782" s="1369"/>
      <c r="E782" s="1369"/>
      <c r="F782" s="1369" t="s">
        <v>239</v>
      </c>
      <c r="G782" s="1369" t="s">
        <v>238</v>
      </c>
      <c r="H782" s="1363"/>
      <c r="I782" s="1363"/>
    </row>
    <row r="783" spans="1:9">
      <c r="A783" s="1368">
        <v>1165945354</v>
      </c>
      <c r="B783" s="1369" t="s">
        <v>1489</v>
      </c>
      <c r="C783" s="1369" t="s">
        <v>9</v>
      </c>
      <c r="D783" s="1369"/>
      <c r="E783" s="1369"/>
      <c r="F783" s="1369" t="s">
        <v>231</v>
      </c>
      <c r="G783" s="1369" t="s">
        <v>230</v>
      </c>
      <c r="H783" s="1363"/>
      <c r="I783" s="1363"/>
    </row>
    <row r="784" spans="1:9">
      <c r="A784" s="1368">
        <v>1165954711</v>
      </c>
      <c r="B784" s="1369" t="s">
        <v>1490</v>
      </c>
      <c r="C784" s="1369" t="s">
        <v>9</v>
      </c>
      <c r="D784" s="1369"/>
      <c r="E784" s="1369"/>
      <c r="F784" s="1369" t="s">
        <v>245</v>
      </c>
      <c r="G784" s="1369" t="s">
        <v>244</v>
      </c>
      <c r="H784" s="1363"/>
      <c r="I784" s="1363"/>
    </row>
    <row r="785" spans="1:9">
      <c r="A785" s="1368">
        <v>1165979411</v>
      </c>
      <c r="B785" s="1369" t="s">
        <v>379</v>
      </c>
      <c r="C785" s="1369" t="s">
        <v>388</v>
      </c>
      <c r="D785" s="1369" t="s">
        <v>389</v>
      </c>
      <c r="E785" s="1369" t="s">
        <v>165</v>
      </c>
      <c r="F785" s="1369" t="s">
        <v>239</v>
      </c>
      <c r="G785" s="1369" t="s">
        <v>238</v>
      </c>
      <c r="H785" s="1363"/>
      <c r="I785" s="1363"/>
    </row>
    <row r="786" spans="1:9">
      <c r="A786" s="1368">
        <v>1165990129</v>
      </c>
      <c r="B786" s="1369" t="s">
        <v>755</v>
      </c>
      <c r="C786" s="1369" t="s">
        <v>9</v>
      </c>
      <c r="D786" s="1369"/>
      <c r="E786" s="1369"/>
      <c r="F786" s="1369" t="s">
        <v>215</v>
      </c>
      <c r="G786" s="1369" t="s">
        <v>214</v>
      </c>
      <c r="H786" s="1363"/>
      <c r="I786" s="1363"/>
    </row>
    <row r="787" spans="1:9">
      <c r="A787" s="1368">
        <v>1166000902</v>
      </c>
      <c r="B787" s="1369" t="s">
        <v>1491</v>
      </c>
      <c r="C787" s="1369" t="s">
        <v>9</v>
      </c>
      <c r="D787" s="1369"/>
      <c r="E787" s="1369"/>
      <c r="F787" s="1369" t="s">
        <v>235</v>
      </c>
      <c r="G787" s="1369" t="s">
        <v>234</v>
      </c>
      <c r="H787" s="1363"/>
      <c r="I787" s="1363"/>
    </row>
    <row r="788" spans="1:9">
      <c r="A788" s="1368">
        <v>1166010679</v>
      </c>
      <c r="B788" s="1369" t="s">
        <v>1492</v>
      </c>
      <c r="C788" s="1369" t="s">
        <v>9</v>
      </c>
      <c r="D788" s="1369"/>
      <c r="E788" s="1369"/>
      <c r="F788" s="1369" t="s">
        <v>243</v>
      </c>
      <c r="G788" s="1369" t="s">
        <v>242</v>
      </c>
      <c r="H788" s="1363"/>
      <c r="I788" s="1363"/>
    </row>
    <row r="789" spans="1:9">
      <c r="A789" s="1368">
        <v>1166014739</v>
      </c>
      <c r="B789" s="1369" t="s">
        <v>898</v>
      </c>
      <c r="C789" s="1369" t="s">
        <v>390</v>
      </c>
      <c r="D789" s="1369" t="s">
        <v>841</v>
      </c>
      <c r="E789" s="1369" t="s">
        <v>164</v>
      </c>
      <c r="F789" s="1369" t="s">
        <v>227</v>
      </c>
      <c r="G789" s="1369" t="s">
        <v>226</v>
      </c>
      <c r="H789" s="1363"/>
      <c r="I789" s="1363"/>
    </row>
    <row r="790" spans="1:9">
      <c r="A790" s="1368">
        <v>1166028507</v>
      </c>
      <c r="B790" s="1369" t="s">
        <v>1240</v>
      </c>
      <c r="C790" s="1369" t="s">
        <v>388</v>
      </c>
      <c r="D790" s="1369" t="s">
        <v>849</v>
      </c>
      <c r="E790" s="1369" t="s">
        <v>119</v>
      </c>
      <c r="F790" s="1369" t="s">
        <v>239</v>
      </c>
      <c r="G790" s="1369" t="s">
        <v>238</v>
      </c>
      <c r="H790" s="1363"/>
      <c r="I790" s="1363"/>
    </row>
    <row r="791" spans="1:9">
      <c r="A791" s="1368">
        <v>1166049966</v>
      </c>
      <c r="B791" s="1369" t="s">
        <v>524</v>
      </c>
      <c r="C791" s="1369" t="s">
        <v>388</v>
      </c>
      <c r="D791" s="1369" t="s">
        <v>394</v>
      </c>
      <c r="E791" s="1369" t="s">
        <v>132</v>
      </c>
      <c r="F791" s="1369" t="s">
        <v>239</v>
      </c>
      <c r="G791" s="1369" t="s">
        <v>238</v>
      </c>
      <c r="H791" s="1363"/>
      <c r="I791" s="1363"/>
    </row>
    <row r="792" spans="1:9">
      <c r="A792" s="1368">
        <v>1166078718</v>
      </c>
      <c r="B792" s="1369" t="s">
        <v>1493</v>
      </c>
      <c r="C792" s="1369" t="s">
        <v>9</v>
      </c>
      <c r="D792" s="1369"/>
      <c r="E792" s="1369"/>
      <c r="F792" s="1369" t="s">
        <v>239</v>
      </c>
      <c r="G792" s="1369" t="s">
        <v>238</v>
      </c>
      <c r="H792" s="1363"/>
      <c r="I792" s="1363"/>
    </row>
    <row r="793" spans="1:9">
      <c r="A793" s="1368">
        <v>1166079724</v>
      </c>
      <c r="B793" s="1369" t="s">
        <v>1241</v>
      </c>
      <c r="C793" s="1369" t="s">
        <v>388</v>
      </c>
      <c r="D793" s="1369" t="s">
        <v>393</v>
      </c>
      <c r="E793" s="1369" t="s">
        <v>161</v>
      </c>
      <c r="F793" s="1369" t="s">
        <v>223</v>
      </c>
      <c r="G793" s="1369" t="s">
        <v>222</v>
      </c>
      <c r="H793" s="1363"/>
      <c r="I793" s="1363"/>
    </row>
    <row r="794" spans="1:9">
      <c r="A794" s="1368">
        <v>1166114166</v>
      </c>
      <c r="B794" s="1369" t="s">
        <v>1494</v>
      </c>
      <c r="C794" s="1369" t="s">
        <v>9</v>
      </c>
      <c r="D794" s="1369"/>
      <c r="E794" s="1369"/>
      <c r="F794" s="1369" t="s">
        <v>231</v>
      </c>
      <c r="G794" s="1369" t="s">
        <v>230</v>
      </c>
      <c r="H794" s="1363"/>
      <c r="I794" s="1363"/>
    </row>
    <row r="795" spans="1:9">
      <c r="A795" s="1368">
        <v>1166134891</v>
      </c>
      <c r="B795" s="1369" t="s">
        <v>776</v>
      </c>
      <c r="C795" s="1369" t="s">
        <v>388</v>
      </c>
      <c r="D795" s="1369" t="s">
        <v>391</v>
      </c>
      <c r="E795" s="1369" t="s">
        <v>136</v>
      </c>
      <c r="F795" s="1369" t="s">
        <v>243</v>
      </c>
      <c r="G795" s="1369" t="s">
        <v>242</v>
      </c>
      <c r="H795" s="1363"/>
      <c r="I795" s="1363"/>
    </row>
    <row r="796" spans="1:9">
      <c r="A796" s="1368">
        <v>1166163288</v>
      </c>
      <c r="B796" s="1369" t="s">
        <v>763</v>
      </c>
      <c r="C796" s="1369" t="s">
        <v>9</v>
      </c>
      <c r="D796" s="1369"/>
      <c r="E796" s="1369"/>
      <c r="F796" s="1369" t="s">
        <v>239</v>
      </c>
      <c r="G796" s="1369" t="s">
        <v>238</v>
      </c>
      <c r="H796" s="1363"/>
      <c r="I796" s="1363"/>
    </row>
    <row r="797" spans="1:9">
      <c r="A797" s="1368">
        <v>1166200429</v>
      </c>
      <c r="B797" s="1369" t="s">
        <v>536</v>
      </c>
      <c r="C797" s="1369" t="s">
        <v>388</v>
      </c>
      <c r="D797" s="1369" t="s">
        <v>392</v>
      </c>
      <c r="E797" s="1369" t="s">
        <v>140</v>
      </c>
      <c r="F797" s="1369" t="s">
        <v>239</v>
      </c>
      <c r="G797" s="1369" t="s">
        <v>238</v>
      </c>
      <c r="H797" s="1363"/>
      <c r="I797" s="1363"/>
    </row>
    <row r="798" spans="1:9">
      <c r="A798" s="1368">
        <v>1166209909</v>
      </c>
      <c r="B798" s="1369" t="s">
        <v>777</v>
      </c>
      <c r="C798" s="1369" t="s">
        <v>388</v>
      </c>
      <c r="D798" s="1369" t="s">
        <v>394</v>
      </c>
      <c r="E798" s="1369" t="s">
        <v>132</v>
      </c>
      <c r="F798" s="1369" t="s">
        <v>239</v>
      </c>
      <c r="G798" s="1369" t="s">
        <v>238</v>
      </c>
      <c r="H798" s="1363"/>
      <c r="I798" s="1363"/>
    </row>
    <row r="799" spans="1:9">
      <c r="A799" s="1368">
        <v>1166239419</v>
      </c>
      <c r="B799" s="1369" t="s">
        <v>1495</v>
      </c>
      <c r="C799" s="1369" t="s">
        <v>9</v>
      </c>
      <c r="D799" s="1369"/>
      <c r="E799" s="1369"/>
      <c r="F799" s="1369" t="s">
        <v>217</v>
      </c>
      <c r="G799" s="1369" t="s">
        <v>216</v>
      </c>
      <c r="H799" s="1363"/>
      <c r="I799" s="1363"/>
    </row>
    <row r="800" spans="1:9">
      <c r="A800" s="1368">
        <v>1166242959</v>
      </c>
      <c r="B800" s="1369" t="s">
        <v>405</v>
      </c>
      <c r="C800" s="1369" t="s">
        <v>390</v>
      </c>
      <c r="D800" s="1369" t="s">
        <v>389</v>
      </c>
      <c r="E800" s="1369" t="s">
        <v>165</v>
      </c>
      <c r="F800" s="1369" t="s">
        <v>245</v>
      </c>
      <c r="G800" s="1369" t="s">
        <v>244</v>
      </c>
      <c r="H800" s="1363"/>
      <c r="I800" s="1363"/>
    </row>
    <row r="801" spans="1:9">
      <c r="A801" s="1368">
        <v>1166266420</v>
      </c>
      <c r="B801" s="1369" t="s">
        <v>525</v>
      </c>
      <c r="C801" s="1369" t="s">
        <v>388</v>
      </c>
      <c r="D801" s="1369" t="s">
        <v>392</v>
      </c>
      <c r="E801" s="1369" t="s">
        <v>140</v>
      </c>
      <c r="F801" s="1369" t="s">
        <v>239</v>
      </c>
      <c r="G801" s="1369" t="s">
        <v>238</v>
      </c>
      <c r="H801" s="1363"/>
      <c r="I801" s="1363"/>
    </row>
    <row r="802" spans="1:9">
      <c r="A802" s="1368">
        <v>1166268772</v>
      </c>
      <c r="B802" s="1369" t="s">
        <v>1496</v>
      </c>
      <c r="C802" s="1369" t="s">
        <v>9</v>
      </c>
      <c r="D802" s="1369"/>
      <c r="E802" s="1369"/>
      <c r="F802" s="1369" t="s">
        <v>233</v>
      </c>
      <c r="G802" s="1369" t="s">
        <v>232</v>
      </c>
      <c r="H802" s="1363"/>
      <c r="I802" s="1363"/>
    </row>
    <row r="803" spans="1:9">
      <c r="A803" s="1368">
        <v>1166326034</v>
      </c>
      <c r="B803" s="1369" t="s">
        <v>1242</v>
      </c>
      <c r="C803" s="1369" t="s">
        <v>388</v>
      </c>
      <c r="D803" s="1369" t="s">
        <v>391</v>
      </c>
      <c r="E803" s="1369" t="s">
        <v>136</v>
      </c>
      <c r="F803" s="1369" t="s">
        <v>239</v>
      </c>
      <c r="G803" s="1369" t="s">
        <v>238</v>
      </c>
      <c r="H803" s="1363"/>
      <c r="I803" s="1363"/>
    </row>
    <row r="804" spans="1:9">
      <c r="A804" s="1368">
        <v>1166340837</v>
      </c>
      <c r="B804" s="1369" t="s">
        <v>1497</v>
      </c>
      <c r="C804" s="1369" t="s">
        <v>9</v>
      </c>
      <c r="D804" s="1369"/>
      <c r="E804" s="1369"/>
      <c r="F804" s="1369" t="s">
        <v>239</v>
      </c>
      <c r="G804" s="1369" t="s">
        <v>238</v>
      </c>
      <c r="H804" s="1363"/>
      <c r="I804" s="1363"/>
    </row>
    <row r="805" spans="1:9">
      <c r="A805" s="1368">
        <v>1166376682</v>
      </c>
      <c r="B805" s="1369" t="s">
        <v>847</v>
      </c>
      <c r="C805" s="1369" t="s">
        <v>388</v>
      </c>
      <c r="D805" s="1369" t="s">
        <v>841</v>
      </c>
      <c r="E805" s="1369" t="s">
        <v>164</v>
      </c>
      <c r="F805" s="1369" t="s">
        <v>237</v>
      </c>
      <c r="G805" s="1369" t="s">
        <v>236</v>
      </c>
      <c r="H805" s="1363"/>
      <c r="I805" s="1363"/>
    </row>
    <row r="806" spans="1:9">
      <c r="A806" s="1368">
        <v>1166392283</v>
      </c>
      <c r="B806" s="1369" t="s">
        <v>1498</v>
      </c>
      <c r="C806" s="1369" t="s">
        <v>9</v>
      </c>
      <c r="D806" s="1369"/>
      <c r="E806" s="1369"/>
      <c r="F806" s="1369" t="s">
        <v>231</v>
      </c>
      <c r="G806" s="1369" t="s">
        <v>230</v>
      </c>
      <c r="H806" s="1363"/>
      <c r="I806" s="1363"/>
    </row>
    <row r="807" spans="1:9">
      <c r="A807" s="1368">
        <v>1166396409</v>
      </c>
      <c r="B807" s="1369" t="s">
        <v>802</v>
      </c>
      <c r="C807" s="1369" t="s">
        <v>388</v>
      </c>
      <c r="D807" s="1369" t="s">
        <v>389</v>
      </c>
      <c r="E807" s="1369" t="s">
        <v>165</v>
      </c>
      <c r="F807" s="1369" t="s">
        <v>227</v>
      </c>
      <c r="G807" s="1369" t="s">
        <v>226</v>
      </c>
      <c r="H807" s="1363"/>
      <c r="I807" s="1363"/>
    </row>
    <row r="808" spans="1:9">
      <c r="A808" s="1368">
        <v>1166412545</v>
      </c>
      <c r="B808" s="1369" t="s">
        <v>508</v>
      </c>
      <c r="C808" s="1369" t="s">
        <v>9</v>
      </c>
      <c r="D808" s="1369"/>
      <c r="E808" s="1369"/>
      <c r="F808" s="1369" t="s">
        <v>229</v>
      </c>
      <c r="G808" s="1369" t="s">
        <v>228</v>
      </c>
      <c r="H808" s="1363"/>
      <c r="I808" s="1363"/>
    </row>
    <row r="809" spans="1:9">
      <c r="A809" s="1368">
        <v>1166416504</v>
      </c>
      <c r="B809" s="1369" t="s">
        <v>753</v>
      </c>
      <c r="C809" s="1369" t="s">
        <v>9</v>
      </c>
      <c r="D809" s="1369"/>
      <c r="E809" s="1369"/>
      <c r="F809" s="1369" t="s">
        <v>239</v>
      </c>
      <c r="G809" s="1369" t="s">
        <v>238</v>
      </c>
      <c r="H809" s="1363"/>
      <c r="I809" s="1363"/>
    </row>
    <row r="810" spans="1:9">
      <c r="A810" s="1368">
        <v>1166429937</v>
      </c>
      <c r="B810" s="1369" t="s">
        <v>410</v>
      </c>
      <c r="C810" s="1369" t="s">
        <v>390</v>
      </c>
      <c r="D810" s="1369" t="s">
        <v>389</v>
      </c>
      <c r="E810" s="1369" t="s">
        <v>165</v>
      </c>
      <c r="F810" s="1369" t="s">
        <v>245</v>
      </c>
      <c r="G810" s="1369" t="s">
        <v>244</v>
      </c>
      <c r="H810" s="1363"/>
      <c r="I810" s="1363"/>
    </row>
    <row r="811" spans="1:9">
      <c r="A811" s="1368">
        <v>1166444258</v>
      </c>
      <c r="B811" s="1369" t="s">
        <v>1499</v>
      </c>
      <c r="C811" s="1369" t="s">
        <v>9</v>
      </c>
      <c r="D811" s="1369"/>
      <c r="E811" s="1369"/>
      <c r="F811" s="1369" t="s">
        <v>239</v>
      </c>
      <c r="G811" s="1369" t="s">
        <v>238</v>
      </c>
      <c r="H811" s="1363"/>
      <c r="I811" s="1363"/>
    </row>
    <row r="812" spans="1:9">
      <c r="A812" s="1368">
        <v>1166453598</v>
      </c>
      <c r="B812" s="1369" t="s">
        <v>1243</v>
      </c>
      <c r="C812" s="1369" t="s">
        <v>388</v>
      </c>
      <c r="D812" s="1369" t="s">
        <v>393</v>
      </c>
      <c r="E812" s="1369" t="s">
        <v>161</v>
      </c>
      <c r="F812" s="1369" t="s">
        <v>239</v>
      </c>
      <c r="G812" s="1369" t="s">
        <v>238</v>
      </c>
      <c r="H812" s="1363"/>
      <c r="I812" s="1363"/>
    </row>
    <row r="813" spans="1:9">
      <c r="A813" s="1368">
        <v>1166515024</v>
      </c>
      <c r="B813" s="1369" t="s">
        <v>480</v>
      </c>
      <c r="C813" s="1369" t="s">
        <v>388</v>
      </c>
      <c r="D813" s="1369" t="s">
        <v>392</v>
      </c>
      <c r="E813" s="1369" t="s">
        <v>140</v>
      </c>
      <c r="F813" s="1369" t="s">
        <v>237</v>
      </c>
      <c r="G813" s="1369" t="s">
        <v>236</v>
      </c>
      <c r="H813" s="1363"/>
      <c r="I813" s="1363"/>
    </row>
    <row r="814" spans="1:9">
      <c r="A814" s="1368">
        <v>1166526849</v>
      </c>
      <c r="B814" s="1369" t="s">
        <v>750</v>
      </c>
      <c r="C814" s="1369" t="s">
        <v>9</v>
      </c>
      <c r="D814" s="1369"/>
      <c r="E814" s="1369"/>
      <c r="F814" s="1369" t="s">
        <v>239</v>
      </c>
      <c r="G814" s="1369" t="s">
        <v>238</v>
      </c>
      <c r="H814" s="1363"/>
      <c r="I814" s="1363"/>
    </row>
    <row r="815" spans="1:9">
      <c r="A815" s="1368">
        <v>1166598376</v>
      </c>
      <c r="B815" s="1369" t="s">
        <v>1244</v>
      </c>
      <c r="C815" s="1369" t="s">
        <v>388</v>
      </c>
      <c r="D815" s="1369" t="s">
        <v>389</v>
      </c>
      <c r="E815" s="1369" t="s">
        <v>165</v>
      </c>
      <c r="F815" s="1369" t="s">
        <v>225</v>
      </c>
      <c r="G815" s="1369" t="s">
        <v>224</v>
      </c>
      <c r="H815" s="1363"/>
      <c r="I815" s="1363"/>
    </row>
    <row r="816" spans="1:9">
      <c r="A816" s="1368">
        <v>1166680125</v>
      </c>
      <c r="B816" s="1369" t="s">
        <v>961</v>
      </c>
      <c r="C816" s="1369" t="s">
        <v>9</v>
      </c>
      <c r="D816" s="1369"/>
      <c r="E816" s="1369"/>
      <c r="F816" s="1369" t="s">
        <v>239</v>
      </c>
      <c r="G816" s="1369" t="s">
        <v>238</v>
      </c>
      <c r="H816" s="1363"/>
      <c r="I816" s="1363"/>
    </row>
    <row r="817" spans="1:9">
      <c r="A817" s="1368">
        <v>1166713561</v>
      </c>
      <c r="B817" s="1369" t="s">
        <v>1500</v>
      </c>
      <c r="C817" s="1369" t="s">
        <v>9</v>
      </c>
      <c r="D817" s="1369"/>
      <c r="E817" s="1369"/>
      <c r="F817" s="1369" t="s">
        <v>239</v>
      </c>
      <c r="G817" s="1369" t="s">
        <v>238</v>
      </c>
      <c r="H817" s="1363"/>
      <c r="I817" s="1363"/>
    </row>
    <row r="818" spans="1:9">
      <c r="A818" s="1368">
        <v>1166717117</v>
      </c>
      <c r="B818" s="1369" t="s">
        <v>1501</v>
      </c>
      <c r="C818" s="1369" t="s">
        <v>9</v>
      </c>
      <c r="D818" s="1369"/>
      <c r="E818" s="1369"/>
      <c r="F818" s="1369" t="s">
        <v>245</v>
      </c>
      <c r="G818" s="1369" t="s">
        <v>244</v>
      </c>
      <c r="H818" s="1363"/>
      <c r="I818" s="1363"/>
    </row>
    <row r="819" spans="1:9">
      <c r="A819" s="1368">
        <v>1166730813</v>
      </c>
      <c r="B819" s="1369" t="s">
        <v>1502</v>
      </c>
      <c r="C819" s="1369" t="s">
        <v>9</v>
      </c>
      <c r="D819" s="1369"/>
      <c r="E819" s="1369"/>
      <c r="F819" s="1369" t="s">
        <v>243</v>
      </c>
      <c r="G819" s="1369" t="s">
        <v>242</v>
      </c>
      <c r="H819" s="1363"/>
      <c r="I819" s="1363"/>
    </row>
    <row r="820" spans="1:9">
      <c r="A820" s="1368">
        <v>1166730862</v>
      </c>
      <c r="B820" s="1369" t="s">
        <v>766</v>
      </c>
      <c r="C820" s="1369" t="s">
        <v>388</v>
      </c>
      <c r="D820" s="1369" t="s">
        <v>391</v>
      </c>
      <c r="E820" s="1369" t="s">
        <v>136</v>
      </c>
      <c r="F820" s="1369" t="s">
        <v>217</v>
      </c>
      <c r="G820" s="1369" t="s">
        <v>216</v>
      </c>
      <c r="H820" s="1363"/>
      <c r="I820" s="1363"/>
    </row>
    <row r="821" spans="1:9">
      <c r="A821" s="1368">
        <v>1166736653</v>
      </c>
      <c r="B821" s="1369" t="s">
        <v>1245</v>
      </c>
      <c r="C821" s="1369" t="s">
        <v>388</v>
      </c>
      <c r="D821" s="1369" t="s">
        <v>394</v>
      </c>
      <c r="E821" s="1369" t="s">
        <v>132</v>
      </c>
      <c r="F821" s="1369" t="s">
        <v>239</v>
      </c>
      <c r="G821" s="1369" t="s">
        <v>238</v>
      </c>
      <c r="H821" s="1363"/>
      <c r="I821" s="1363"/>
    </row>
    <row r="822" spans="1:9">
      <c r="A822" s="1368">
        <v>1166750597</v>
      </c>
      <c r="B822" s="1369" t="s">
        <v>1503</v>
      </c>
      <c r="C822" s="1369" t="s">
        <v>9</v>
      </c>
      <c r="D822" s="1369"/>
      <c r="E822" s="1369"/>
      <c r="F822" s="1369" t="s">
        <v>229</v>
      </c>
      <c r="G822" s="1369" t="s">
        <v>228</v>
      </c>
      <c r="H822" s="1363"/>
      <c r="I822" s="1363"/>
    </row>
    <row r="823" spans="1:9">
      <c r="A823" s="1368">
        <v>1166773573</v>
      </c>
      <c r="B823" s="1369" t="s">
        <v>1246</v>
      </c>
      <c r="C823" s="1369" t="s">
        <v>390</v>
      </c>
      <c r="D823" s="1369" t="s">
        <v>392</v>
      </c>
      <c r="E823" s="1369" t="s">
        <v>140</v>
      </c>
      <c r="F823" s="1369" t="s">
        <v>217</v>
      </c>
      <c r="G823" s="1369" t="s">
        <v>216</v>
      </c>
      <c r="H823" s="1363"/>
      <c r="I823" s="1363"/>
    </row>
    <row r="824" spans="1:9">
      <c r="A824" s="1368">
        <v>1166798869</v>
      </c>
      <c r="B824" s="1369" t="s">
        <v>767</v>
      </c>
      <c r="C824" s="1369" t="s">
        <v>9</v>
      </c>
      <c r="D824" s="1369"/>
      <c r="E824" s="1369"/>
      <c r="F824" s="1369" t="s">
        <v>239</v>
      </c>
      <c r="G824" s="1369" t="s">
        <v>238</v>
      </c>
      <c r="H824" s="1363"/>
      <c r="I824" s="1363"/>
    </row>
    <row r="825" spans="1:9">
      <c r="A825" s="1368">
        <v>1166846700</v>
      </c>
      <c r="B825" s="1369" t="s">
        <v>722</v>
      </c>
      <c r="C825" s="1369" t="s">
        <v>9</v>
      </c>
      <c r="D825" s="1369"/>
      <c r="E825" s="1369"/>
      <c r="F825" s="1369" t="s">
        <v>239</v>
      </c>
      <c r="G825" s="1369" t="s">
        <v>238</v>
      </c>
      <c r="H825" s="1363"/>
      <c r="I825" s="1363"/>
    </row>
    <row r="826" spans="1:9">
      <c r="A826" s="1368">
        <v>1166846775</v>
      </c>
      <c r="B826" s="1369" t="s">
        <v>1504</v>
      </c>
      <c r="C826" s="1369" t="s">
        <v>9</v>
      </c>
      <c r="D826" s="1369"/>
      <c r="E826" s="1369"/>
      <c r="F826" s="1369" t="s">
        <v>239</v>
      </c>
      <c r="G826" s="1369" t="s">
        <v>238</v>
      </c>
      <c r="H826" s="1363"/>
      <c r="I826" s="1363"/>
    </row>
    <row r="827" spans="1:9">
      <c r="A827" s="1368">
        <v>1166852062</v>
      </c>
      <c r="B827" s="1369" t="s">
        <v>572</v>
      </c>
      <c r="C827" s="1369" t="s">
        <v>390</v>
      </c>
      <c r="D827" s="1369" t="s">
        <v>395</v>
      </c>
      <c r="E827" s="1369" t="s">
        <v>110</v>
      </c>
      <c r="F827" s="1369" t="s">
        <v>239</v>
      </c>
      <c r="G827" s="1369" t="s">
        <v>238</v>
      </c>
      <c r="H827" s="1363"/>
      <c r="I827" s="1363"/>
    </row>
    <row r="828" spans="1:9">
      <c r="A828" s="1368">
        <v>1166871542</v>
      </c>
      <c r="B828" s="1369" t="s">
        <v>538</v>
      </c>
      <c r="C828" s="1369" t="s">
        <v>388</v>
      </c>
      <c r="D828" s="1369" t="s">
        <v>392</v>
      </c>
      <c r="E828" s="1369" t="s">
        <v>140</v>
      </c>
      <c r="F828" s="1369" t="s">
        <v>225</v>
      </c>
      <c r="G828" s="1369" t="s">
        <v>224</v>
      </c>
      <c r="H828" s="1363"/>
      <c r="I828" s="1363"/>
    </row>
    <row r="829" spans="1:9">
      <c r="A829" s="1368">
        <v>1166878893</v>
      </c>
      <c r="B829" s="1369" t="s">
        <v>914</v>
      </c>
      <c r="C829" s="1369" t="s">
        <v>388</v>
      </c>
      <c r="D829" s="1369" t="s">
        <v>844</v>
      </c>
      <c r="E829" s="1369" t="s">
        <v>246</v>
      </c>
      <c r="F829" s="1369" t="s">
        <v>217</v>
      </c>
      <c r="G829" s="1369" t="s">
        <v>216</v>
      </c>
      <c r="H829" s="1363"/>
      <c r="I829" s="1363"/>
    </row>
    <row r="830" spans="1:9">
      <c r="A830" s="1368">
        <v>1166937442</v>
      </c>
      <c r="B830" s="1369" t="s">
        <v>739</v>
      </c>
      <c r="C830" s="1369" t="s">
        <v>388</v>
      </c>
      <c r="D830" s="1369" t="s">
        <v>392</v>
      </c>
      <c r="E830" s="1369" t="s">
        <v>140</v>
      </c>
      <c r="F830" s="1369" t="s">
        <v>239</v>
      </c>
      <c r="G830" s="1369" t="s">
        <v>238</v>
      </c>
      <c r="H830" s="1363"/>
      <c r="I830" s="1363"/>
    </row>
    <row r="831" spans="1:9">
      <c r="A831" s="1368">
        <v>1166963760</v>
      </c>
      <c r="B831" s="1369" t="s">
        <v>451</v>
      </c>
      <c r="C831" s="1369" t="s">
        <v>388</v>
      </c>
      <c r="D831" s="1369" t="s">
        <v>392</v>
      </c>
      <c r="E831" s="1369" t="s">
        <v>140</v>
      </c>
      <c r="F831" s="1369" t="s">
        <v>239</v>
      </c>
      <c r="G831" s="1369" t="s">
        <v>238</v>
      </c>
      <c r="H831" s="1363"/>
      <c r="I831" s="1363"/>
    </row>
    <row r="832" spans="1:9">
      <c r="A832" s="1368">
        <v>1166965237</v>
      </c>
      <c r="B832" s="1369" t="s">
        <v>541</v>
      </c>
      <c r="C832" s="1369" t="s">
        <v>388</v>
      </c>
      <c r="D832" s="1369" t="s">
        <v>394</v>
      </c>
      <c r="E832" s="1369" t="s">
        <v>132</v>
      </c>
      <c r="F832" s="1369" t="s">
        <v>239</v>
      </c>
      <c r="G832" s="1369" t="s">
        <v>238</v>
      </c>
      <c r="H832" s="1363"/>
      <c r="I832" s="1363"/>
    </row>
    <row r="833" spans="1:9">
      <c r="A833" s="1368">
        <v>1167002733</v>
      </c>
      <c r="B833" s="1369" t="s">
        <v>1247</v>
      </c>
      <c r="C833" s="1369" t="s">
        <v>388</v>
      </c>
      <c r="D833" s="1369" t="s">
        <v>393</v>
      </c>
      <c r="E833" s="1369" t="s">
        <v>161</v>
      </c>
      <c r="F833" s="1369" t="s">
        <v>239</v>
      </c>
      <c r="G833" s="1369" t="s">
        <v>238</v>
      </c>
      <c r="H833" s="1363"/>
      <c r="I833" s="1363"/>
    </row>
    <row r="834" spans="1:9">
      <c r="A834" s="1368">
        <v>1167033886</v>
      </c>
      <c r="B834" s="1369" t="s">
        <v>1505</v>
      </c>
      <c r="C834" s="1369" t="s">
        <v>9</v>
      </c>
      <c r="D834" s="1369"/>
      <c r="E834" s="1369"/>
      <c r="F834" s="1369" t="s">
        <v>217</v>
      </c>
      <c r="G834" s="1369" t="s">
        <v>216</v>
      </c>
      <c r="H834" s="1363"/>
      <c r="I834" s="1363"/>
    </row>
    <row r="835" spans="1:9">
      <c r="A835" s="1368">
        <v>1167084434</v>
      </c>
      <c r="B835" s="1369" t="s">
        <v>915</v>
      </c>
      <c r="C835" s="1369" t="s">
        <v>9</v>
      </c>
      <c r="D835" s="1369"/>
      <c r="E835" s="1369"/>
      <c r="F835" s="1369" t="s">
        <v>213</v>
      </c>
      <c r="G835" s="1369" t="s">
        <v>212</v>
      </c>
      <c r="H835" s="1363"/>
      <c r="I835" s="1363"/>
    </row>
    <row r="836" spans="1:9">
      <c r="A836" s="1368">
        <v>1167093245</v>
      </c>
      <c r="B836" s="1369" t="s">
        <v>1248</v>
      </c>
      <c r="C836" s="1369" t="s">
        <v>388</v>
      </c>
      <c r="D836" s="1369" t="s">
        <v>392</v>
      </c>
      <c r="E836" s="1369" t="s">
        <v>140</v>
      </c>
      <c r="F836" s="1369" t="s">
        <v>239</v>
      </c>
      <c r="G836" s="1369" t="s">
        <v>238</v>
      </c>
      <c r="H836" s="1363"/>
      <c r="I836" s="1363"/>
    </row>
    <row r="837" spans="1:9">
      <c r="A837" s="1368">
        <v>1167101998</v>
      </c>
      <c r="B837" s="1369" t="s">
        <v>749</v>
      </c>
      <c r="C837" s="1369" t="s">
        <v>9</v>
      </c>
      <c r="D837" s="1369"/>
      <c r="E837" s="1369"/>
      <c r="F837" s="1369" t="s">
        <v>239</v>
      </c>
      <c r="G837" s="1369" t="s">
        <v>238</v>
      </c>
      <c r="H837" s="1363"/>
      <c r="I837" s="1363"/>
    </row>
    <row r="838" spans="1:9">
      <c r="A838" s="1368">
        <v>1167113951</v>
      </c>
      <c r="B838" s="1369" t="s">
        <v>958</v>
      </c>
      <c r="C838" s="1369" t="s">
        <v>9</v>
      </c>
      <c r="D838" s="1369"/>
      <c r="E838" s="1369"/>
      <c r="F838" s="1369" t="s">
        <v>215</v>
      </c>
      <c r="G838" s="1369" t="s">
        <v>214</v>
      </c>
      <c r="H838" s="1363"/>
      <c r="I838" s="1363"/>
    </row>
    <row r="839" spans="1:9">
      <c r="A839" s="1368">
        <v>1167269431</v>
      </c>
      <c r="B839" s="1369" t="s">
        <v>1506</v>
      </c>
      <c r="C839" s="1369" t="s">
        <v>9</v>
      </c>
      <c r="D839" s="1369"/>
      <c r="E839" s="1369"/>
      <c r="F839" s="1369" t="s">
        <v>217</v>
      </c>
      <c r="G839" s="1369" t="s">
        <v>216</v>
      </c>
      <c r="H839" s="1363"/>
      <c r="I839" s="1363"/>
    </row>
    <row r="840" spans="1:9">
      <c r="A840" s="1368">
        <v>1167292334</v>
      </c>
      <c r="B840" s="1369" t="s">
        <v>781</v>
      </c>
      <c r="C840" s="1369" t="s">
        <v>388</v>
      </c>
      <c r="D840" s="1369" t="s">
        <v>391</v>
      </c>
      <c r="E840" s="1369" t="s">
        <v>136</v>
      </c>
      <c r="F840" s="1369" t="s">
        <v>239</v>
      </c>
      <c r="G840" s="1369" t="s">
        <v>238</v>
      </c>
      <c r="H840" s="1363"/>
      <c r="I840" s="1363"/>
    </row>
    <row r="841" spans="1:9">
      <c r="A841" s="1368">
        <v>1167318402</v>
      </c>
      <c r="B841" s="1369" t="s">
        <v>1507</v>
      </c>
      <c r="C841" s="1369" t="s">
        <v>9</v>
      </c>
      <c r="D841" s="1369"/>
      <c r="E841" s="1369"/>
      <c r="F841" s="1369" t="s">
        <v>237</v>
      </c>
      <c r="G841" s="1369" t="s">
        <v>236</v>
      </c>
      <c r="H841" s="1363"/>
      <c r="I841" s="1363"/>
    </row>
    <row r="842" spans="1:9">
      <c r="A842" s="1368">
        <v>1167379032</v>
      </c>
      <c r="B842" s="1369" t="s">
        <v>1508</v>
      </c>
      <c r="C842" s="1369" t="s">
        <v>9</v>
      </c>
      <c r="D842" s="1369"/>
      <c r="E842" s="1369"/>
      <c r="F842" s="1369" t="s">
        <v>239</v>
      </c>
      <c r="G842" s="1369" t="s">
        <v>238</v>
      </c>
      <c r="H842" s="1363"/>
      <c r="I842" s="1363"/>
    </row>
    <row r="843" spans="1:9">
      <c r="A843" s="1368">
        <v>1167393330</v>
      </c>
      <c r="B843" s="1369" t="s">
        <v>762</v>
      </c>
      <c r="C843" s="1369" t="s">
        <v>9</v>
      </c>
      <c r="D843" s="1369"/>
      <c r="E843" s="1369"/>
      <c r="F843" s="1369" t="s">
        <v>239</v>
      </c>
      <c r="G843" s="1369" t="s">
        <v>238</v>
      </c>
      <c r="H843" s="1363"/>
      <c r="I843" s="1363"/>
    </row>
    <row r="844" spans="1:9">
      <c r="A844" s="1368">
        <v>1167396713</v>
      </c>
      <c r="B844" s="1369" t="s">
        <v>1249</v>
      </c>
      <c r="C844" s="1369" t="s">
        <v>388</v>
      </c>
      <c r="D844" s="1369" t="s">
        <v>391</v>
      </c>
      <c r="E844" s="1369" t="s">
        <v>136</v>
      </c>
      <c r="F844" s="1369" t="s">
        <v>239</v>
      </c>
      <c r="G844" s="1369" t="s">
        <v>238</v>
      </c>
      <c r="H844" s="1363"/>
      <c r="I844" s="1363"/>
    </row>
    <row r="845" spans="1:9">
      <c r="A845" s="1368">
        <v>1167398107</v>
      </c>
      <c r="B845" s="1369" t="s">
        <v>978</v>
      </c>
      <c r="C845" s="1369" t="s">
        <v>9</v>
      </c>
      <c r="D845" s="1369"/>
      <c r="E845" s="1369"/>
      <c r="F845" s="1369" t="s">
        <v>239</v>
      </c>
      <c r="G845" s="1369" t="s">
        <v>238</v>
      </c>
      <c r="H845" s="1363"/>
      <c r="I845" s="1363"/>
    </row>
    <row r="846" spans="1:9">
      <c r="A846" s="1368">
        <v>1167401679</v>
      </c>
      <c r="B846" s="1369" t="s">
        <v>760</v>
      </c>
      <c r="C846" s="1369" t="s">
        <v>388</v>
      </c>
      <c r="D846" s="1369" t="s">
        <v>391</v>
      </c>
      <c r="E846" s="1369" t="s">
        <v>136</v>
      </c>
      <c r="F846" s="1369" t="s">
        <v>239</v>
      </c>
      <c r="G846" s="1369" t="s">
        <v>238</v>
      </c>
      <c r="H846" s="1363"/>
      <c r="I846" s="1363"/>
    </row>
    <row r="847" spans="1:9">
      <c r="A847" s="1368">
        <v>1167461186</v>
      </c>
      <c r="B847" s="1369" t="s">
        <v>346</v>
      </c>
      <c r="C847" s="1369" t="s">
        <v>9</v>
      </c>
      <c r="D847" s="1369"/>
      <c r="E847" s="1369"/>
      <c r="F847" s="1369" t="s">
        <v>233</v>
      </c>
      <c r="G847" s="1369" t="s">
        <v>232</v>
      </c>
      <c r="H847" s="1363"/>
      <c r="I847" s="1363"/>
    </row>
    <row r="848" spans="1:9">
      <c r="A848" s="1368">
        <v>1167519140</v>
      </c>
      <c r="B848" s="1369" t="s">
        <v>1509</v>
      </c>
      <c r="C848" s="1369" t="s">
        <v>9</v>
      </c>
      <c r="D848" s="1369"/>
      <c r="E848" s="1369"/>
      <c r="F848" s="1369" t="s">
        <v>239</v>
      </c>
      <c r="G848" s="1369" t="s">
        <v>238</v>
      </c>
      <c r="H848" s="1363"/>
      <c r="I848" s="1363"/>
    </row>
    <row r="849" spans="1:9">
      <c r="A849" s="1368">
        <v>1167547497</v>
      </c>
      <c r="B849" s="1369" t="s">
        <v>636</v>
      </c>
      <c r="C849" s="1369" t="s">
        <v>390</v>
      </c>
      <c r="D849" s="1369" t="s">
        <v>391</v>
      </c>
      <c r="E849" s="1369" t="s">
        <v>136</v>
      </c>
      <c r="F849" s="1369" t="s">
        <v>217</v>
      </c>
      <c r="G849" s="1369" t="s">
        <v>216</v>
      </c>
      <c r="H849" s="1363"/>
      <c r="I849" s="1363"/>
    </row>
    <row r="850" spans="1:9">
      <c r="A850" s="1368">
        <v>1167569202</v>
      </c>
      <c r="B850" s="1369" t="s">
        <v>1250</v>
      </c>
      <c r="C850" s="1369" t="s">
        <v>390</v>
      </c>
      <c r="D850" s="1369" t="s">
        <v>392</v>
      </c>
      <c r="E850" s="1369" t="s">
        <v>140</v>
      </c>
      <c r="F850" s="1369" t="s">
        <v>239</v>
      </c>
      <c r="G850" s="1369" t="s">
        <v>238</v>
      </c>
      <c r="H850" s="1363"/>
      <c r="I850" s="1363"/>
    </row>
    <row r="851" spans="1:9">
      <c r="A851" s="1368">
        <v>1167595405</v>
      </c>
      <c r="B851" s="1369" t="s">
        <v>1510</v>
      </c>
      <c r="C851" s="1369" t="s">
        <v>9</v>
      </c>
      <c r="D851" s="1369"/>
      <c r="E851" s="1369"/>
      <c r="F851" s="1369" t="s">
        <v>237</v>
      </c>
      <c r="G851" s="1369" t="s">
        <v>236</v>
      </c>
      <c r="H851" s="1363"/>
      <c r="I851" s="1363"/>
    </row>
    <row r="852" spans="1:9">
      <c r="A852" s="1368">
        <v>1167611939</v>
      </c>
      <c r="B852" s="1369" t="s">
        <v>555</v>
      </c>
      <c r="C852" s="1369" t="s">
        <v>388</v>
      </c>
      <c r="D852" s="1369" t="s">
        <v>391</v>
      </c>
      <c r="E852" s="1369" t="s">
        <v>136</v>
      </c>
      <c r="F852" s="1369" t="s">
        <v>239</v>
      </c>
      <c r="G852" s="1369" t="s">
        <v>238</v>
      </c>
      <c r="H852" s="1363"/>
      <c r="I852" s="1363"/>
    </row>
    <row r="853" spans="1:9">
      <c r="A853" s="1368">
        <v>1167656843</v>
      </c>
      <c r="B853" s="1369" t="s">
        <v>1511</v>
      </c>
      <c r="C853" s="1369" t="s">
        <v>9</v>
      </c>
      <c r="D853" s="1369"/>
      <c r="E853" s="1369"/>
      <c r="F853" s="1369" t="s">
        <v>239</v>
      </c>
      <c r="G853" s="1369" t="s">
        <v>238</v>
      </c>
      <c r="H853" s="1363"/>
      <c r="I853" s="1363"/>
    </row>
    <row r="854" spans="1:9">
      <c r="A854" s="1368">
        <v>1167661769</v>
      </c>
      <c r="B854" s="1369" t="s">
        <v>1512</v>
      </c>
      <c r="C854" s="1369" t="s">
        <v>9</v>
      </c>
      <c r="D854" s="1369"/>
      <c r="E854" s="1369"/>
      <c r="F854" s="1369" t="s">
        <v>229</v>
      </c>
      <c r="G854" s="1369" t="s">
        <v>228</v>
      </c>
      <c r="H854" s="1363"/>
      <c r="I854" s="1363"/>
    </row>
    <row r="855" spans="1:9">
      <c r="A855" s="1368">
        <v>1167680207</v>
      </c>
      <c r="B855" s="1369" t="s">
        <v>906</v>
      </c>
      <c r="C855" s="1369" t="s">
        <v>9</v>
      </c>
      <c r="D855" s="1369"/>
      <c r="E855" s="1369"/>
      <c r="F855" s="1369" t="s">
        <v>239</v>
      </c>
      <c r="G855" s="1369" t="s">
        <v>238</v>
      </c>
      <c r="H855" s="1363"/>
      <c r="I855" s="1363"/>
    </row>
    <row r="856" spans="1:9">
      <c r="A856" s="1368">
        <v>1167693952</v>
      </c>
      <c r="B856" s="1369" t="s">
        <v>1251</v>
      </c>
      <c r="C856" s="1369" t="s">
        <v>388</v>
      </c>
      <c r="D856" s="1369" t="s">
        <v>392</v>
      </c>
      <c r="E856" s="1369" t="s">
        <v>140</v>
      </c>
      <c r="F856" s="1369" t="s">
        <v>239</v>
      </c>
      <c r="G856" s="1369" t="s">
        <v>238</v>
      </c>
      <c r="H856" s="1363"/>
      <c r="I856" s="1363"/>
    </row>
    <row r="857" spans="1:9">
      <c r="A857" s="1368">
        <v>1167693960</v>
      </c>
      <c r="B857" s="1369" t="s">
        <v>510</v>
      </c>
      <c r="C857" s="1369" t="s">
        <v>388</v>
      </c>
      <c r="D857" s="1369" t="s">
        <v>391</v>
      </c>
      <c r="E857" s="1369" t="s">
        <v>136</v>
      </c>
      <c r="F857" s="1369" t="s">
        <v>239</v>
      </c>
      <c r="G857" s="1369" t="s">
        <v>238</v>
      </c>
      <c r="H857" s="1363"/>
      <c r="I857" s="1363"/>
    </row>
    <row r="858" spans="1:9">
      <c r="A858" s="1368">
        <v>1167694042</v>
      </c>
      <c r="B858" s="1369" t="s">
        <v>655</v>
      </c>
      <c r="C858" s="1369" t="s">
        <v>390</v>
      </c>
      <c r="D858" s="1369" t="s">
        <v>391</v>
      </c>
      <c r="E858" s="1369" t="s">
        <v>136</v>
      </c>
      <c r="F858" s="1369" t="s">
        <v>239</v>
      </c>
      <c r="G858" s="1369" t="s">
        <v>238</v>
      </c>
      <c r="H858" s="1363"/>
      <c r="I858" s="1363"/>
    </row>
    <row r="859" spans="1:9">
      <c r="A859" s="1368">
        <v>1167718031</v>
      </c>
      <c r="B859" s="1369" t="s">
        <v>1513</v>
      </c>
      <c r="C859" s="1369" t="s">
        <v>9</v>
      </c>
      <c r="D859" s="1369"/>
      <c r="E859" s="1369"/>
      <c r="F859" s="1369" t="s">
        <v>239</v>
      </c>
      <c r="G859" s="1369" t="s">
        <v>238</v>
      </c>
      <c r="H859" s="1363"/>
      <c r="I859" s="1363"/>
    </row>
    <row r="860" spans="1:9">
      <c r="A860" s="1368">
        <v>1167722652</v>
      </c>
      <c r="B860" s="1369" t="s">
        <v>1514</v>
      </c>
      <c r="C860" s="1369" t="s">
        <v>9</v>
      </c>
      <c r="D860" s="1369"/>
      <c r="E860" s="1369"/>
      <c r="F860" s="1369" t="s">
        <v>239</v>
      </c>
      <c r="G860" s="1369" t="s">
        <v>238</v>
      </c>
      <c r="H860" s="1363"/>
      <c r="I860" s="1363"/>
    </row>
    <row r="861" spans="1:9">
      <c r="A861" s="1368">
        <v>1167736520</v>
      </c>
      <c r="B861" s="1369" t="s">
        <v>1252</v>
      </c>
      <c r="C861" s="1369" t="s">
        <v>388</v>
      </c>
      <c r="D861" s="1369" t="s">
        <v>391</v>
      </c>
      <c r="E861" s="1369" t="s">
        <v>136</v>
      </c>
      <c r="F861" s="1369" t="s">
        <v>217</v>
      </c>
      <c r="G861" s="1369" t="s">
        <v>216</v>
      </c>
      <c r="H861" s="1363"/>
      <c r="I861" s="1363"/>
    </row>
    <row r="862" spans="1:9">
      <c r="A862" s="1368">
        <v>1167772988</v>
      </c>
      <c r="B862" s="1369" t="s">
        <v>593</v>
      </c>
      <c r="C862" s="1369" t="s">
        <v>390</v>
      </c>
      <c r="D862" s="1369" t="s">
        <v>432</v>
      </c>
      <c r="E862" s="1369" t="s">
        <v>109</v>
      </c>
      <c r="F862" s="1369" t="s">
        <v>217</v>
      </c>
      <c r="G862" s="1369" t="s">
        <v>216</v>
      </c>
      <c r="H862" s="1363"/>
      <c r="I862" s="1363"/>
    </row>
    <row r="863" spans="1:9">
      <c r="A863" s="1368">
        <v>1167781450</v>
      </c>
      <c r="B863" s="1369" t="s">
        <v>1515</v>
      </c>
      <c r="C863" s="1369" t="s">
        <v>9</v>
      </c>
      <c r="D863" s="1369"/>
      <c r="E863" s="1369"/>
      <c r="F863" s="1369" t="s">
        <v>239</v>
      </c>
      <c r="G863" s="1369" t="s">
        <v>238</v>
      </c>
      <c r="H863" s="1363"/>
      <c r="I863" s="1363"/>
    </row>
    <row r="864" spans="1:9">
      <c r="A864" s="1368">
        <v>1167806877</v>
      </c>
      <c r="B864" s="1369" t="s">
        <v>1516</v>
      </c>
      <c r="C864" s="1369" t="s">
        <v>9</v>
      </c>
      <c r="D864" s="1369"/>
      <c r="E864" s="1369"/>
      <c r="F864" s="1369" t="s">
        <v>239</v>
      </c>
      <c r="G864" s="1369" t="s">
        <v>238</v>
      </c>
      <c r="H864" s="1363"/>
      <c r="I864" s="1363"/>
    </row>
    <row r="865" spans="1:9">
      <c r="A865" s="1368">
        <v>1167812651</v>
      </c>
      <c r="B865" s="1369" t="s">
        <v>988</v>
      </c>
      <c r="C865" s="1369" t="s">
        <v>9</v>
      </c>
      <c r="D865" s="1369"/>
      <c r="E865" s="1369"/>
      <c r="F865" s="1369" t="s">
        <v>239</v>
      </c>
      <c r="G865" s="1369" t="s">
        <v>238</v>
      </c>
      <c r="H865" s="1363"/>
      <c r="I865" s="1363"/>
    </row>
    <row r="866" spans="1:9">
      <c r="A866" s="1368">
        <v>1167854257</v>
      </c>
      <c r="B866" s="1369" t="s">
        <v>1517</v>
      </c>
      <c r="C866" s="1369" t="s">
        <v>9</v>
      </c>
      <c r="D866" s="1369"/>
      <c r="E866" s="1369"/>
      <c r="F866" s="1369" t="s">
        <v>239</v>
      </c>
      <c r="G866" s="1369" t="s">
        <v>238</v>
      </c>
      <c r="H866" s="1363"/>
      <c r="I866" s="1363"/>
    </row>
    <row r="867" spans="1:9">
      <c r="A867" s="1368">
        <v>1167858274</v>
      </c>
      <c r="B867" s="1369" t="s">
        <v>1518</v>
      </c>
      <c r="C867" s="1369" t="s">
        <v>9</v>
      </c>
      <c r="D867" s="1369"/>
      <c r="E867" s="1369"/>
      <c r="F867" s="1369" t="s">
        <v>225</v>
      </c>
      <c r="G867" s="1369" t="s">
        <v>224</v>
      </c>
      <c r="H867" s="1363"/>
      <c r="I867" s="1363"/>
    </row>
    <row r="868" spans="1:9">
      <c r="A868" s="1368">
        <v>1167898866</v>
      </c>
      <c r="B868" s="1369" t="s">
        <v>1519</v>
      </c>
      <c r="C868" s="1369" t="s">
        <v>9</v>
      </c>
      <c r="D868" s="1369"/>
      <c r="E868" s="1369"/>
      <c r="F868" s="1369" t="s">
        <v>239</v>
      </c>
      <c r="G868" s="1369" t="s">
        <v>238</v>
      </c>
      <c r="H868" s="1363"/>
      <c r="I868" s="1363"/>
    </row>
    <row r="869" spans="1:9">
      <c r="A869" s="1368">
        <v>1167952069</v>
      </c>
      <c r="B869" s="1369" t="s">
        <v>1520</v>
      </c>
      <c r="C869" s="1369" t="s">
        <v>9</v>
      </c>
      <c r="D869" s="1369"/>
      <c r="E869" s="1369"/>
      <c r="F869" s="1369" t="s">
        <v>227</v>
      </c>
      <c r="G869" s="1369" t="s">
        <v>226</v>
      </c>
      <c r="H869" s="1363"/>
      <c r="I869" s="1363"/>
    </row>
    <row r="870" spans="1:9">
      <c r="A870" s="1368">
        <v>1167952093</v>
      </c>
      <c r="B870" s="1369" t="s">
        <v>780</v>
      </c>
      <c r="C870" s="1369" t="s">
        <v>388</v>
      </c>
      <c r="D870" s="1369" t="s">
        <v>394</v>
      </c>
      <c r="E870" s="1369" t="s">
        <v>132</v>
      </c>
      <c r="F870" s="1369" t="s">
        <v>217</v>
      </c>
      <c r="G870" s="1369" t="s">
        <v>216</v>
      </c>
      <c r="H870" s="1363"/>
      <c r="I870" s="1363"/>
    </row>
    <row r="871" spans="1:9">
      <c r="A871" s="1368">
        <v>1167971325</v>
      </c>
      <c r="B871" s="1369" t="s">
        <v>912</v>
      </c>
      <c r="C871" s="1369" t="s">
        <v>388</v>
      </c>
      <c r="D871" s="1369" t="s">
        <v>844</v>
      </c>
      <c r="E871" s="1369" t="s">
        <v>246</v>
      </c>
      <c r="F871" s="1369" t="s">
        <v>239</v>
      </c>
      <c r="G871" s="1369" t="s">
        <v>238</v>
      </c>
      <c r="H871" s="1363"/>
      <c r="I871" s="1363"/>
    </row>
    <row r="872" spans="1:9">
      <c r="A872" s="1368">
        <v>1167975078</v>
      </c>
      <c r="B872" s="1369" t="s">
        <v>530</v>
      </c>
      <c r="C872" s="1369" t="s">
        <v>388</v>
      </c>
      <c r="D872" s="1369" t="s">
        <v>391</v>
      </c>
      <c r="E872" s="1369" t="s">
        <v>136</v>
      </c>
      <c r="F872" s="1369" t="s">
        <v>239</v>
      </c>
      <c r="G872" s="1369" t="s">
        <v>238</v>
      </c>
      <c r="H872" s="1363"/>
      <c r="I872" s="1363"/>
    </row>
    <row r="873" spans="1:9">
      <c r="A873" s="1368">
        <v>1167975086</v>
      </c>
      <c r="B873" s="1369" t="s">
        <v>1521</v>
      </c>
      <c r="C873" s="1369" t="s">
        <v>9</v>
      </c>
      <c r="D873" s="1369"/>
      <c r="E873" s="1369"/>
      <c r="F873" s="1369" t="s">
        <v>217</v>
      </c>
      <c r="G873" s="1369" t="s">
        <v>216</v>
      </c>
      <c r="H873" s="1363"/>
      <c r="I873" s="1363"/>
    </row>
    <row r="874" spans="1:9">
      <c r="A874" s="1368">
        <v>1168000397</v>
      </c>
      <c r="B874" s="1369" t="s">
        <v>1253</v>
      </c>
      <c r="C874" s="1369" t="s">
        <v>388</v>
      </c>
      <c r="D874" s="1369" t="s">
        <v>392</v>
      </c>
      <c r="E874" s="1369" t="s">
        <v>140</v>
      </c>
      <c r="F874" s="1369" t="s">
        <v>219</v>
      </c>
      <c r="G874" s="1369" t="s">
        <v>218</v>
      </c>
      <c r="H874" s="1363"/>
      <c r="I874" s="1363"/>
    </row>
    <row r="875" spans="1:9">
      <c r="A875" s="1368">
        <v>1168006204</v>
      </c>
      <c r="B875" s="1369" t="s">
        <v>774</v>
      </c>
      <c r="C875" s="1369" t="s">
        <v>9</v>
      </c>
      <c r="D875" s="1369"/>
      <c r="E875" s="1369"/>
      <c r="F875" s="1369" t="s">
        <v>239</v>
      </c>
      <c r="G875" s="1369" t="s">
        <v>238</v>
      </c>
      <c r="H875" s="1363"/>
      <c r="I875" s="1363"/>
    </row>
    <row r="876" spans="1:9">
      <c r="A876" s="1368">
        <v>1168028281</v>
      </c>
      <c r="B876" s="1369" t="s">
        <v>717</v>
      </c>
      <c r="C876" s="1369" t="s">
        <v>9</v>
      </c>
      <c r="D876" s="1369"/>
      <c r="E876" s="1369"/>
      <c r="F876" s="1369" t="s">
        <v>239</v>
      </c>
      <c r="G876" s="1369" t="s">
        <v>238</v>
      </c>
    </row>
    <row r="877" spans="1:9">
      <c r="A877" s="1368">
        <v>1168048198</v>
      </c>
      <c r="B877" s="1369" t="s">
        <v>537</v>
      </c>
      <c r="C877" s="1369" t="s">
        <v>388</v>
      </c>
      <c r="D877" s="1369" t="s">
        <v>391</v>
      </c>
      <c r="E877" s="1369" t="s">
        <v>136</v>
      </c>
      <c r="F877" s="1369" t="s">
        <v>239</v>
      </c>
      <c r="G877" s="1369" t="s">
        <v>238</v>
      </c>
    </row>
    <row r="878" spans="1:9">
      <c r="A878" s="1368">
        <v>1168048214</v>
      </c>
      <c r="B878" s="1369" t="s">
        <v>1522</v>
      </c>
      <c r="C878" s="1369" t="s">
        <v>9</v>
      </c>
      <c r="D878" s="1369"/>
      <c r="E878" s="1369"/>
      <c r="F878" s="1369" t="s">
        <v>237</v>
      </c>
      <c r="G878" s="1369" t="s">
        <v>236</v>
      </c>
    </row>
    <row r="879" spans="1:9">
      <c r="A879" s="1368">
        <v>1168055441</v>
      </c>
      <c r="B879" s="1369" t="s">
        <v>1523</v>
      </c>
      <c r="C879" s="1369" t="s">
        <v>9</v>
      </c>
      <c r="D879" s="1369"/>
      <c r="E879" s="1369"/>
      <c r="F879" s="1369" t="s">
        <v>227</v>
      </c>
      <c r="G879" s="1369" t="s">
        <v>226</v>
      </c>
    </row>
    <row r="880" spans="1:9">
      <c r="A880" s="1368">
        <v>1168196781</v>
      </c>
      <c r="B880" s="1369" t="s">
        <v>733</v>
      </c>
      <c r="C880" s="1369" t="s">
        <v>9</v>
      </c>
      <c r="D880" s="1369"/>
      <c r="E880" s="1369"/>
      <c r="F880" s="1369" t="s">
        <v>239</v>
      </c>
      <c r="G880" s="1369" t="s">
        <v>238</v>
      </c>
    </row>
    <row r="881" spans="1:7">
      <c r="A881" s="1368">
        <v>1168220581</v>
      </c>
      <c r="B881" s="1369" t="s">
        <v>1524</v>
      </c>
      <c r="C881" s="1369" t="s">
        <v>9</v>
      </c>
      <c r="D881" s="1369"/>
      <c r="E881" s="1369"/>
      <c r="F881" s="1369" t="s">
        <v>239</v>
      </c>
      <c r="G881" s="1369" t="s">
        <v>238</v>
      </c>
    </row>
    <row r="882" spans="1:7">
      <c r="A882" s="1368">
        <v>1168236199</v>
      </c>
      <c r="B882" s="1369" t="s">
        <v>1525</v>
      </c>
      <c r="C882" s="1369" t="s">
        <v>9</v>
      </c>
      <c r="D882" s="1369"/>
      <c r="E882" s="1369"/>
      <c r="F882" s="1369" t="s">
        <v>237</v>
      </c>
      <c r="G882" s="1369" t="s">
        <v>236</v>
      </c>
    </row>
    <row r="883" spans="1:7">
      <c r="A883" s="1368">
        <v>1168262880</v>
      </c>
      <c r="B883" s="1369" t="s">
        <v>514</v>
      </c>
      <c r="C883" s="1369" t="s">
        <v>388</v>
      </c>
      <c r="D883" s="1369" t="s">
        <v>391</v>
      </c>
      <c r="E883" s="1369" t="s">
        <v>136</v>
      </c>
      <c r="F883" s="1369" t="s">
        <v>239</v>
      </c>
      <c r="G883" s="1369" t="s">
        <v>238</v>
      </c>
    </row>
    <row r="884" spans="1:7">
      <c r="A884" s="1368">
        <v>1168347392</v>
      </c>
      <c r="B884" s="1369" t="s">
        <v>714</v>
      </c>
      <c r="C884" s="1369" t="s">
        <v>9</v>
      </c>
      <c r="D884" s="1369"/>
      <c r="E884" s="1369"/>
      <c r="F884" s="1369" t="s">
        <v>239</v>
      </c>
      <c r="G884" s="1369" t="s">
        <v>238</v>
      </c>
    </row>
    <row r="885" spans="1:7">
      <c r="A885" s="1368">
        <v>1168357946</v>
      </c>
      <c r="B885" s="1369" t="s">
        <v>732</v>
      </c>
      <c r="C885" s="1369" t="s">
        <v>9</v>
      </c>
      <c r="D885" s="1369"/>
      <c r="E885" s="1369"/>
      <c r="F885" s="1369" t="s">
        <v>231</v>
      </c>
      <c r="G885" s="1369" t="s">
        <v>230</v>
      </c>
    </row>
    <row r="886" spans="1:7">
      <c r="A886" s="1368">
        <v>1168362243</v>
      </c>
      <c r="B886" s="1369" t="s">
        <v>1526</v>
      </c>
      <c r="C886" s="1369" t="s">
        <v>9</v>
      </c>
      <c r="D886" s="1369"/>
      <c r="E886" s="1369"/>
      <c r="F886" s="1369" t="s">
        <v>221</v>
      </c>
      <c r="G886" s="1369" t="s">
        <v>220</v>
      </c>
    </row>
    <row r="887" spans="1:7">
      <c r="A887" s="1368">
        <v>1168366285</v>
      </c>
      <c r="B887" s="1369" t="s">
        <v>1527</v>
      </c>
      <c r="C887" s="1369" t="s">
        <v>9</v>
      </c>
      <c r="D887" s="1369"/>
      <c r="E887" s="1369"/>
      <c r="F887" s="1369" t="s">
        <v>221</v>
      </c>
      <c r="G887" s="1369" t="s">
        <v>220</v>
      </c>
    </row>
    <row r="888" spans="1:7">
      <c r="A888" s="1368">
        <v>1168408749</v>
      </c>
      <c r="B888" s="1369" t="s">
        <v>1528</v>
      </c>
      <c r="C888" s="1369" t="s">
        <v>9</v>
      </c>
      <c r="D888" s="1369"/>
      <c r="E888" s="1369"/>
      <c r="F888" s="1369" t="s">
        <v>239</v>
      </c>
      <c r="G888" s="1369" t="s">
        <v>238</v>
      </c>
    </row>
    <row r="889" spans="1:7">
      <c r="A889" s="1368">
        <v>1168410356</v>
      </c>
      <c r="B889" s="1369" t="s">
        <v>922</v>
      </c>
      <c r="C889" s="1369" t="s">
        <v>388</v>
      </c>
      <c r="D889" s="1369" t="s">
        <v>841</v>
      </c>
      <c r="E889" s="1369" t="s">
        <v>164</v>
      </c>
      <c r="F889" s="1369" t="s">
        <v>225</v>
      </c>
      <c r="G889" s="1369" t="s">
        <v>224</v>
      </c>
    </row>
    <row r="890" spans="1:7">
      <c r="A890" s="1368">
        <v>1168508712</v>
      </c>
      <c r="B890" s="1369" t="s">
        <v>917</v>
      </c>
      <c r="C890" s="1369" t="s">
        <v>9</v>
      </c>
      <c r="D890" s="1369"/>
      <c r="E890" s="1369"/>
      <c r="F890" s="1369" t="s">
        <v>239</v>
      </c>
      <c r="G890" s="1369" t="s">
        <v>238</v>
      </c>
    </row>
    <row r="891" spans="1:7">
      <c r="A891" s="1368">
        <v>1168512987</v>
      </c>
      <c r="B891" s="1369" t="s">
        <v>724</v>
      </c>
      <c r="C891" s="1369" t="s">
        <v>9</v>
      </c>
      <c r="D891" s="1369"/>
      <c r="E891" s="1369"/>
      <c r="F891" s="1369" t="s">
        <v>239</v>
      </c>
      <c r="G891" s="1369" t="s">
        <v>238</v>
      </c>
    </row>
    <row r="892" spans="1:7">
      <c r="A892" s="1368">
        <v>1168636182</v>
      </c>
      <c r="B892" s="1369" t="s">
        <v>519</v>
      </c>
      <c r="C892" s="1369" t="s">
        <v>388</v>
      </c>
      <c r="D892" s="1369" t="s">
        <v>392</v>
      </c>
      <c r="E892" s="1369" t="s">
        <v>140</v>
      </c>
      <c r="F892" s="1369" t="s">
        <v>239</v>
      </c>
      <c r="G892" s="1369" t="s">
        <v>238</v>
      </c>
    </row>
    <row r="893" spans="1:7">
      <c r="A893" s="1368">
        <v>1168650225</v>
      </c>
      <c r="B893" s="1369" t="s">
        <v>886</v>
      </c>
      <c r="C893" s="1369" t="s">
        <v>9</v>
      </c>
      <c r="D893" s="1369"/>
      <c r="E893" s="1369"/>
      <c r="F893" s="1369" t="s">
        <v>239</v>
      </c>
      <c r="G893" s="1369" t="s">
        <v>238</v>
      </c>
    </row>
    <row r="894" spans="1:7">
      <c r="A894" s="1368">
        <v>1168663731</v>
      </c>
      <c r="B894" s="1369" t="s">
        <v>745</v>
      </c>
      <c r="C894" s="1369" t="s">
        <v>9</v>
      </c>
      <c r="D894" s="1369"/>
      <c r="E894" s="1369"/>
      <c r="F894" s="1369" t="s">
        <v>239</v>
      </c>
      <c r="G894" s="1369" t="s">
        <v>238</v>
      </c>
    </row>
    <row r="895" spans="1:7">
      <c r="A895" s="1368">
        <v>1168710276</v>
      </c>
      <c r="B895" s="1369" t="s">
        <v>909</v>
      </c>
      <c r="C895" s="1369" t="s">
        <v>388</v>
      </c>
      <c r="D895" s="1369" t="s">
        <v>841</v>
      </c>
      <c r="E895" s="1369" t="s">
        <v>164</v>
      </c>
      <c r="F895" s="1369" t="s">
        <v>239</v>
      </c>
      <c r="G895" s="1369" t="s">
        <v>238</v>
      </c>
    </row>
    <row r="896" spans="1:7">
      <c r="A896" s="1368">
        <v>1168800176</v>
      </c>
      <c r="B896" s="1369" t="s">
        <v>1529</v>
      </c>
      <c r="C896" s="1369" t="s">
        <v>9</v>
      </c>
      <c r="D896" s="1369"/>
      <c r="E896" s="1369"/>
      <c r="F896" s="1369" t="s">
        <v>239</v>
      </c>
      <c r="G896" s="1369" t="s">
        <v>238</v>
      </c>
    </row>
    <row r="897" spans="1:7">
      <c r="A897" s="1368">
        <v>1168855295</v>
      </c>
      <c r="B897" s="1369" t="s">
        <v>1530</v>
      </c>
      <c r="C897" s="1369" t="s">
        <v>9</v>
      </c>
      <c r="D897" s="1369"/>
      <c r="E897" s="1369"/>
      <c r="F897" s="1369" t="s">
        <v>239</v>
      </c>
      <c r="G897" s="1369" t="s">
        <v>238</v>
      </c>
    </row>
    <row r="898" spans="1:7">
      <c r="A898" s="1368">
        <v>1168866656</v>
      </c>
      <c r="B898" s="1369" t="s">
        <v>1531</v>
      </c>
      <c r="C898" s="1369" t="s">
        <v>9</v>
      </c>
      <c r="D898" s="1369"/>
      <c r="E898" s="1369"/>
      <c r="F898" s="1369" t="s">
        <v>239</v>
      </c>
      <c r="G898" s="1369" t="s">
        <v>238</v>
      </c>
    </row>
    <row r="899" spans="1:7">
      <c r="A899" s="1368">
        <v>1168868207</v>
      </c>
      <c r="B899" s="1369" t="s">
        <v>520</v>
      </c>
      <c r="C899" s="1369" t="s">
        <v>388</v>
      </c>
      <c r="D899" s="1369" t="s">
        <v>392</v>
      </c>
      <c r="E899" s="1369" t="s">
        <v>140</v>
      </c>
      <c r="F899" s="1369" t="s">
        <v>239</v>
      </c>
      <c r="G899" s="1369" t="s">
        <v>238</v>
      </c>
    </row>
    <row r="900" spans="1:7">
      <c r="A900" s="1368">
        <v>1168881697</v>
      </c>
      <c r="B900" s="1369" t="s">
        <v>1254</v>
      </c>
      <c r="C900" s="1369" t="s">
        <v>388</v>
      </c>
      <c r="D900" s="1369" t="s">
        <v>849</v>
      </c>
      <c r="E900" s="1369" t="s">
        <v>119</v>
      </c>
      <c r="F900" s="1369" t="s">
        <v>239</v>
      </c>
      <c r="G900" s="1369" t="s">
        <v>238</v>
      </c>
    </row>
    <row r="901" spans="1:7">
      <c r="A901" s="1368">
        <v>1168892439</v>
      </c>
      <c r="B901" s="1369" t="s">
        <v>744</v>
      </c>
      <c r="C901" s="1369" t="s">
        <v>388</v>
      </c>
      <c r="D901" s="1369" t="s">
        <v>392</v>
      </c>
      <c r="E901" s="1369" t="s">
        <v>140</v>
      </c>
      <c r="F901" s="1369" t="s">
        <v>239</v>
      </c>
      <c r="G901" s="1369" t="s">
        <v>238</v>
      </c>
    </row>
    <row r="902" spans="1:7">
      <c r="A902" s="1368">
        <v>1168913896</v>
      </c>
      <c r="B902" s="1369" t="s">
        <v>1255</v>
      </c>
      <c r="C902" s="1369" t="s">
        <v>388</v>
      </c>
      <c r="D902" s="1369" t="s">
        <v>841</v>
      </c>
      <c r="E902" s="1369" t="s">
        <v>164</v>
      </c>
      <c r="F902" s="1369" t="s">
        <v>243</v>
      </c>
      <c r="G902" s="1369" t="s">
        <v>242</v>
      </c>
    </row>
    <row r="903" spans="1:7">
      <c r="A903" s="1368">
        <v>1168919760</v>
      </c>
      <c r="B903" s="1369" t="s">
        <v>1532</v>
      </c>
      <c r="C903" s="1369" t="s">
        <v>9</v>
      </c>
      <c r="D903" s="1369"/>
      <c r="E903" s="1369"/>
      <c r="F903" s="1369" t="s">
        <v>239</v>
      </c>
      <c r="G903" s="1369" t="s">
        <v>238</v>
      </c>
    </row>
    <row r="904" spans="1:7">
      <c r="A904" s="1368">
        <v>1168932516</v>
      </c>
      <c r="B904" s="1369" t="s">
        <v>725</v>
      </c>
      <c r="C904" s="1369" t="s">
        <v>9</v>
      </c>
      <c r="D904" s="1369"/>
      <c r="E904" s="1369"/>
      <c r="F904" s="1369" t="s">
        <v>225</v>
      </c>
      <c r="G904" s="1369" t="s">
        <v>224</v>
      </c>
    </row>
    <row r="905" spans="1:7">
      <c r="A905" s="1368">
        <v>1168938232</v>
      </c>
      <c r="B905" s="1369" t="s">
        <v>1533</v>
      </c>
      <c r="C905" s="1369" t="s">
        <v>9</v>
      </c>
      <c r="D905" s="1369"/>
      <c r="E905" s="1369"/>
      <c r="F905" s="1369" t="s">
        <v>239</v>
      </c>
      <c r="G905" s="1369" t="s">
        <v>238</v>
      </c>
    </row>
    <row r="906" spans="1:7">
      <c r="A906" s="1368">
        <v>1168960053</v>
      </c>
      <c r="B906" s="1369" t="s">
        <v>747</v>
      </c>
      <c r="C906" s="1369" t="s">
        <v>388</v>
      </c>
      <c r="D906" s="1369" t="s">
        <v>392</v>
      </c>
      <c r="E906" s="1369" t="s">
        <v>140</v>
      </c>
      <c r="F906" s="1369" t="s">
        <v>239</v>
      </c>
      <c r="G906" s="1369" t="s">
        <v>238</v>
      </c>
    </row>
    <row r="907" spans="1:7">
      <c r="A907" s="1368">
        <v>1168971100</v>
      </c>
      <c r="B907" s="1369" t="s">
        <v>1256</v>
      </c>
      <c r="C907" s="1369" t="s">
        <v>388</v>
      </c>
      <c r="D907" s="1369" t="s">
        <v>391</v>
      </c>
      <c r="E907" s="1369" t="s">
        <v>136</v>
      </c>
      <c r="F907" s="1369" t="s">
        <v>233</v>
      </c>
      <c r="G907" s="1369" t="s">
        <v>232</v>
      </c>
    </row>
    <row r="908" spans="1:7">
      <c r="A908" s="1368">
        <v>1168971118</v>
      </c>
      <c r="B908" s="1369" t="s">
        <v>567</v>
      </c>
      <c r="C908" s="1369" t="s">
        <v>388</v>
      </c>
      <c r="D908" s="1369" t="s">
        <v>395</v>
      </c>
      <c r="E908" s="1369" t="s">
        <v>110</v>
      </c>
      <c r="F908" s="1369" t="s">
        <v>217</v>
      </c>
      <c r="G908" s="1369" t="s">
        <v>216</v>
      </c>
    </row>
    <row r="909" spans="1:7">
      <c r="A909" s="1368">
        <v>1168977651</v>
      </c>
      <c r="B909" s="1369" t="s">
        <v>1534</v>
      </c>
      <c r="C909" s="1369" t="s">
        <v>9</v>
      </c>
      <c r="D909" s="1369"/>
      <c r="E909" s="1369"/>
      <c r="F909" s="1369" t="s">
        <v>231</v>
      </c>
      <c r="G909" s="1369" t="s">
        <v>230</v>
      </c>
    </row>
    <row r="910" spans="1:7">
      <c r="A910" s="1368">
        <v>1168981596</v>
      </c>
      <c r="B910" s="1369" t="s">
        <v>544</v>
      </c>
      <c r="C910" s="1369" t="s">
        <v>388</v>
      </c>
      <c r="D910" s="1369" t="s">
        <v>394</v>
      </c>
      <c r="E910" s="1369" t="s">
        <v>132</v>
      </c>
      <c r="F910" s="1369" t="s">
        <v>227</v>
      </c>
      <c r="G910" s="1369" t="s">
        <v>226</v>
      </c>
    </row>
    <row r="911" spans="1:7">
      <c r="A911" s="1368">
        <v>1168981745</v>
      </c>
      <c r="B911" s="1369" t="s">
        <v>448</v>
      </c>
      <c r="C911" s="1369" t="s">
        <v>388</v>
      </c>
      <c r="D911" s="1369" t="s">
        <v>393</v>
      </c>
      <c r="E911" s="1369" t="s">
        <v>161</v>
      </c>
      <c r="F911" s="1369" t="s">
        <v>237</v>
      </c>
      <c r="G911" s="1369" t="s">
        <v>236</v>
      </c>
    </row>
    <row r="912" spans="1:7">
      <c r="A912" s="1368">
        <v>1169015022</v>
      </c>
      <c r="B912" s="1369" t="s">
        <v>1535</v>
      </c>
      <c r="C912" s="1369" t="s">
        <v>9</v>
      </c>
      <c r="D912" s="1369"/>
      <c r="E912" s="1369"/>
      <c r="F912" s="1369" t="s">
        <v>243</v>
      </c>
      <c r="G912" s="1369" t="s">
        <v>242</v>
      </c>
    </row>
    <row r="913" spans="1:7">
      <c r="A913" s="1368">
        <v>1169055812</v>
      </c>
      <c r="B913" s="1369" t="s">
        <v>504</v>
      </c>
      <c r="C913" s="1369" t="s">
        <v>388</v>
      </c>
      <c r="D913" s="1369" t="s">
        <v>394</v>
      </c>
      <c r="E913" s="1369" t="s">
        <v>132</v>
      </c>
      <c r="F913" s="1369" t="s">
        <v>217</v>
      </c>
      <c r="G913" s="1369" t="s">
        <v>216</v>
      </c>
    </row>
    <row r="914" spans="1:7">
      <c r="A914" s="1368">
        <v>1169083822</v>
      </c>
      <c r="B914" s="1369" t="s">
        <v>764</v>
      </c>
      <c r="C914" s="1369" t="s">
        <v>9</v>
      </c>
      <c r="D914" s="1369"/>
      <c r="E914" s="1369"/>
      <c r="F914" s="1369" t="s">
        <v>239</v>
      </c>
      <c r="G914" s="1369" t="s">
        <v>238</v>
      </c>
    </row>
    <row r="915" spans="1:7">
      <c r="A915" s="1368">
        <v>1169099828</v>
      </c>
      <c r="B915" s="1369" t="s">
        <v>436</v>
      </c>
      <c r="C915" s="1369" t="s">
        <v>390</v>
      </c>
      <c r="D915" s="1369" t="s">
        <v>392</v>
      </c>
      <c r="E915" s="1369" t="s">
        <v>140</v>
      </c>
      <c r="F915" s="1369" t="s">
        <v>217</v>
      </c>
      <c r="G915" s="1369" t="s">
        <v>216</v>
      </c>
    </row>
    <row r="916" spans="1:7">
      <c r="A916" s="1368">
        <v>1169102192</v>
      </c>
      <c r="B916" s="1369" t="s">
        <v>540</v>
      </c>
      <c r="C916" s="1369" t="s">
        <v>388</v>
      </c>
      <c r="D916" s="1369" t="s">
        <v>394</v>
      </c>
      <c r="E916" s="1369" t="s">
        <v>132</v>
      </c>
      <c r="F916" s="1369" t="s">
        <v>239</v>
      </c>
      <c r="G916" s="1369" t="s">
        <v>238</v>
      </c>
    </row>
    <row r="917" spans="1:7">
      <c r="A917" s="1368">
        <v>1169102283</v>
      </c>
      <c r="B917" s="1369" t="s">
        <v>1257</v>
      </c>
      <c r="C917" s="1369" t="s">
        <v>388</v>
      </c>
      <c r="D917" s="1369" t="s">
        <v>391</v>
      </c>
      <c r="E917" s="1369" t="s">
        <v>136</v>
      </c>
      <c r="F917" s="1369" t="s">
        <v>239</v>
      </c>
      <c r="G917" s="1369" t="s">
        <v>238</v>
      </c>
    </row>
    <row r="918" spans="1:7">
      <c r="A918" s="1368">
        <v>1169159416</v>
      </c>
      <c r="B918" s="1369" t="s">
        <v>1258</v>
      </c>
      <c r="C918" s="1369" t="s">
        <v>388</v>
      </c>
      <c r="D918" s="1369" t="s">
        <v>392</v>
      </c>
      <c r="E918" s="1369" t="s">
        <v>140</v>
      </c>
      <c r="F918" s="1369" t="s">
        <v>239</v>
      </c>
      <c r="G918" s="1369" t="s">
        <v>238</v>
      </c>
    </row>
    <row r="919" spans="1:7">
      <c r="A919" s="1368">
        <v>1169164309</v>
      </c>
      <c r="B919" s="1369" t="s">
        <v>506</v>
      </c>
      <c r="C919" s="1369" t="s">
        <v>388</v>
      </c>
      <c r="D919" s="1369" t="s">
        <v>392</v>
      </c>
      <c r="E919" s="1369" t="s">
        <v>140</v>
      </c>
      <c r="F919" s="1369" t="s">
        <v>239</v>
      </c>
      <c r="G919" s="1369" t="s">
        <v>238</v>
      </c>
    </row>
    <row r="920" spans="1:7">
      <c r="A920" s="1368">
        <v>1169287936</v>
      </c>
      <c r="B920" s="1369" t="s">
        <v>1259</v>
      </c>
      <c r="C920" s="1369" t="s">
        <v>388</v>
      </c>
      <c r="D920" s="1369" t="s">
        <v>392</v>
      </c>
      <c r="E920" s="1369" t="s">
        <v>140</v>
      </c>
      <c r="F920" s="1369" t="s">
        <v>239</v>
      </c>
      <c r="G920" s="1369" t="s">
        <v>238</v>
      </c>
    </row>
    <row r="921" spans="1:7">
      <c r="A921" s="1368">
        <v>1169295137</v>
      </c>
      <c r="B921" s="1369" t="s">
        <v>720</v>
      </c>
      <c r="C921" s="1369" t="s">
        <v>9</v>
      </c>
      <c r="D921" s="1369"/>
      <c r="E921" s="1369"/>
      <c r="F921" s="1369" t="s">
        <v>239</v>
      </c>
      <c r="G921" s="1369" t="s">
        <v>238</v>
      </c>
    </row>
    <row r="922" spans="1:7">
      <c r="A922" s="1368">
        <v>1169312205</v>
      </c>
      <c r="B922" s="1369" t="s">
        <v>516</v>
      </c>
      <c r="C922" s="1369" t="s">
        <v>388</v>
      </c>
      <c r="D922" s="1369" t="s">
        <v>394</v>
      </c>
      <c r="E922" s="1369" t="s">
        <v>132</v>
      </c>
      <c r="F922" s="1369" t="s">
        <v>239</v>
      </c>
      <c r="G922" s="1369" t="s">
        <v>238</v>
      </c>
    </row>
    <row r="923" spans="1:7">
      <c r="A923" s="1368">
        <v>1169319101</v>
      </c>
      <c r="B923" s="1369" t="s">
        <v>484</v>
      </c>
      <c r="C923" s="1369" t="s">
        <v>388</v>
      </c>
      <c r="D923" s="1369" t="s">
        <v>389</v>
      </c>
      <c r="E923" s="1369" t="s">
        <v>165</v>
      </c>
      <c r="F923" s="1369" t="s">
        <v>215</v>
      </c>
      <c r="G923" s="1369" t="s">
        <v>214</v>
      </c>
    </row>
    <row r="924" spans="1:7">
      <c r="A924" s="1368">
        <v>1169333250</v>
      </c>
      <c r="B924" s="1369" t="s">
        <v>711</v>
      </c>
      <c r="C924" s="1369" t="s">
        <v>9</v>
      </c>
      <c r="D924" s="1369"/>
      <c r="E924" s="1369"/>
      <c r="F924" s="1369" t="s">
        <v>239</v>
      </c>
      <c r="G924" s="1369" t="s">
        <v>238</v>
      </c>
    </row>
    <row r="925" spans="1:7">
      <c r="A925" s="1368">
        <v>1169383875</v>
      </c>
      <c r="B925" s="1369" t="s">
        <v>1536</v>
      </c>
      <c r="C925" s="1369" t="s">
        <v>9</v>
      </c>
      <c r="D925" s="1369"/>
      <c r="E925" s="1369"/>
      <c r="F925" s="1369" t="s">
        <v>239</v>
      </c>
      <c r="G925" s="1369" t="s">
        <v>238</v>
      </c>
    </row>
    <row r="926" spans="1:7">
      <c r="A926" s="1368">
        <v>1169403913</v>
      </c>
      <c r="B926" s="1369" t="s">
        <v>553</v>
      </c>
      <c r="C926" s="1369" t="s">
        <v>388</v>
      </c>
      <c r="D926" s="1369" t="s">
        <v>393</v>
      </c>
      <c r="E926" s="1369" t="s">
        <v>161</v>
      </c>
      <c r="F926" s="1369" t="s">
        <v>239</v>
      </c>
      <c r="G926" s="1369" t="s">
        <v>238</v>
      </c>
    </row>
    <row r="927" spans="1:7">
      <c r="A927" s="1368">
        <v>1169440881</v>
      </c>
      <c r="B927" s="1369" t="s">
        <v>765</v>
      </c>
      <c r="C927" s="1369" t="s">
        <v>9</v>
      </c>
      <c r="D927" s="1369"/>
      <c r="E927" s="1369"/>
      <c r="F927" s="1369" t="s">
        <v>239</v>
      </c>
      <c r="G927" s="1369" t="s">
        <v>238</v>
      </c>
    </row>
    <row r="928" spans="1:7">
      <c r="A928" s="1368">
        <v>1169449783</v>
      </c>
      <c r="B928" s="1369" t="s">
        <v>963</v>
      </c>
      <c r="C928" s="1369" t="s">
        <v>9</v>
      </c>
      <c r="D928" s="1369"/>
      <c r="E928" s="1369"/>
      <c r="F928" s="1369" t="s">
        <v>225</v>
      </c>
      <c r="G928" s="1369" t="s">
        <v>224</v>
      </c>
    </row>
    <row r="929" spans="1:7">
      <c r="A929" s="1368">
        <v>1169449874</v>
      </c>
      <c r="B929" s="1369" t="s">
        <v>542</v>
      </c>
      <c r="C929" s="1369" t="s">
        <v>388</v>
      </c>
      <c r="D929" s="1369" t="s">
        <v>432</v>
      </c>
      <c r="E929" s="1369" t="s">
        <v>109</v>
      </c>
      <c r="F929" s="1369" t="s">
        <v>217</v>
      </c>
      <c r="G929" s="1369" t="s">
        <v>216</v>
      </c>
    </row>
    <row r="930" spans="1:7">
      <c r="A930" s="1368">
        <v>1169457414</v>
      </c>
      <c r="B930" s="1369" t="s">
        <v>716</v>
      </c>
      <c r="C930" s="1369" t="s">
        <v>9</v>
      </c>
      <c r="D930" s="1369"/>
      <c r="E930" s="1369"/>
      <c r="F930" s="1369" t="s">
        <v>239</v>
      </c>
      <c r="G930" s="1369" t="s">
        <v>238</v>
      </c>
    </row>
    <row r="931" spans="1:7">
      <c r="A931" s="1368">
        <v>1169479616</v>
      </c>
      <c r="B931" s="1369" t="s">
        <v>1260</v>
      </c>
      <c r="C931" s="1369" t="s">
        <v>388</v>
      </c>
      <c r="D931" s="1369" t="s">
        <v>391</v>
      </c>
      <c r="E931" s="1369" t="s">
        <v>136</v>
      </c>
      <c r="F931" s="1369" t="s">
        <v>217</v>
      </c>
      <c r="G931" s="1369" t="s">
        <v>216</v>
      </c>
    </row>
    <row r="932" spans="1:7">
      <c r="A932" s="1368">
        <v>1169486595</v>
      </c>
      <c r="B932" s="1369" t="s">
        <v>1537</v>
      </c>
      <c r="C932" s="1369" t="s">
        <v>9</v>
      </c>
      <c r="D932" s="1369"/>
      <c r="E932" s="1369"/>
      <c r="F932" s="1369" t="s">
        <v>217</v>
      </c>
      <c r="G932" s="1369" t="s">
        <v>216</v>
      </c>
    </row>
    <row r="933" spans="1:7">
      <c r="A933" s="1368">
        <v>1169501773</v>
      </c>
      <c r="B933" s="1369" t="s">
        <v>741</v>
      </c>
      <c r="C933" s="1369" t="s">
        <v>388</v>
      </c>
      <c r="D933" s="1369" t="s">
        <v>395</v>
      </c>
      <c r="E933" s="1369" t="s">
        <v>110</v>
      </c>
      <c r="F933" s="1369" t="s">
        <v>239</v>
      </c>
      <c r="G933" s="1369" t="s">
        <v>238</v>
      </c>
    </row>
    <row r="934" spans="1:7">
      <c r="A934" s="1368">
        <v>1169506012</v>
      </c>
      <c r="B934" s="1369" t="s">
        <v>515</v>
      </c>
      <c r="C934" s="1369" t="s">
        <v>388</v>
      </c>
      <c r="D934" s="1369" t="s">
        <v>394</v>
      </c>
      <c r="E934" s="1369" t="s">
        <v>132</v>
      </c>
      <c r="F934" s="1369" t="s">
        <v>239</v>
      </c>
      <c r="G934" s="1369" t="s">
        <v>238</v>
      </c>
    </row>
    <row r="935" spans="1:7">
      <c r="A935" s="1368">
        <v>1169513646</v>
      </c>
      <c r="B935" s="1369" t="s">
        <v>1538</v>
      </c>
      <c r="C935" s="1369" t="s">
        <v>9</v>
      </c>
      <c r="D935" s="1369"/>
      <c r="E935" s="1369"/>
      <c r="F935" s="1369" t="s">
        <v>213</v>
      </c>
      <c r="G935" s="1369" t="s">
        <v>212</v>
      </c>
    </row>
    <row r="936" spans="1:7">
      <c r="A936" s="1368">
        <v>1169563823</v>
      </c>
      <c r="B936" s="1369" t="s">
        <v>1539</v>
      </c>
      <c r="C936" s="1369" t="s">
        <v>9</v>
      </c>
      <c r="D936" s="1369"/>
      <c r="E936" s="1369"/>
      <c r="F936" s="1369" t="s">
        <v>239</v>
      </c>
      <c r="G936" s="1369" t="s">
        <v>238</v>
      </c>
    </row>
    <row r="937" spans="1:7">
      <c r="A937" s="1368">
        <v>1169606911</v>
      </c>
      <c r="B937" s="1369" t="s">
        <v>503</v>
      </c>
      <c r="C937" s="1369" t="s">
        <v>9</v>
      </c>
      <c r="D937" s="1369"/>
      <c r="E937" s="1369"/>
      <c r="F937" s="1369" t="s">
        <v>239</v>
      </c>
      <c r="G937" s="1369" t="s">
        <v>238</v>
      </c>
    </row>
    <row r="938" spans="1:7">
      <c r="A938" s="1368">
        <v>1169613875</v>
      </c>
      <c r="B938" s="1369" t="s">
        <v>771</v>
      </c>
      <c r="C938" s="1369" t="s">
        <v>9</v>
      </c>
      <c r="D938" s="1369"/>
      <c r="E938" s="1369"/>
      <c r="F938" s="1369" t="s">
        <v>233</v>
      </c>
      <c r="G938" s="1369" t="s">
        <v>232</v>
      </c>
    </row>
    <row r="939" spans="1:7">
      <c r="A939" s="1368">
        <v>1169651909</v>
      </c>
      <c r="B939" s="1369" t="s">
        <v>1540</v>
      </c>
      <c r="C939" s="1369" t="s">
        <v>9</v>
      </c>
      <c r="D939" s="1369"/>
      <c r="E939" s="1369"/>
      <c r="F939" s="1369" t="s">
        <v>239</v>
      </c>
      <c r="G939" s="1369" t="s">
        <v>238</v>
      </c>
    </row>
    <row r="940" spans="1:7">
      <c r="A940" s="1368">
        <v>1169652014</v>
      </c>
      <c r="B940" s="1369" t="s">
        <v>804</v>
      </c>
      <c r="C940" s="1369" t="s">
        <v>9</v>
      </c>
      <c r="D940" s="1369"/>
      <c r="E940" s="1369"/>
      <c r="F940" s="1369" t="s">
        <v>239</v>
      </c>
      <c r="G940" s="1369" t="s">
        <v>238</v>
      </c>
    </row>
    <row r="941" spans="1:7">
      <c r="A941" s="1368">
        <v>1169663474</v>
      </c>
      <c r="B941" s="1369" t="s">
        <v>1541</v>
      </c>
      <c r="C941" s="1369" t="s">
        <v>9</v>
      </c>
      <c r="D941" s="1369"/>
      <c r="E941" s="1369"/>
      <c r="F941" s="1369" t="s">
        <v>239</v>
      </c>
      <c r="G941" s="1369" t="s">
        <v>238</v>
      </c>
    </row>
    <row r="942" spans="1:7">
      <c r="A942" s="1368">
        <v>1169666758</v>
      </c>
      <c r="B942" s="1369" t="s">
        <v>1542</v>
      </c>
      <c r="C942" s="1369" t="s">
        <v>9</v>
      </c>
      <c r="D942" s="1369"/>
      <c r="E942" s="1369"/>
      <c r="F942" s="1369" t="s">
        <v>233</v>
      </c>
      <c r="G942" s="1369" t="s">
        <v>232</v>
      </c>
    </row>
    <row r="943" spans="1:7">
      <c r="A943" s="1368">
        <v>1169714897</v>
      </c>
      <c r="B943" s="1369" t="s">
        <v>820</v>
      </c>
      <c r="C943" s="1369" t="s">
        <v>388</v>
      </c>
      <c r="D943" s="1369" t="s">
        <v>393</v>
      </c>
      <c r="E943" s="1369" t="s">
        <v>161</v>
      </c>
      <c r="F943" s="1369" t="s">
        <v>245</v>
      </c>
      <c r="G943" s="1369" t="s">
        <v>244</v>
      </c>
    </row>
    <row r="944" spans="1:7">
      <c r="A944" s="1368">
        <v>1169755908</v>
      </c>
      <c r="B944" s="1369" t="s">
        <v>1543</v>
      </c>
      <c r="C944" s="1369" t="s">
        <v>9</v>
      </c>
      <c r="D944" s="1369"/>
      <c r="E944" s="1369"/>
      <c r="F944" s="1369" t="s">
        <v>237</v>
      </c>
      <c r="G944" s="1369" t="s">
        <v>236</v>
      </c>
    </row>
    <row r="945" spans="1:7">
      <c r="A945" s="1368">
        <v>1169813772</v>
      </c>
      <c r="B945" s="1369" t="s">
        <v>1544</v>
      </c>
      <c r="C945" s="1369" t="s">
        <v>9</v>
      </c>
      <c r="D945" s="1369"/>
      <c r="E945" s="1369"/>
      <c r="F945" s="1369" t="s">
        <v>239</v>
      </c>
      <c r="G945" s="1369" t="s">
        <v>238</v>
      </c>
    </row>
    <row r="946" spans="1:7">
      <c r="A946" s="1368">
        <v>1169818755</v>
      </c>
      <c r="B946" s="1369" t="s">
        <v>1545</v>
      </c>
      <c r="C946" s="1369" t="s">
        <v>9</v>
      </c>
      <c r="D946" s="1369"/>
      <c r="E946" s="1369"/>
      <c r="F946" s="1369" t="s">
        <v>239</v>
      </c>
      <c r="G946" s="1369" t="s">
        <v>238</v>
      </c>
    </row>
    <row r="947" spans="1:7">
      <c r="A947" s="1368">
        <v>1169837227</v>
      </c>
      <c r="B947" s="1369" t="s">
        <v>783</v>
      </c>
      <c r="C947" s="1369" t="s">
        <v>388</v>
      </c>
      <c r="D947" s="1369" t="s">
        <v>391</v>
      </c>
      <c r="E947" s="1369" t="s">
        <v>136</v>
      </c>
      <c r="F947" s="1369" t="s">
        <v>239</v>
      </c>
      <c r="G947" s="1369" t="s">
        <v>238</v>
      </c>
    </row>
    <row r="948" spans="1:7">
      <c r="A948" s="1368">
        <v>1169850964</v>
      </c>
      <c r="B948" s="1369" t="s">
        <v>1546</v>
      </c>
      <c r="C948" s="1369" t="s">
        <v>9</v>
      </c>
      <c r="D948" s="1369"/>
      <c r="E948" s="1369"/>
      <c r="F948" s="1369" t="s">
        <v>239</v>
      </c>
      <c r="G948" s="1369" t="s">
        <v>238</v>
      </c>
    </row>
    <row r="949" spans="1:7">
      <c r="A949" s="1368">
        <v>1169893485</v>
      </c>
      <c r="B949" s="1369" t="s">
        <v>775</v>
      </c>
      <c r="C949" s="1369" t="s">
        <v>388</v>
      </c>
      <c r="D949" s="1369" t="s">
        <v>392</v>
      </c>
      <c r="E949" s="1369" t="s">
        <v>140</v>
      </c>
      <c r="F949" s="1369" t="s">
        <v>239</v>
      </c>
      <c r="G949" s="1369" t="s">
        <v>238</v>
      </c>
    </row>
    <row r="950" spans="1:7">
      <c r="A950" s="1368">
        <v>1169939411</v>
      </c>
      <c r="B950" s="1369" t="s">
        <v>1547</v>
      </c>
      <c r="C950" s="1369" t="s">
        <v>9</v>
      </c>
      <c r="D950" s="1369"/>
      <c r="E950" s="1369"/>
      <c r="F950" s="1369" t="s">
        <v>217</v>
      </c>
      <c r="G950" s="1369" t="s">
        <v>216</v>
      </c>
    </row>
    <row r="951" spans="1:7">
      <c r="A951" s="1368">
        <v>1169970309</v>
      </c>
      <c r="B951" s="1369" t="s">
        <v>548</v>
      </c>
      <c r="C951" s="1369" t="s">
        <v>388</v>
      </c>
      <c r="D951" s="1369" t="s">
        <v>392</v>
      </c>
      <c r="E951" s="1369" t="s">
        <v>140</v>
      </c>
      <c r="F951" s="1369" t="s">
        <v>239</v>
      </c>
      <c r="G951" s="1369" t="s">
        <v>238</v>
      </c>
    </row>
    <row r="952" spans="1:7">
      <c r="A952" s="1368">
        <v>1170054846</v>
      </c>
      <c r="B952" s="1369" t="s">
        <v>1261</v>
      </c>
      <c r="C952" s="1369" t="s">
        <v>388</v>
      </c>
      <c r="D952" s="1369" t="s">
        <v>391</v>
      </c>
      <c r="E952" s="1369" t="s">
        <v>136</v>
      </c>
      <c r="F952" s="1369" t="s">
        <v>239</v>
      </c>
      <c r="G952" s="1369" t="s">
        <v>238</v>
      </c>
    </row>
    <row r="953" spans="1:7">
      <c r="A953" s="1368">
        <v>1170071832</v>
      </c>
      <c r="B953" s="1369" t="s">
        <v>1548</v>
      </c>
      <c r="C953" s="1369" t="s">
        <v>9</v>
      </c>
      <c r="D953" s="1369"/>
      <c r="E953" s="1369"/>
      <c r="F953" s="1369" t="s">
        <v>237</v>
      </c>
      <c r="G953" s="1369" t="s">
        <v>236</v>
      </c>
    </row>
    <row r="954" spans="1:7">
      <c r="A954" s="1368">
        <v>1170092853</v>
      </c>
      <c r="B954" s="1369" t="s">
        <v>1549</v>
      </c>
      <c r="C954" s="1369" t="s">
        <v>9</v>
      </c>
      <c r="D954" s="1369"/>
      <c r="E954" s="1369"/>
      <c r="F954" s="1369" t="s">
        <v>217</v>
      </c>
      <c r="G954" s="1369" t="s">
        <v>216</v>
      </c>
    </row>
    <row r="955" spans="1:7">
      <c r="A955" s="1368">
        <v>1170105507</v>
      </c>
      <c r="B955" s="1369" t="s">
        <v>704</v>
      </c>
      <c r="C955" s="1369" t="s">
        <v>9</v>
      </c>
      <c r="D955" s="1369"/>
      <c r="E955" s="1369"/>
      <c r="F955" s="1369" t="s">
        <v>239</v>
      </c>
      <c r="G955" s="1369" t="s">
        <v>238</v>
      </c>
    </row>
    <row r="956" spans="1:7">
      <c r="A956" s="1368">
        <v>1170179767</v>
      </c>
      <c r="B956" s="1369" t="s">
        <v>543</v>
      </c>
      <c r="C956" s="1369" t="s">
        <v>388</v>
      </c>
      <c r="D956" s="1369" t="s">
        <v>394</v>
      </c>
      <c r="E956" s="1369" t="s">
        <v>132</v>
      </c>
      <c r="F956" s="1369" t="s">
        <v>239</v>
      </c>
      <c r="G956" s="1369" t="s">
        <v>238</v>
      </c>
    </row>
    <row r="957" spans="1:7">
      <c r="A957" s="1368">
        <v>1170212709</v>
      </c>
      <c r="B957" s="1369" t="s">
        <v>1550</v>
      </c>
      <c r="C957" s="1369" t="s">
        <v>9</v>
      </c>
      <c r="D957" s="1369"/>
      <c r="E957" s="1369"/>
      <c r="F957" s="1369" t="s">
        <v>217</v>
      </c>
      <c r="G957" s="1369" t="s">
        <v>216</v>
      </c>
    </row>
    <row r="958" spans="1:7">
      <c r="A958" s="1368">
        <v>1170259353</v>
      </c>
      <c r="B958" s="1369" t="s">
        <v>1262</v>
      </c>
      <c r="C958" s="1369" t="s">
        <v>388</v>
      </c>
      <c r="D958" s="1369" t="s">
        <v>392</v>
      </c>
      <c r="E958" s="1369" t="s">
        <v>140</v>
      </c>
      <c r="F958" s="1369" t="s">
        <v>225</v>
      </c>
      <c r="G958" s="1369" t="s">
        <v>224</v>
      </c>
    </row>
    <row r="959" spans="1:7">
      <c r="A959" s="1368">
        <v>1170284401</v>
      </c>
      <c r="B959" s="1369" t="s">
        <v>713</v>
      </c>
      <c r="C959" s="1369" t="s">
        <v>9</v>
      </c>
      <c r="D959" s="1369"/>
      <c r="E959" s="1369"/>
      <c r="F959" s="1369" t="s">
        <v>223</v>
      </c>
      <c r="G959" s="1369" t="s">
        <v>222</v>
      </c>
    </row>
    <row r="960" spans="1:7">
      <c r="A960" s="1368">
        <v>1170307152</v>
      </c>
      <c r="B960" s="1369" t="s">
        <v>1551</v>
      </c>
      <c r="C960" s="1369" t="s">
        <v>9</v>
      </c>
      <c r="D960" s="1369"/>
      <c r="E960" s="1369"/>
      <c r="F960" s="1369" t="s">
        <v>217</v>
      </c>
      <c r="G960" s="1369" t="s">
        <v>216</v>
      </c>
    </row>
    <row r="961" spans="1:7">
      <c r="A961" s="1368">
        <v>1170311451</v>
      </c>
      <c r="B961" s="1369" t="s">
        <v>1552</v>
      </c>
      <c r="C961" s="1369" t="s">
        <v>9</v>
      </c>
      <c r="D961" s="1369"/>
      <c r="E961" s="1369"/>
      <c r="F961" s="1369" t="s">
        <v>233</v>
      </c>
      <c r="G961" s="1369" t="s">
        <v>232</v>
      </c>
    </row>
    <row r="962" spans="1:7">
      <c r="A962" s="1368">
        <v>1170311626</v>
      </c>
      <c r="B962" s="1369" t="s">
        <v>652</v>
      </c>
      <c r="C962" s="1369" t="s">
        <v>390</v>
      </c>
      <c r="D962" s="1369" t="s">
        <v>394</v>
      </c>
      <c r="E962" s="1369" t="s">
        <v>132</v>
      </c>
      <c r="F962" s="1369" t="s">
        <v>239</v>
      </c>
      <c r="G962" s="1369" t="s">
        <v>238</v>
      </c>
    </row>
    <row r="963" spans="1:7">
      <c r="A963" s="1368">
        <v>1170322045</v>
      </c>
      <c r="B963" s="1369" t="s">
        <v>1553</v>
      </c>
      <c r="C963" s="1369" t="s">
        <v>9</v>
      </c>
      <c r="D963" s="1369"/>
      <c r="E963" s="1369"/>
      <c r="F963" s="1369" t="s">
        <v>239</v>
      </c>
      <c r="G963" s="1369" t="s">
        <v>238</v>
      </c>
    </row>
    <row r="964" spans="1:7">
      <c r="A964" s="1368">
        <v>1170330394</v>
      </c>
      <c r="B964" s="1369" t="s">
        <v>517</v>
      </c>
      <c r="C964" s="1369" t="s">
        <v>388</v>
      </c>
      <c r="D964" s="1369" t="s">
        <v>392</v>
      </c>
      <c r="E964" s="1369" t="s">
        <v>140</v>
      </c>
      <c r="F964" s="1369" t="s">
        <v>239</v>
      </c>
      <c r="G964" s="1369" t="s">
        <v>238</v>
      </c>
    </row>
    <row r="965" spans="1:7">
      <c r="A965" s="1368">
        <v>1170395041</v>
      </c>
      <c r="B965" s="1369" t="s">
        <v>479</v>
      </c>
      <c r="C965" s="1369" t="s">
        <v>388</v>
      </c>
      <c r="D965" s="1369" t="s">
        <v>389</v>
      </c>
      <c r="E965" s="1369" t="s">
        <v>165</v>
      </c>
      <c r="F965" s="1369" t="s">
        <v>239</v>
      </c>
      <c r="G965" s="1369" t="s">
        <v>238</v>
      </c>
    </row>
    <row r="966" spans="1:7">
      <c r="A966" s="1368">
        <v>1170412580</v>
      </c>
      <c r="B966" s="1369" t="s">
        <v>1554</v>
      </c>
      <c r="C966" s="1369" t="s">
        <v>9</v>
      </c>
      <c r="D966" s="1369"/>
      <c r="E966" s="1369"/>
      <c r="F966" s="1369" t="s">
        <v>239</v>
      </c>
      <c r="G966" s="1369" t="s">
        <v>238</v>
      </c>
    </row>
    <row r="967" spans="1:7">
      <c r="A967" s="1368">
        <v>1170429360</v>
      </c>
      <c r="B967" s="1369" t="s">
        <v>743</v>
      </c>
      <c r="C967" s="1369" t="s">
        <v>388</v>
      </c>
      <c r="D967" s="1369" t="s">
        <v>392</v>
      </c>
      <c r="E967" s="1369" t="s">
        <v>140</v>
      </c>
      <c r="F967" s="1369" t="s">
        <v>223</v>
      </c>
      <c r="G967" s="1369" t="s">
        <v>222</v>
      </c>
    </row>
    <row r="968" spans="1:7">
      <c r="A968" s="1368">
        <v>1170458682</v>
      </c>
      <c r="B968" s="1369" t="s">
        <v>1555</v>
      </c>
      <c r="C968" s="1369" t="s">
        <v>9</v>
      </c>
      <c r="D968" s="1369"/>
      <c r="E968" s="1369"/>
      <c r="F968" s="1369" t="s">
        <v>231</v>
      </c>
      <c r="G968" s="1369" t="s">
        <v>230</v>
      </c>
    </row>
    <row r="969" spans="1:7">
      <c r="A969" s="1368">
        <v>1170476122</v>
      </c>
      <c r="B969" s="1369" t="s">
        <v>1263</v>
      </c>
      <c r="C969" s="1369" t="s">
        <v>388</v>
      </c>
      <c r="D969" s="1369" t="s">
        <v>394</v>
      </c>
      <c r="E969" s="1369" t="s">
        <v>132</v>
      </c>
      <c r="F969" s="1369" t="s">
        <v>239</v>
      </c>
      <c r="G969" s="1369" t="s">
        <v>238</v>
      </c>
    </row>
    <row r="970" spans="1:7">
      <c r="A970" s="1368">
        <v>1170519335</v>
      </c>
      <c r="B970" s="1369" t="s">
        <v>1556</v>
      </c>
      <c r="C970" s="1369" t="s">
        <v>9</v>
      </c>
      <c r="D970" s="1369"/>
      <c r="E970" s="1369"/>
      <c r="F970" s="1369" t="s">
        <v>221</v>
      </c>
      <c r="G970" s="1369" t="s">
        <v>220</v>
      </c>
    </row>
    <row r="971" spans="1:7">
      <c r="A971" s="1368">
        <v>1170589312</v>
      </c>
      <c r="B971" s="1369" t="s">
        <v>1557</v>
      </c>
      <c r="C971" s="1369" t="s">
        <v>9</v>
      </c>
      <c r="D971" s="1369"/>
      <c r="E971" s="1369"/>
      <c r="F971" s="1369" t="s">
        <v>225</v>
      </c>
      <c r="G971" s="1369" t="s">
        <v>224</v>
      </c>
    </row>
    <row r="972" spans="1:7">
      <c r="A972" s="1368">
        <v>1170622147</v>
      </c>
      <c r="B972" s="1369" t="s">
        <v>1558</v>
      </c>
      <c r="C972" s="1369" t="s">
        <v>9</v>
      </c>
      <c r="D972" s="1369"/>
      <c r="E972" s="1369"/>
      <c r="F972" s="1369" t="s">
        <v>239</v>
      </c>
      <c r="G972" s="1369" t="s">
        <v>238</v>
      </c>
    </row>
    <row r="973" spans="1:7">
      <c r="A973" s="1368">
        <v>1170631676</v>
      </c>
      <c r="B973" s="1369" t="s">
        <v>920</v>
      </c>
      <c r="C973" s="1369" t="s">
        <v>9</v>
      </c>
      <c r="D973" s="1369"/>
      <c r="E973" s="1369"/>
      <c r="F973" s="1369" t="s">
        <v>231</v>
      </c>
      <c r="G973" s="1369" t="s">
        <v>230</v>
      </c>
    </row>
    <row r="974" spans="1:7">
      <c r="A974" s="1368">
        <v>1170646567</v>
      </c>
      <c r="B974" s="1369" t="s">
        <v>1264</v>
      </c>
      <c r="C974" s="1369" t="s">
        <v>388</v>
      </c>
      <c r="D974" s="1369" t="s">
        <v>389</v>
      </c>
      <c r="E974" s="1369" t="s">
        <v>165</v>
      </c>
      <c r="F974" s="1369" t="s">
        <v>239</v>
      </c>
      <c r="G974" s="1369" t="s">
        <v>238</v>
      </c>
    </row>
    <row r="975" spans="1:7">
      <c r="A975" s="1368">
        <v>1170687090</v>
      </c>
      <c r="B975" s="1369" t="s">
        <v>1559</v>
      </c>
      <c r="C975" s="1369" t="s">
        <v>9</v>
      </c>
      <c r="D975" s="1369"/>
      <c r="E975" s="1369"/>
      <c r="F975" s="1369" t="s">
        <v>239</v>
      </c>
      <c r="G975" s="1369" t="s">
        <v>238</v>
      </c>
    </row>
    <row r="976" spans="1:7">
      <c r="A976" s="1368">
        <v>1170692785</v>
      </c>
      <c r="B976" s="1369" t="s">
        <v>550</v>
      </c>
      <c r="C976" s="1369" t="s">
        <v>388</v>
      </c>
      <c r="D976" s="1369" t="s">
        <v>391</v>
      </c>
      <c r="E976" s="1369" t="s">
        <v>136</v>
      </c>
      <c r="F976" s="1369" t="s">
        <v>239</v>
      </c>
      <c r="G976" s="1369" t="s">
        <v>238</v>
      </c>
    </row>
    <row r="977" spans="1:7">
      <c r="A977" s="1368">
        <v>1170699863</v>
      </c>
      <c r="B977" s="1369" t="s">
        <v>511</v>
      </c>
      <c r="C977" s="1369" t="s">
        <v>388</v>
      </c>
      <c r="D977" s="1369" t="s">
        <v>392</v>
      </c>
      <c r="E977" s="1369" t="s">
        <v>140</v>
      </c>
      <c r="F977" s="1369" t="s">
        <v>239</v>
      </c>
      <c r="G977" s="1369" t="s">
        <v>238</v>
      </c>
    </row>
    <row r="978" spans="1:7">
      <c r="A978" s="1368">
        <v>1170716766</v>
      </c>
      <c r="B978" s="1369" t="s">
        <v>1560</v>
      </c>
      <c r="C978" s="1369" t="s">
        <v>9</v>
      </c>
      <c r="D978" s="1369"/>
      <c r="E978" s="1369"/>
      <c r="F978" s="1369" t="s">
        <v>239</v>
      </c>
      <c r="G978" s="1369" t="s">
        <v>238</v>
      </c>
    </row>
    <row r="979" spans="1:7">
      <c r="A979" s="1368">
        <v>1170733860</v>
      </c>
      <c r="B979" s="1369" t="s">
        <v>1561</v>
      </c>
      <c r="C979" s="1369" t="s">
        <v>9</v>
      </c>
      <c r="D979" s="1369"/>
      <c r="E979" s="1369"/>
      <c r="F979" s="1369" t="s">
        <v>237</v>
      </c>
      <c r="G979" s="1369" t="s">
        <v>236</v>
      </c>
    </row>
    <row r="980" spans="1:7">
      <c r="A980" s="1368">
        <v>1170737234</v>
      </c>
      <c r="B980" s="1369" t="s">
        <v>730</v>
      </c>
      <c r="C980" s="1369" t="s">
        <v>9</v>
      </c>
      <c r="D980" s="1369"/>
      <c r="E980" s="1369"/>
      <c r="F980" s="1369" t="s">
        <v>225</v>
      </c>
      <c r="G980" s="1369" t="s">
        <v>224</v>
      </c>
    </row>
    <row r="981" spans="1:7">
      <c r="A981" s="1368">
        <v>1170749833</v>
      </c>
      <c r="B981" s="1369" t="s">
        <v>1562</v>
      </c>
      <c r="C981" s="1369" t="s">
        <v>9</v>
      </c>
      <c r="D981" s="1369"/>
      <c r="E981" s="1369"/>
      <c r="F981" s="1369" t="s">
        <v>239</v>
      </c>
      <c r="G981" s="1369" t="s">
        <v>238</v>
      </c>
    </row>
    <row r="982" spans="1:7">
      <c r="A982" s="1368">
        <v>1170798160</v>
      </c>
      <c r="B982" s="1369" t="s">
        <v>1563</v>
      </c>
      <c r="C982" s="1369" t="s">
        <v>9</v>
      </c>
      <c r="D982" s="1369"/>
      <c r="E982" s="1369"/>
      <c r="F982" s="1369" t="s">
        <v>235</v>
      </c>
      <c r="G982" s="1369" t="s">
        <v>234</v>
      </c>
    </row>
    <row r="983" spans="1:7">
      <c r="A983" s="1368">
        <v>1170812359</v>
      </c>
      <c r="B983" s="1369" t="s">
        <v>348</v>
      </c>
      <c r="C983" s="1369" t="s">
        <v>388</v>
      </c>
      <c r="D983" s="1369" t="s">
        <v>389</v>
      </c>
      <c r="E983" s="1369" t="s">
        <v>165</v>
      </c>
      <c r="F983" s="1369" t="s">
        <v>225</v>
      </c>
      <c r="G983" s="1369" t="s">
        <v>224</v>
      </c>
    </row>
    <row r="984" spans="1:7">
      <c r="A984" s="1368">
        <v>1170823794</v>
      </c>
      <c r="B984" s="1369" t="s">
        <v>1564</v>
      </c>
      <c r="C984" s="1369" t="s">
        <v>9</v>
      </c>
      <c r="D984" s="1369"/>
      <c r="E984" s="1369"/>
      <c r="F984" s="1369" t="s">
        <v>245</v>
      </c>
      <c r="G984" s="1369" t="s">
        <v>244</v>
      </c>
    </row>
    <row r="985" spans="1:7">
      <c r="A985" s="1368">
        <v>1170854229</v>
      </c>
      <c r="B985" s="1369" t="s">
        <v>846</v>
      </c>
      <c r="C985" s="1369" t="s">
        <v>388</v>
      </c>
      <c r="D985" s="1369" t="s">
        <v>844</v>
      </c>
      <c r="E985" s="1369" t="s">
        <v>246</v>
      </c>
      <c r="F985" s="1369" t="s">
        <v>239</v>
      </c>
      <c r="G985" s="1369" t="s">
        <v>238</v>
      </c>
    </row>
    <row r="986" spans="1:7">
      <c r="A986" s="1368">
        <v>1170855721</v>
      </c>
      <c r="B986" s="1369" t="s">
        <v>1565</v>
      </c>
      <c r="C986" s="1369" t="s">
        <v>9</v>
      </c>
      <c r="D986" s="1369"/>
      <c r="E986" s="1369"/>
      <c r="F986" s="1369" t="s">
        <v>239</v>
      </c>
      <c r="G986" s="1369" t="s">
        <v>238</v>
      </c>
    </row>
    <row r="987" spans="1:7">
      <c r="A987" s="1368">
        <v>1170858048</v>
      </c>
      <c r="B987" s="1369" t="s">
        <v>1566</v>
      </c>
      <c r="C987" s="1369" t="s">
        <v>9</v>
      </c>
      <c r="D987" s="1369"/>
      <c r="E987" s="1369"/>
      <c r="F987" s="1369" t="s">
        <v>239</v>
      </c>
      <c r="G987" s="1369" t="s">
        <v>238</v>
      </c>
    </row>
    <row r="988" spans="1:7">
      <c r="A988" s="1368">
        <v>1170867130</v>
      </c>
      <c r="B988" s="1369" t="s">
        <v>528</v>
      </c>
      <c r="C988" s="1369" t="s">
        <v>388</v>
      </c>
      <c r="D988" s="1369" t="s">
        <v>391</v>
      </c>
      <c r="E988" s="1369" t="s">
        <v>136</v>
      </c>
      <c r="F988" s="1369" t="s">
        <v>239</v>
      </c>
      <c r="G988" s="1369" t="s">
        <v>238</v>
      </c>
    </row>
    <row r="989" spans="1:7">
      <c r="A989" s="1368">
        <v>1170894381</v>
      </c>
      <c r="B989" s="1369" t="s">
        <v>1567</v>
      </c>
      <c r="C989" s="1369" t="s">
        <v>9</v>
      </c>
      <c r="D989" s="1369"/>
      <c r="E989" s="1369"/>
      <c r="F989" s="1369" t="s">
        <v>239</v>
      </c>
      <c r="G989" s="1369" t="s">
        <v>238</v>
      </c>
    </row>
    <row r="990" spans="1:7">
      <c r="A990" s="1368">
        <v>1170916515</v>
      </c>
      <c r="B990" s="1369" t="s">
        <v>1568</v>
      </c>
      <c r="C990" s="1369" t="s">
        <v>9</v>
      </c>
      <c r="D990" s="1369"/>
      <c r="E990" s="1369"/>
      <c r="F990" s="1369" t="s">
        <v>239</v>
      </c>
      <c r="G990" s="1369" t="s">
        <v>238</v>
      </c>
    </row>
    <row r="991" spans="1:7">
      <c r="A991" s="1368">
        <v>1170939632</v>
      </c>
      <c r="B991" s="1369" t="s">
        <v>1265</v>
      </c>
      <c r="C991" s="1369" t="s">
        <v>388</v>
      </c>
      <c r="D991" s="1369" t="s">
        <v>389</v>
      </c>
      <c r="E991" s="1369" t="s">
        <v>165</v>
      </c>
      <c r="F991" s="1369" t="s">
        <v>217</v>
      </c>
      <c r="G991" s="1369" t="s">
        <v>216</v>
      </c>
    </row>
    <row r="992" spans="1:7">
      <c r="A992" s="1368">
        <v>1170950431</v>
      </c>
      <c r="B992" s="1369" t="s">
        <v>349</v>
      </c>
      <c r="C992" s="1369" t="s">
        <v>388</v>
      </c>
      <c r="D992" s="1369" t="s">
        <v>389</v>
      </c>
      <c r="E992" s="1369" t="s">
        <v>165</v>
      </c>
      <c r="F992" s="1369" t="s">
        <v>217</v>
      </c>
      <c r="G992" s="1369" t="s">
        <v>216</v>
      </c>
    </row>
    <row r="993" spans="1:7">
      <c r="A993" s="1368">
        <v>1170992599</v>
      </c>
      <c r="B993" s="1369" t="s">
        <v>1569</v>
      </c>
      <c r="C993" s="1369" t="s">
        <v>9</v>
      </c>
      <c r="D993" s="1369"/>
      <c r="E993" s="1369"/>
      <c r="F993" s="1369" t="s">
        <v>239</v>
      </c>
      <c r="G993" s="1369" t="s">
        <v>238</v>
      </c>
    </row>
    <row r="994" spans="1:7">
      <c r="A994" s="1368">
        <v>1171036172</v>
      </c>
      <c r="B994" s="1369" t="s">
        <v>1570</v>
      </c>
      <c r="C994" s="1369" t="s">
        <v>9</v>
      </c>
      <c r="D994" s="1369"/>
      <c r="E994" s="1369"/>
      <c r="F994" s="1369" t="s">
        <v>217</v>
      </c>
      <c r="G994" s="1369" t="s">
        <v>216</v>
      </c>
    </row>
    <row r="995" spans="1:7">
      <c r="A995" s="1368">
        <v>1171036180</v>
      </c>
      <c r="B995" s="1369" t="s">
        <v>1571</v>
      </c>
      <c r="C995" s="1369" t="s">
        <v>9</v>
      </c>
      <c r="D995" s="1369"/>
      <c r="E995" s="1369"/>
      <c r="F995" s="1369" t="s">
        <v>239</v>
      </c>
      <c r="G995" s="1369" t="s">
        <v>238</v>
      </c>
    </row>
    <row r="996" spans="1:7">
      <c r="A996" s="1368">
        <v>1171077101</v>
      </c>
      <c r="B996" s="1369" t="s">
        <v>1266</v>
      </c>
      <c r="C996" s="1369" t="s">
        <v>388</v>
      </c>
      <c r="D996" s="1369" t="s">
        <v>389</v>
      </c>
      <c r="E996" s="1369" t="s">
        <v>165</v>
      </c>
      <c r="F996" s="1369" t="s">
        <v>239</v>
      </c>
      <c r="G996" s="1369" t="s">
        <v>238</v>
      </c>
    </row>
    <row r="997" spans="1:7">
      <c r="A997" s="1368">
        <v>1171111991</v>
      </c>
      <c r="B997" s="1369" t="s">
        <v>1572</v>
      </c>
      <c r="C997" s="1369" t="s">
        <v>9</v>
      </c>
      <c r="D997" s="1369"/>
      <c r="E997" s="1369"/>
      <c r="F997" s="1369" t="s">
        <v>239</v>
      </c>
      <c r="G997" s="1369" t="s">
        <v>238</v>
      </c>
    </row>
    <row r="998" spans="1:7">
      <c r="A998" s="1368">
        <v>1171119630</v>
      </c>
      <c r="B998" s="1369" t="s">
        <v>1573</v>
      </c>
      <c r="C998" s="1369" t="s">
        <v>9</v>
      </c>
      <c r="D998" s="1369"/>
      <c r="E998" s="1369"/>
      <c r="F998" s="1369" t="s">
        <v>243</v>
      </c>
      <c r="G998" s="1369" t="s">
        <v>242</v>
      </c>
    </row>
    <row r="999" spans="1:7">
      <c r="A999" s="1368">
        <v>1171141147</v>
      </c>
      <c r="B999" s="1369" t="s">
        <v>757</v>
      </c>
      <c r="C999" s="1369" t="s">
        <v>9</v>
      </c>
      <c r="D999" s="1369"/>
      <c r="E999" s="1369"/>
      <c r="F999" s="1369" t="s">
        <v>239</v>
      </c>
      <c r="G999" s="1369" t="s">
        <v>238</v>
      </c>
    </row>
    <row r="1000" spans="1:7">
      <c r="A1000" s="1368">
        <v>1171169601</v>
      </c>
      <c r="B1000" s="1369" t="s">
        <v>539</v>
      </c>
      <c r="C1000" s="1369" t="s">
        <v>388</v>
      </c>
      <c r="D1000" s="1369" t="s">
        <v>392</v>
      </c>
      <c r="E1000" s="1369" t="s">
        <v>140</v>
      </c>
      <c r="F1000" s="1369" t="s">
        <v>217</v>
      </c>
      <c r="G1000" s="1369" t="s">
        <v>216</v>
      </c>
    </row>
    <row r="1001" spans="1:7">
      <c r="A1001" s="1368">
        <v>1171216550</v>
      </c>
      <c r="B1001" s="1369" t="s">
        <v>1574</v>
      </c>
      <c r="C1001" s="1369" t="s">
        <v>9</v>
      </c>
      <c r="D1001" s="1369"/>
      <c r="E1001" s="1369"/>
      <c r="F1001" s="1369" t="s">
        <v>239</v>
      </c>
      <c r="G1001" s="1369" t="s">
        <v>238</v>
      </c>
    </row>
    <row r="1002" spans="1:7">
      <c r="A1002" s="1368">
        <v>1171225866</v>
      </c>
      <c r="B1002" s="1369" t="s">
        <v>1267</v>
      </c>
      <c r="C1002" s="1369" t="s">
        <v>388</v>
      </c>
      <c r="D1002" s="1369" t="s">
        <v>392</v>
      </c>
      <c r="E1002" s="1369" t="s">
        <v>140</v>
      </c>
      <c r="F1002" s="1369" t="s">
        <v>217</v>
      </c>
      <c r="G1002" s="1369" t="s">
        <v>216</v>
      </c>
    </row>
    <row r="1003" spans="1:7">
      <c r="A1003" s="1368">
        <v>1171248033</v>
      </c>
      <c r="B1003" s="1369" t="s">
        <v>518</v>
      </c>
      <c r="C1003" s="1369" t="s">
        <v>388</v>
      </c>
      <c r="D1003" s="1369" t="s">
        <v>392</v>
      </c>
      <c r="E1003" s="1369" t="s">
        <v>140</v>
      </c>
      <c r="F1003" s="1369" t="s">
        <v>239</v>
      </c>
      <c r="G1003" s="1369" t="s">
        <v>238</v>
      </c>
    </row>
    <row r="1004" spans="1:7">
      <c r="A1004" s="1368">
        <v>1171273072</v>
      </c>
      <c r="B1004" s="1369" t="s">
        <v>1575</v>
      </c>
      <c r="C1004" s="1369" t="s">
        <v>9</v>
      </c>
      <c r="D1004" s="1369"/>
      <c r="E1004" s="1369"/>
      <c r="F1004" s="1369" t="s">
        <v>239</v>
      </c>
      <c r="G1004" s="1369" t="s">
        <v>238</v>
      </c>
    </row>
    <row r="1005" spans="1:7">
      <c r="A1005" s="1368">
        <v>1171281935</v>
      </c>
      <c r="B1005" s="1369" t="s">
        <v>754</v>
      </c>
      <c r="C1005" s="1369" t="s">
        <v>9</v>
      </c>
      <c r="D1005" s="1369"/>
      <c r="E1005" s="1369"/>
      <c r="F1005" s="1369" t="s">
        <v>239</v>
      </c>
      <c r="G1005" s="1369" t="s">
        <v>238</v>
      </c>
    </row>
    <row r="1006" spans="1:7">
      <c r="A1006" s="1368">
        <v>1171302566</v>
      </c>
      <c r="B1006" s="1369" t="s">
        <v>1576</v>
      </c>
      <c r="C1006" s="1369" t="s">
        <v>9</v>
      </c>
      <c r="D1006" s="1369"/>
      <c r="E1006" s="1369"/>
      <c r="F1006" s="1369" t="s">
        <v>217</v>
      </c>
      <c r="G1006" s="1369" t="s">
        <v>216</v>
      </c>
    </row>
    <row r="1007" spans="1:7">
      <c r="A1007" s="1368">
        <v>1171332811</v>
      </c>
      <c r="B1007" s="1369" t="s">
        <v>509</v>
      </c>
      <c r="C1007" s="1369" t="s">
        <v>388</v>
      </c>
      <c r="D1007" s="1369" t="s">
        <v>394</v>
      </c>
      <c r="E1007" s="1369" t="s">
        <v>132</v>
      </c>
      <c r="F1007" s="1369" t="s">
        <v>239</v>
      </c>
      <c r="G1007" s="1369" t="s">
        <v>238</v>
      </c>
    </row>
    <row r="1008" spans="1:7">
      <c r="A1008" s="1368">
        <v>1171357255</v>
      </c>
      <c r="B1008" s="1369" t="s">
        <v>1301</v>
      </c>
      <c r="C1008" s="1369" t="s">
        <v>9</v>
      </c>
      <c r="D1008" s="1369"/>
      <c r="E1008" s="1369"/>
      <c r="F1008" s="1369" t="s">
        <v>239</v>
      </c>
      <c r="G1008" s="1369" t="s">
        <v>238</v>
      </c>
    </row>
    <row r="1009" spans="1:7">
      <c r="A1009" s="1368">
        <v>1171398572</v>
      </c>
      <c r="B1009" s="1369" t="s">
        <v>1268</v>
      </c>
      <c r="C1009" s="1369" t="s">
        <v>388</v>
      </c>
      <c r="D1009" s="1369" t="s">
        <v>392</v>
      </c>
      <c r="E1009" s="1369" t="s">
        <v>140</v>
      </c>
      <c r="F1009" s="1369" t="s">
        <v>239</v>
      </c>
      <c r="G1009" s="1369" t="s">
        <v>238</v>
      </c>
    </row>
    <row r="1010" spans="1:7">
      <c r="A1010" s="1368">
        <v>1171412712</v>
      </c>
      <c r="B1010" s="1369" t="s">
        <v>889</v>
      </c>
      <c r="C1010" s="1369" t="s">
        <v>388</v>
      </c>
      <c r="D1010" s="1369" t="s">
        <v>844</v>
      </c>
      <c r="E1010" s="1369" t="s">
        <v>246</v>
      </c>
      <c r="F1010" s="1369" t="s">
        <v>239</v>
      </c>
      <c r="G1010" s="1369" t="s">
        <v>238</v>
      </c>
    </row>
    <row r="1011" spans="1:7">
      <c r="A1011" s="1368">
        <v>1171435333</v>
      </c>
      <c r="B1011" s="1369" t="s">
        <v>1577</v>
      </c>
      <c r="C1011" s="1369" t="s">
        <v>9</v>
      </c>
      <c r="D1011" s="1369"/>
      <c r="E1011" s="1369"/>
      <c r="F1011" s="1369" t="s">
        <v>239</v>
      </c>
      <c r="G1011" s="1369" t="s">
        <v>238</v>
      </c>
    </row>
    <row r="1012" spans="1:7">
      <c r="A1012" s="1368">
        <v>1171448534</v>
      </c>
      <c r="B1012" s="1369" t="s">
        <v>568</v>
      </c>
      <c r="C1012" s="1369" t="s">
        <v>388</v>
      </c>
      <c r="D1012" s="1369" t="s">
        <v>391</v>
      </c>
      <c r="E1012" s="1369" t="s">
        <v>136</v>
      </c>
      <c r="F1012" s="1369" t="s">
        <v>239</v>
      </c>
      <c r="G1012" s="1369" t="s">
        <v>238</v>
      </c>
    </row>
    <row r="1013" spans="1:7">
      <c r="A1013" s="1368">
        <v>1171452106</v>
      </c>
      <c r="B1013" s="1369" t="s">
        <v>1269</v>
      </c>
      <c r="C1013" s="1369" t="s">
        <v>388</v>
      </c>
      <c r="D1013" s="1369" t="s">
        <v>841</v>
      </c>
      <c r="E1013" s="1369" t="s">
        <v>164</v>
      </c>
      <c r="F1013" s="1369" t="s">
        <v>239</v>
      </c>
      <c r="G1013" s="1369" t="s">
        <v>238</v>
      </c>
    </row>
    <row r="1014" spans="1:7">
      <c r="A1014" s="1368">
        <v>1171452163</v>
      </c>
      <c r="B1014" s="1369" t="s">
        <v>913</v>
      </c>
      <c r="C1014" s="1369" t="s">
        <v>9</v>
      </c>
      <c r="D1014" s="1369"/>
      <c r="E1014" s="1369"/>
      <c r="F1014" s="1369" t="s">
        <v>243</v>
      </c>
      <c r="G1014" s="1369" t="s">
        <v>242</v>
      </c>
    </row>
    <row r="1015" spans="1:7">
      <c r="A1015" s="1368">
        <v>1171464101</v>
      </c>
      <c r="B1015" s="1369" t="s">
        <v>1578</v>
      </c>
      <c r="C1015" s="1369" t="s">
        <v>9</v>
      </c>
      <c r="D1015" s="1369"/>
      <c r="E1015" s="1369"/>
      <c r="F1015" s="1369" t="s">
        <v>239</v>
      </c>
      <c r="G1015" s="1369" t="s">
        <v>238</v>
      </c>
    </row>
    <row r="1016" spans="1:7">
      <c r="A1016" s="1368">
        <v>1171488787</v>
      </c>
      <c r="B1016" s="1369" t="s">
        <v>1579</v>
      </c>
      <c r="C1016" s="1369" t="s">
        <v>9</v>
      </c>
      <c r="D1016" s="1369"/>
      <c r="E1016" s="1369"/>
      <c r="F1016" s="1369" t="s">
        <v>239</v>
      </c>
      <c r="G1016" s="1369" t="s">
        <v>238</v>
      </c>
    </row>
    <row r="1017" spans="1:7">
      <c r="A1017" s="1368">
        <v>1171499735</v>
      </c>
      <c r="B1017" s="1369" t="s">
        <v>1580</v>
      </c>
      <c r="C1017" s="1369" t="s">
        <v>9</v>
      </c>
      <c r="D1017" s="1369"/>
      <c r="E1017" s="1369"/>
      <c r="F1017" s="1369" t="s">
        <v>239</v>
      </c>
      <c r="G1017" s="1369" t="s">
        <v>238</v>
      </c>
    </row>
    <row r="1018" spans="1:7">
      <c r="A1018" s="1368">
        <v>1171541924</v>
      </c>
      <c r="B1018" s="1369" t="s">
        <v>1581</v>
      </c>
      <c r="C1018" s="1369" t="s">
        <v>9</v>
      </c>
      <c r="D1018" s="1369"/>
      <c r="E1018" s="1369"/>
      <c r="F1018" s="1369" t="s">
        <v>239</v>
      </c>
      <c r="G1018" s="1369" t="s">
        <v>238</v>
      </c>
    </row>
    <row r="1019" spans="1:7">
      <c r="A1019" s="1368">
        <v>1171573380</v>
      </c>
      <c r="B1019" s="1369" t="s">
        <v>1582</v>
      </c>
      <c r="C1019" s="1369" t="s">
        <v>9</v>
      </c>
      <c r="D1019" s="1369"/>
      <c r="E1019" s="1369"/>
      <c r="F1019" s="1369" t="s">
        <v>245</v>
      </c>
      <c r="G1019" s="1369" t="s">
        <v>244</v>
      </c>
    </row>
    <row r="1020" spans="1:7">
      <c r="A1020" s="1368">
        <v>1171594071</v>
      </c>
      <c r="B1020" s="1369" t="s">
        <v>1583</v>
      </c>
      <c r="C1020" s="1369" t="s">
        <v>9</v>
      </c>
      <c r="D1020" s="1369"/>
      <c r="E1020" s="1369"/>
      <c r="F1020" s="1369" t="s">
        <v>229</v>
      </c>
      <c r="G1020" s="1369" t="s">
        <v>228</v>
      </c>
    </row>
    <row r="1021" spans="1:7">
      <c r="A1021" s="1368">
        <v>1171615850</v>
      </c>
      <c r="B1021" s="1369" t="s">
        <v>1584</v>
      </c>
      <c r="C1021" s="1369" t="s">
        <v>9</v>
      </c>
      <c r="D1021" s="1369"/>
      <c r="E1021" s="1369"/>
      <c r="F1021" s="1369" t="s">
        <v>239</v>
      </c>
      <c r="G1021" s="1369" t="s">
        <v>238</v>
      </c>
    </row>
    <row r="1022" spans="1:7">
      <c r="A1022" s="1368">
        <v>1171619399</v>
      </c>
      <c r="B1022" s="1369" t="s">
        <v>1585</v>
      </c>
      <c r="C1022" s="1369" t="s">
        <v>9</v>
      </c>
      <c r="D1022" s="1369"/>
      <c r="E1022" s="1369"/>
      <c r="F1022" s="1369" t="s">
        <v>221</v>
      </c>
      <c r="G1022" s="1369" t="s">
        <v>220</v>
      </c>
    </row>
    <row r="1023" spans="1:7">
      <c r="A1023" s="1368">
        <v>1171623573</v>
      </c>
      <c r="B1023" s="1369" t="s">
        <v>1586</v>
      </c>
      <c r="C1023" s="1369" t="s">
        <v>9</v>
      </c>
      <c r="D1023" s="1369"/>
      <c r="E1023" s="1369"/>
      <c r="F1023" s="1369" t="s">
        <v>233</v>
      </c>
      <c r="G1023" s="1369" t="s">
        <v>232</v>
      </c>
    </row>
    <row r="1024" spans="1:7">
      <c r="A1024" s="1368">
        <v>1171642219</v>
      </c>
      <c r="B1024" s="1369" t="s">
        <v>1587</v>
      </c>
      <c r="C1024" s="1369" t="s">
        <v>9</v>
      </c>
      <c r="D1024" s="1369"/>
      <c r="E1024" s="1369"/>
      <c r="F1024" s="1369" t="s">
        <v>239</v>
      </c>
      <c r="G1024" s="1369" t="s">
        <v>238</v>
      </c>
    </row>
    <row r="1025" spans="1:7">
      <c r="A1025" s="1368">
        <v>1171645212</v>
      </c>
      <c r="B1025" s="1369" t="s">
        <v>1588</v>
      </c>
      <c r="C1025" s="1369" t="s">
        <v>9</v>
      </c>
      <c r="D1025" s="1369"/>
      <c r="E1025" s="1369"/>
      <c r="F1025" s="1369" t="s">
        <v>239</v>
      </c>
      <c r="G1025" s="1369" t="s">
        <v>238</v>
      </c>
    </row>
    <row r="1026" spans="1:7">
      <c r="A1026" s="1368">
        <v>1171669667</v>
      </c>
      <c r="B1026" s="1369" t="s">
        <v>1589</v>
      </c>
      <c r="C1026" s="1369" t="s">
        <v>9</v>
      </c>
      <c r="D1026" s="1369"/>
      <c r="E1026" s="1369"/>
      <c r="F1026" s="1369" t="s">
        <v>237</v>
      </c>
      <c r="G1026" s="1369" t="s">
        <v>236</v>
      </c>
    </row>
    <row r="1027" spans="1:7">
      <c r="A1027" s="1368">
        <v>1171725402</v>
      </c>
      <c r="B1027" s="1369" t="s">
        <v>1590</v>
      </c>
      <c r="C1027" s="1369" t="s">
        <v>9</v>
      </c>
      <c r="D1027" s="1369"/>
      <c r="E1027" s="1369"/>
      <c r="F1027" s="1369" t="s">
        <v>237</v>
      </c>
      <c r="G1027" s="1369" t="s">
        <v>236</v>
      </c>
    </row>
    <row r="1028" spans="1:7">
      <c r="A1028" s="1368">
        <v>1171739676</v>
      </c>
      <c r="B1028" s="1369" t="s">
        <v>1591</v>
      </c>
      <c r="C1028" s="1369" t="s">
        <v>9</v>
      </c>
      <c r="D1028" s="1369"/>
      <c r="E1028" s="1369"/>
      <c r="F1028" s="1369" t="s">
        <v>215</v>
      </c>
      <c r="G1028" s="1369" t="s">
        <v>214</v>
      </c>
    </row>
    <row r="1029" spans="1:7">
      <c r="A1029" s="1368">
        <v>1171758932</v>
      </c>
      <c r="B1029" s="1369" t="s">
        <v>1592</v>
      </c>
      <c r="C1029" s="1369" t="s">
        <v>9</v>
      </c>
      <c r="D1029" s="1369"/>
      <c r="E1029" s="1369"/>
      <c r="F1029" s="1369" t="s">
        <v>239</v>
      </c>
      <c r="G1029" s="1369" t="s">
        <v>238</v>
      </c>
    </row>
    <row r="1030" spans="1:7">
      <c r="A1030" s="1368">
        <v>1171762579</v>
      </c>
      <c r="B1030" s="1369" t="s">
        <v>1593</v>
      </c>
      <c r="C1030" s="1369" t="s">
        <v>9</v>
      </c>
      <c r="D1030" s="1369"/>
      <c r="E1030" s="1369"/>
      <c r="F1030" s="1369" t="s">
        <v>239</v>
      </c>
      <c r="G1030" s="1369" t="s">
        <v>238</v>
      </c>
    </row>
    <row r="1031" spans="1:7">
      <c r="A1031" s="1368">
        <v>1171765168</v>
      </c>
      <c r="B1031" s="1369" t="s">
        <v>1594</v>
      </c>
      <c r="C1031" s="1369" t="s">
        <v>9</v>
      </c>
      <c r="D1031" s="1369"/>
      <c r="E1031" s="1369"/>
      <c r="F1031" s="1369" t="s">
        <v>239</v>
      </c>
      <c r="G1031" s="1369" t="s">
        <v>238</v>
      </c>
    </row>
    <row r="1032" spans="1:7">
      <c r="A1032" s="1368">
        <v>1171770879</v>
      </c>
      <c r="B1032" s="1369" t="s">
        <v>800</v>
      </c>
      <c r="C1032" s="1369" t="s">
        <v>9</v>
      </c>
      <c r="D1032" s="1369"/>
      <c r="E1032" s="1369"/>
      <c r="F1032" s="1369" t="s">
        <v>239</v>
      </c>
      <c r="G1032" s="1369" t="s">
        <v>238</v>
      </c>
    </row>
    <row r="1033" spans="1:7">
      <c r="A1033" s="1368">
        <v>1171796221</v>
      </c>
      <c r="B1033" s="1369" t="s">
        <v>1595</v>
      </c>
      <c r="C1033" s="1369" t="s">
        <v>9</v>
      </c>
      <c r="D1033" s="1369"/>
      <c r="E1033" s="1369"/>
      <c r="F1033" s="1369" t="s">
        <v>239</v>
      </c>
      <c r="G1033" s="1369" t="s">
        <v>238</v>
      </c>
    </row>
    <row r="1034" spans="1:7">
      <c r="A1034" s="1368">
        <v>1171883581</v>
      </c>
      <c r="B1034" s="1369" t="s">
        <v>1596</v>
      </c>
      <c r="C1034" s="1369" t="s">
        <v>9</v>
      </c>
      <c r="D1034" s="1369"/>
      <c r="E1034" s="1369"/>
      <c r="F1034" s="1369" t="s">
        <v>239</v>
      </c>
      <c r="G1034" s="1369" t="s">
        <v>238</v>
      </c>
    </row>
    <row r="1035" spans="1:7">
      <c r="A1035" s="1368">
        <v>1171895510</v>
      </c>
      <c r="B1035" s="1369" t="s">
        <v>788</v>
      </c>
      <c r="C1035" s="1369" t="s">
        <v>388</v>
      </c>
      <c r="D1035" s="1369" t="s">
        <v>393</v>
      </c>
      <c r="E1035" s="1369" t="s">
        <v>161</v>
      </c>
      <c r="F1035" s="1369" t="s">
        <v>225</v>
      </c>
      <c r="G1035" s="1369" t="s">
        <v>224</v>
      </c>
    </row>
    <row r="1036" spans="1:7">
      <c r="A1036" s="1368">
        <v>1171895601</v>
      </c>
      <c r="B1036" s="1369" t="s">
        <v>1270</v>
      </c>
      <c r="C1036" s="1369" t="s">
        <v>388</v>
      </c>
      <c r="D1036" s="1369" t="s">
        <v>392</v>
      </c>
      <c r="E1036" s="1369" t="s">
        <v>140</v>
      </c>
      <c r="F1036" s="1369" t="s">
        <v>245</v>
      </c>
      <c r="G1036" s="1369" t="s">
        <v>244</v>
      </c>
    </row>
    <row r="1037" spans="1:7">
      <c r="A1037" s="1368">
        <v>1171905038</v>
      </c>
      <c r="B1037" s="1369" t="s">
        <v>1597</v>
      </c>
      <c r="C1037" s="1369" t="s">
        <v>9</v>
      </c>
      <c r="D1037" s="1369"/>
      <c r="E1037" s="1369"/>
      <c r="F1037" s="1369" t="s">
        <v>239</v>
      </c>
      <c r="G1037" s="1369" t="s">
        <v>238</v>
      </c>
    </row>
    <row r="1038" spans="1:7">
      <c r="A1038" s="1368">
        <v>1171945190</v>
      </c>
      <c r="B1038" s="1369" t="s">
        <v>1598</v>
      </c>
      <c r="C1038" s="1369" t="s">
        <v>9</v>
      </c>
      <c r="D1038" s="1369"/>
      <c r="E1038" s="1369"/>
      <c r="F1038" s="1369" t="s">
        <v>217</v>
      </c>
      <c r="G1038" s="1369" t="s">
        <v>216</v>
      </c>
    </row>
    <row r="1039" spans="1:7">
      <c r="A1039" s="1368">
        <v>1171994925</v>
      </c>
      <c r="B1039" s="1369" t="s">
        <v>1271</v>
      </c>
      <c r="C1039" s="1369" t="s">
        <v>390</v>
      </c>
      <c r="D1039" s="1369" t="s">
        <v>389</v>
      </c>
      <c r="E1039" s="1369" t="s">
        <v>165</v>
      </c>
      <c r="F1039" s="1369" t="s">
        <v>245</v>
      </c>
      <c r="G1039" s="1369" t="s">
        <v>244</v>
      </c>
    </row>
    <row r="1040" spans="1:7">
      <c r="A1040" s="1368">
        <v>1171999486</v>
      </c>
      <c r="B1040" s="1369" t="s">
        <v>916</v>
      </c>
      <c r="C1040" s="1369" t="s">
        <v>9</v>
      </c>
      <c r="D1040" s="1369"/>
      <c r="E1040" s="1369"/>
      <c r="F1040" s="1369" t="s">
        <v>239</v>
      </c>
      <c r="G1040" s="1369" t="s">
        <v>238</v>
      </c>
    </row>
    <row r="1041" spans="1:7">
      <c r="A1041" s="1368">
        <v>1172000375</v>
      </c>
      <c r="B1041" s="1369" t="s">
        <v>1599</v>
      </c>
      <c r="C1041" s="1369" t="s">
        <v>9</v>
      </c>
      <c r="D1041" s="1369"/>
      <c r="E1041" s="1369"/>
      <c r="F1041" s="1369" t="s">
        <v>217</v>
      </c>
      <c r="G1041" s="1369" t="s">
        <v>216</v>
      </c>
    </row>
    <row r="1042" spans="1:7">
      <c r="A1042" s="1368">
        <v>1172009228</v>
      </c>
      <c r="B1042" s="1369" t="s">
        <v>1600</v>
      </c>
      <c r="C1042" s="1369" t="s">
        <v>9</v>
      </c>
      <c r="D1042" s="1369"/>
      <c r="E1042" s="1369"/>
      <c r="F1042" s="1369" t="s">
        <v>239</v>
      </c>
      <c r="G1042" s="1369" t="s">
        <v>238</v>
      </c>
    </row>
    <row r="1043" spans="1:7">
      <c r="A1043" s="1368">
        <v>1172038987</v>
      </c>
      <c r="B1043" s="1369" t="s">
        <v>1601</v>
      </c>
      <c r="C1043" s="1369" t="s">
        <v>9</v>
      </c>
      <c r="D1043" s="1369"/>
      <c r="E1043" s="1369"/>
      <c r="F1043" s="1369" t="s">
        <v>229</v>
      </c>
      <c r="G1043" s="1369" t="s">
        <v>228</v>
      </c>
    </row>
    <row r="1044" spans="1:7">
      <c r="A1044" s="1368">
        <v>1172044670</v>
      </c>
      <c r="B1044" s="1369" t="s">
        <v>1602</v>
      </c>
      <c r="C1044" s="1369" t="s">
        <v>9</v>
      </c>
      <c r="D1044" s="1369"/>
      <c r="E1044" s="1369"/>
      <c r="F1044" s="1369" t="s">
        <v>239</v>
      </c>
      <c r="G1044" s="1369" t="s">
        <v>238</v>
      </c>
    </row>
    <row r="1045" spans="1:7">
      <c r="A1045" s="1368">
        <v>1172059355</v>
      </c>
      <c r="B1045" s="1369" t="s">
        <v>1603</v>
      </c>
      <c r="C1045" s="1369" t="s">
        <v>9</v>
      </c>
      <c r="D1045" s="1369"/>
      <c r="E1045" s="1369"/>
      <c r="F1045" s="1369" t="s">
        <v>231</v>
      </c>
      <c r="G1045" s="1369" t="s">
        <v>230</v>
      </c>
    </row>
    <row r="1046" spans="1:7">
      <c r="A1046" s="1368">
        <v>1172067176</v>
      </c>
      <c r="B1046" s="1369" t="s">
        <v>1604</v>
      </c>
      <c r="C1046" s="1369" t="s">
        <v>9</v>
      </c>
      <c r="D1046" s="1369"/>
      <c r="E1046" s="1369"/>
      <c r="F1046" s="1369" t="s">
        <v>217</v>
      </c>
      <c r="G1046" s="1369" t="s">
        <v>216</v>
      </c>
    </row>
    <row r="1047" spans="1:7">
      <c r="A1047" s="1368">
        <v>1172092547</v>
      </c>
      <c r="B1047" s="1369" t="s">
        <v>1605</v>
      </c>
      <c r="C1047" s="1369" t="s">
        <v>9</v>
      </c>
      <c r="D1047" s="1369"/>
      <c r="E1047" s="1369"/>
      <c r="F1047" s="1369" t="s">
        <v>213</v>
      </c>
      <c r="G1047" s="1369" t="s">
        <v>212</v>
      </c>
    </row>
    <row r="1048" spans="1:7">
      <c r="A1048" s="1368">
        <v>1172097074</v>
      </c>
      <c r="B1048" s="1369" t="s">
        <v>1272</v>
      </c>
      <c r="C1048" s="1369" t="s">
        <v>388</v>
      </c>
      <c r="D1048" s="1369" t="s">
        <v>392</v>
      </c>
      <c r="E1048" s="1369" t="s">
        <v>140</v>
      </c>
      <c r="F1048" s="1369" t="s">
        <v>217</v>
      </c>
      <c r="G1048" s="1369" t="s">
        <v>216</v>
      </c>
    </row>
    <row r="1049" spans="1:7">
      <c r="A1049" s="1368">
        <v>1172100142</v>
      </c>
      <c r="B1049" s="1369" t="s">
        <v>965</v>
      </c>
      <c r="C1049" s="1369" t="s">
        <v>388</v>
      </c>
      <c r="D1049" s="1369" t="s">
        <v>391</v>
      </c>
      <c r="E1049" s="1369" t="s">
        <v>136</v>
      </c>
      <c r="F1049" s="1369" t="s">
        <v>239</v>
      </c>
      <c r="G1049" s="1369" t="s">
        <v>238</v>
      </c>
    </row>
    <row r="1050" spans="1:7">
      <c r="A1050" s="1368">
        <v>1172130560</v>
      </c>
      <c r="B1050" s="1369" t="s">
        <v>731</v>
      </c>
      <c r="C1050" s="1369" t="s">
        <v>9</v>
      </c>
      <c r="D1050" s="1369"/>
      <c r="E1050" s="1369"/>
      <c r="F1050" s="1369" t="s">
        <v>239</v>
      </c>
      <c r="G1050" s="1369" t="s">
        <v>238</v>
      </c>
    </row>
    <row r="1051" spans="1:7">
      <c r="A1051" s="1368">
        <v>1172133960</v>
      </c>
      <c r="B1051" s="1369" t="s">
        <v>1606</v>
      </c>
      <c r="C1051" s="1369" t="s">
        <v>9</v>
      </c>
      <c r="D1051" s="1369"/>
      <c r="E1051" s="1369"/>
      <c r="F1051" s="1369" t="s">
        <v>217</v>
      </c>
      <c r="G1051" s="1369" t="s">
        <v>216</v>
      </c>
    </row>
    <row r="1052" spans="1:7">
      <c r="A1052" s="1368">
        <v>1172134109</v>
      </c>
      <c r="B1052" s="1369" t="s">
        <v>1607</v>
      </c>
      <c r="C1052" s="1369" t="s">
        <v>9</v>
      </c>
      <c r="D1052" s="1369"/>
      <c r="E1052" s="1369"/>
      <c r="F1052" s="1369" t="s">
        <v>239</v>
      </c>
      <c r="G1052" s="1369" t="s">
        <v>238</v>
      </c>
    </row>
    <row r="1053" spans="1:7">
      <c r="A1053" s="1368">
        <v>1172153505</v>
      </c>
      <c r="B1053" s="1369" t="s">
        <v>1608</v>
      </c>
      <c r="C1053" s="1369" t="s">
        <v>9</v>
      </c>
      <c r="D1053" s="1369"/>
      <c r="E1053" s="1369"/>
      <c r="F1053" s="1369" t="s">
        <v>225</v>
      </c>
      <c r="G1053" s="1369" t="s">
        <v>224</v>
      </c>
    </row>
    <row r="1054" spans="1:7">
      <c r="A1054" s="1368">
        <v>1172182066</v>
      </c>
      <c r="B1054" s="1369" t="s">
        <v>911</v>
      </c>
      <c r="C1054" s="1369" t="s">
        <v>9</v>
      </c>
      <c r="D1054" s="1369"/>
      <c r="E1054" s="1369"/>
      <c r="F1054" s="1369" t="s">
        <v>239</v>
      </c>
      <c r="G1054" s="1369" t="s">
        <v>238</v>
      </c>
    </row>
    <row r="1055" spans="1:7">
      <c r="A1055" s="1368">
        <v>1172205818</v>
      </c>
      <c r="B1055" s="1369" t="s">
        <v>1273</v>
      </c>
      <c r="C1055" s="1369" t="s">
        <v>388</v>
      </c>
      <c r="D1055" s="1369" t="s">
        <v>392</v>
      </c>
      <c r="E1055" s="1369" t="s">
        <v>140</v>
      </c>
      <c r="F1055" s="1369" t="s">
        <v>239</v>
      </c>
      <c r="G1055" s="1369" t="s">
        <v>238</v>
      </c>
    </row>
    <row r="1056" spans="1:7">
      <c r="A1056" s="1368">
        <v>1172208481</v>
      </c>
      <c r="B1056" s="1369" t="s">
        <v>1274</v>
      </c>
      <c r="C1056" s="1369" t="s">
        <v>388</v>
      </c>
      <c r="D1056" s="1369" t="s">
        <v>391</v>
      </c>
      <c r="E1056" s="1369" t="s">
        <v>136</v>
      </c>
      <c r="F1056" s="1369" t="s">
        <v>217</v>
      </c>
      <c r="G1056" s="1369" t="s">
        <v>216</v>
      </c>
    </row>
    <row r="1057" spans="1:7">
      <c r="A1057" s="1368">
        <v>1172213168</v>
      </c>
      <c r="B1057" s="1369" t="s">
        <v>1609</v>
      </c>
      <c r="C1057" s="1369" t="s">
        <v>9</v>
      </c>
      <c r="D1057" s="1369"/>
      <c r="E1057" s="1369"/>
      <c r="F1057" s="1369" t="s">
        <v>239</v>
      </c>
      <c r="G1057" s="1369" t="s">
        <v>238</v>
      </c>
    </row>
    <row r="1058" spans="1:7">
      <c r="A1058" s="1368">
        <v>1172228067</v>
      </c>
      <c r="B1058" s="1369" t="s">
        <v>1610</v>
      </c>
      <c r="C1058" s="1369" t="s">
        <v>9</v>
      </c>
      <c r="D1058" s="1369"/>
      <c r="E1058" s="1369"/>
      <c r="F1058" s="1369" t="s">
        <v>229</v>
      </c>
      <c r="G1058" s="1369" t="s">
        <v>228</v>
      </c>
    </row>
    <row r="1059" spans="1:7">
      <c r="A1059" s="1368">
        <v>1172241953</v>
      </c>
      <c r="B1059" s="1369" t="s">
        <v>705</v>
      </c>
      <c r="C1059" s="1369" t="s">
        <v>388</v>
      </c>
      <c r="D1059" s="1369" t="s">
        <v>392</v>
      </c>
      <c r="E1059" s="1369" t="s">
        <v>140</v>
      </c>
      <c r="F1059" s="1369" t="s">
        <v>239</v>
      </c>
      <c r="G1059" s="1369" t="s">
        <v>238</v>
      </c>
    </row>
    <row r="1060" spans="1:7">
      <c r="A1060" s="1368">
        <v>1172271729</v>
      </c>
      <c r="B1060" s="1369" t="s">
        <v>1611</v>
      </c>
      <c r="C1060" s="1369" t="s">
        <v>9</v>
      </c>
      <c r="D1060" s="1369"/>
      <c r="E1060" s="1369"/>
      <c r="F1060" s="1369" t="s">
        <v>239</v>
      </c>
      <c r="G1060" s="1369" t="s">
        <v>238</v>
      </c>
    </row>
    <row r="1061" spans="1:7">
      <c r="A1061" s="1368">
        <v>1172330608</v>
      </c>
      <c r="B1061" s="1369" t="s">
        <v>1612</v>
      </c>
      <c r="C1061" s="1369" t="s">
        <v>9</v>
      </c>
      <c r="D1061" s="1369"/>
      <c r="E1061" s="1369"/>
      <c r="F1061" s="1369" t="s">
        <v>237</v>
      </c>
      <c r="G1061" s="1369" t="s">
        <v>236</v>
      </c>
    </row>
    <row r="1062" spans="1:7">
      <c r="A1062" s="1368">
        <v>1172335169</v>
      </c>
      <c r="B1062" s="1369" t="s">
        <v>1275</v>
      </c>
      <c r="C1062" s="1369" t="s">
        <v>388</v>
      </c>
      <c r="D1062" s="1369" t="s">
        <v>391</v>
      </c>
      <c r="E1062" s="1369" t="s">
        <v>136</v>
      </c>
      <c r="F1062" s="1369" t="s">
        <v>243</v>
      </c>
      <c r="G1062" s="1369" t="s">
        <v>242</v>
      </c>
    </row>
    <row r="1063" spans="1:7">
      <c r="A1063" s="1368">
        <v>1172343908</v>
      </c>
      <c r="B1063" s="1369" t="s">
        <v>1276</v>
      </c>
      <c r="C1063" s="1369" t="s">
        <v>388</v>
      </c>
      <c r="D1063" s="1369" t="s">
        <v>432</v>
      </c>
      <c r="E1063" s="1369" t="s">
        <v>109</v>
      </c>
      <c r="F1063" s="1369" t="s">
        <v>239</v>
      </c>
      <c r="G1063" s="1369" t="s">
        <v>238</v>
      </c>
    </row>
    <row r="1064" spans="1:7">
      <c r="A1064" s="1368">
        <v>1172351323</v>
      </c>
      <c r="B1064" s="1369" t="s">
        <v>1613</v>
      </c>
      <c r="C1064" s="1369" t="s">
        <v>9</v>
      </c>
      <c r="D1064" s="1369"/>
      <c r="E1064" s="1369"/>
      <c r="F1064" s="1369" t="s">
        <v>239</v>
      </c>
      <c r="G1064" s="1369" t="s">
        <v>238</v>
      </c>
    </row>
    <row r="1065" spans="1:7">
      <c r="A1065" s="1368">
        <v>1172354269</v>
      </c>
      <c r="B1065" s="1369" t="s">
        <v>1614</v>
      </c>
      <c r="C1065" s="1369" t="s">
        <v>9</v>
      </c>
      <c r="D1065" s="1369"/>
      <c r="E1065" s="1369"/>
      <c r="F1065" s="1369" t="s">
        <v>239</v>
      </c>
      <c r="G1065" s="1369" t="s">
        <v>238</v>
      </c>
    </row>
    <row r="1066" spans="1:7">
      <c r="A1066" s="1368">
        <v>1172405988</v>
      </c>
      <c r="B1066" s="1369" t="s">
        <v>803</v>
      </c>
      <c r="C1066" s="1369" t="s">
        <v>9</v>
      </c>
      <c r="D1066" s="1369"/>
      <c r="E1066" s="1369"/>
      <c r="F1066" s="1369" t="s">
        <v>217</v>
      </c>
      <c r="G1066" s="1369" t="s">
        <v>216</v>
      </c>
    </row>
    <row r="1067" spans="1:7">
      <c r="A1067" s="1368">
        <v>1172420128</v>
      </c>
      <c r="B1067" s="1369" t="s">
        <v>1615</v>
      </c>
      <c r="C1067" s="1369" t="s">
        <v>9</v>
      </c>
      <c r="D1067" s="1369"/>
      <c r="E1067" s="1369"/>
      <c r="F1067" s="1369" t="s">
        <v>239</v>
      </c>
      <c r="G1067" s="1369" t="s">
        <v>238</v>
      </c>
    </row>
    <row r="1068" spans="1:7">
      <c r="A1068" s="1368">
        <v>1172425127</v>
      </c>
      <c r="B1068" s="1369" t="s">
        <v>1616</v>
      </c>
      <c r="C1068" s="1369" t="s">
        <v>9</v>
      </c>
      <c r="D1068" s="1369"/>
      <c r="E1068" s="1369"/>
      <c r="F1068" s="1369" t="s">
        <v>239</v>
      </c>
      <c r="G1068" s="1369" t="s">
        <v>238</v>
      </c>
    </row>
    <row r="1069" spans="1:7">
      <c r="A1069" s="1368">
        <v>1172428204</v>
      </c>
      <c r="B1069" s="1369" t="s">
        <v>1277</v>
      </c>
      <c r="C1069" s="1369" t="s">
        <v>388</v>
      </c>
      <c r="D1069" s="1369" t="s">
        <v>389</v>
      </c>
      <c r="E1069" s="1369" t="s">
        <v>165</v>
      </c>
      <c r="F1069" s="1369" t="s">
        <v>239</v>
      </c>
      <c r="G1069" s="1369" t="s">
        <v>238</v>
      </c>
    </row>
    <row r="1070" spans="1:7">
      <c r="A1070" s="1368">
        <v>1172440019</v>
      </c>
      <c r="B1070" s="1369" t="s">
        <v>1278</v>
      </c>
      <c r="C1070" s="1369" t="s">
        <v>388</v>
      </c>
      <c r="D1070" s="1369" t="s">
        <v>841</v>
      </c>
      <c r="E1070" s="1369" t="s">
        <v>164</v>
      </c>
      <c r="F1070" s="1369" t="s">
        <v>235</v>
      </c>
      <c r="G1070" s="1369" t="s">
        <v>234</v>
      </c>
    </row>
    <row r="1071" spans="1:7">
      <c r="A1071" s="1368">
        <v>1172446859</v>
      </c>
      <c r="B1071" s="1369" t="s">
        <v>430</v>
      </c>
      <c r="C1071" s="1369" t="s">
        <v>9</v>
      </c>
      <c r="D1071" s="1369"/>
      <c r="E1071" s="1369"/>
      <c r="F1071" s="1369" t="s">
        <v>219</v>
      </c>
      <c r="G1071" s="1369" t="s">
        <v>218</v>
      </c>
    </row>
    <row r="1072" spans="1:7">
      <c r="A1072" s="1368">
        <v>1172453020</v>
      </c>
      <c r="B1072" s="1369" t="s">
        <v>1279</v>
      </c>
      <c r="C1072" s="1369" t="s">
        <v>388</v>
      </c>
      <c r="D1072" s="1369" t="s">
        <v>393</v>
      </c>
      <c r="E1072" s="1369" t="s">
        <v>161</v>
      </c>
      <c r="F1072" s="1369" t="s">
        <v>239</v>
      </c>
      <c r="G1072" s="1369" t="s">
        <v>238</v>
      </c>
    </row>
    <row r="1073" spans="1:7">
      <c r="A1073" s="1368">
        <v>1172478746</v>
      </c>
      <c r="B1073" s="1369" t="s">
        <v>1617</v>
      </c>
      <c r="C1073" s="1369" t="s">
        <v>9</v>
      </c>
      <c r="D1073" s="1369"/>
      <c r="E1073" s="1369"/>
      <c r="F1073" s="1369" t="s">
        <v>215</v>
      </c>
      <c r="G1073" s="1369" t="s">
        <v>214</v>
      </c>
    </row>
    <row r="1074" spans="1:7">
      <c r="A1074" s="1368">
        <v>1172509193</v>
      </c>
      <c r="B1074" s="1369" t="s">
        <v>440</v>
      </c>
      <c r="C1074" s="1369" t="s">
        <v>388</v>
      </c>
      <c r="D1074" s="1369" t="s">
        <v>392</v>
      </c>
      <c r="E1074" s="1369" t="s">
        <v>140</v>
      </c>
      <c r="F1074" s="1369" t="s">
        <v>225</v>
      </c>
      <c r="G1074" s="1369" t="s">
        <v>224</v>
      </c>
    </row>
    <row r="1075" spans="1:7">
      <c r="A1075" s="1368">
        <v>1172513286</v>
      </c>
      <c r="B1075" s="1369" t="s">
        <v>1618</v>
      </c>
      <c r="C1075" s="1369" t="s">
        <v>9</v>
      </c>
      <c r="D1075" s="1369"/>
      <c r="E1075" s="1369"/>
      <c r="F1075" s="1369" t="s">
        <v>239</v>
      </c>
      <c r="G1075" s="1369" t="s">
        <v>238</v>
      </c>
    </row>
    <row r="1076" spans="1:7">
      <c r="A1076" s="1368">
        <v>1172513344</v>
      </c>
      <c r="B1076" s="1369" t="s">
        <v>734</v>
      </c>
      <c r="C1076" s="1369" t="s">
        <v>9</v>
      </c>
      <c r="D1076" s="1369"/>
      <c r="E1076" s="1369"/>
      <c r="F1076" s="1369" t="s">
        <v>237</v>
      </c>
      <c r="G1076" s="1369" t="s">
        <v>236</v>
      </c>
    </row>
    <row r="1077" spans="1:7">
      <c r="A1077" s="1368">
        <v>1172526445</v>
      </c>
      <c r="B1077" s="1369" t="s">
        <v>904</v>
      </c>
      <c r="C1077" s="1369" t="s">
        <v>9</v>
      </c>
      <c r="D1077" s="1369"/>
      <c r="E1077" s="1369"/>
      <c r="F1077" s="1369" t="s">
        <v>239</v>
      </c>
      <c r="G1077" s="1369" t="s">
        <v>238</v>
      </c>
    </row>
    <row r="1078" spans="1:7">
      <c r="A1078" s="1368">
        <v>1172537731</v>
      </c>
      <c r="B1078" s="1369" t="s">
        <v>1280</v>
      </c>
      <c r="C1078" s="1369" t="s">
        <v>388</v>
      </c>
      <c r="D1078" s="1369" t="s">
        <v>389</v>
      </c>
      <c r="E1078" s="1369" t="s">
        <v>165</v>
      </c>
      <c r="F1078" s="1369" t="s">
        <v>239</v>
      </c>
      <c r="G1078" s="1369" t="s">
        <v>238</v>
      </c>
    </row>
    <row r="1079" spans="1:7">
      <c r="A1079" s="1368">
        <v>1172537848</v>
      </c>
      <c r="B1079" s="1369" t="s">
        <v>778</v>
      </c>
      <c r="C1079" s="1369" t="s">
        <v>388</v>
      </c>
      <c r="D1079" s="1369" t="s">
        <v>389</v>
      </c>
      <c r="E1079" s="1369" t="s">
        <v>165</v>
      </c>
      <c r="F1079" s="1369" t="s">
        <v>239</v>
      </c>
      <c r="G1079" s="1369" t="s">
        <v>238</v>
      </c>
    </row>
    <row r="1080" spans="1:7">
      <c r="A1080" s="1368">
        <v>1172546021</v>
      </c>
      <c r="B1080" s="1369" t="s">
        <v>1619</v>
      </c>
      <c r="C1080" s="1369" t="s">
        <v>9</v>
      </c>
      <c r="D1080" s="1369"/>
      <c r="E1080" s="1369"/>
      <c r="F1080" s="1369" t="s">
        <v>225</v>
      </c>
      <c r="G1080" s="1369" t="s">
        <v>224</v>
      </c>
    </row>
    <row r="1081" spans="1:7">
      <c r="A1081" s="1368">
        <v>1172571557</v>
      </c>
      <c r="B1081" s="1369" t="s">
        <v>1620</v>
      </c>
      <c r="C1081" s="1369" t="s">
        <v>9</v>
      </c>
      <c r="D1081" s="1369"/>
      <c r="E1081" s="1369"/>
      <c r="F1081" s="1369" t="s">
        <v>239</v>
      </c>
      <c r="G1081" s="1369" t="s">
        <v>238</v>
      </c>
    </row>
    <row r="1082" spans="1:7">
      <c r="A1082" s="1368">
        <v>1172571565</v>
      </c>
      <c r="B1082" s="1369" t="s">
        <v>1621</v>
      </c>
      <c r="C1082" s="1369" t="s">
        <v>9</v>
      </c>
      <c r="D1082" s="1369"/>
      <c r="E1082" s="1369"/>
      <c r="F1082" s="1369" t="s">
        <v>239</v>
      </c>
      <c r="G1082" s="1369" t="s">
        <v>238</v>
      </c>
    </row>
    <row r="1083" spans="1:7">
      <c r="A1083" s="1368">
        <v>1172571656</v>
      </c>
      <c r="B1083" s="1369" t="s">
        <v>1622</v>
      </c>
      <c r="C1083" s="1369" t="s">
        <v>9</v>
      </c>
      <c r="D1083" s="1369"/>
      <c r="E1083" s="1369"/>
      <c r="F1083" s="1369" t="s">
        <v>239</v>
      </c>
      <c r="G1083" s="1369" t="s">
        <v>238</v>
      </c>
    </row>
    <row r="1084" spans="1:7">
      <c r="A1084" s="1368">
        <v>1172597271</v>
      </c>
      <c r="B1084" s="1369" t="s">
        <v>1623</v>
      </c>
      <c r="C1084" s="1369" t="s">
        <v>9</v>
      </c>
      <c r="D1084" s="1369"/>
      <c r="E1084" s="1369"/>
      <c r="F1084" s="1369" t="s">
        <v>245</v>
      </c>
      <c r="G1084" s="1369" t="s">
        <v>244</v>
      </c>
    </row>
    <row r="1085" spans="1:7">
      <c r="A1085" s="1368">
        <v>1172628894</v>
      </c>
      <c r="B1085" s="1369" t="s">
        <v>1624</v>
      </c>
      <c r="C1085" s="1369" t="s">
        <v>9</v>
      </c>
      <c r="D1085" s="1369"/>
      <c r="E1085" s="1369"/>
      <c r="F1085" s="1369" t="s">
        <v>239</v>
      </c>
      <c r="G1085" s="1369" t="s">
        <v>238</v>
      </c>
    </row>
    <row r="1086" spans="1:7">
      <c r="A1086" s="1368">
        <v>1172635881</v>
      </c>
      <c r="B1086" s="1369" t="s">
        <v>735</v>
      </c>
      <c r="C1086" s="1369" t="s">
        <v>388</v>
      </c>
      <c r="D1086" s="1369" t="s">
        <v>392</v>
      </c>
      <c r="E1086" s="1369" t="s">
        <v>140</v>
      </c>
      <c r="F1086" s="1369" t="s">
        <v>239</v>
      </c>
      <c r="G1086" s="1369" t="s">
        <v>238</v>
      </c>
    </row>
    <row r="1087" spans="1:7">
      <c r="A1087" s="1368">
        <v>1172662083</v>
      </c>
      <c r="B1087" s="1369" t="s">
        <v>1625</v>
      </c>
      <c r="C1087" s="1369" t="s">
        <v>9</v>
      </c>
      <c r="D1087" s="1369"/>
      <c r="E1087" s="1369"/>
      <c r="F1087" s="1369" t="s">
        <v>217</v>
      </c>
      <c r="G1087" s="1369" t="s">
        <v>216</v>
      </c>
    </row>
    <row r="1088" spans="1:7">
      <c r="A1088" s="1368">
        <v>1172668767</v>
      </c>
      <c r="B1088" s="1369" t="s">
        <v>1626</v>
      </c>
      <c r="C1088" s="1369" t="s">
        <v>9</v>
      </c>
      <c r="D1088" s="1369"/>
      <c r="E1088" s="1369"/>
      <c r="F1088" s="1369" t="s">
        <v>239</v>
      </c>
      <c r="G1088" s="1369" t="s">
        <v>238</v>
      </c>
    </row>
    <row r="1089" spans="1:7">
      <c r="A1089" s="1368">
        <v>1172671977</v>
      </c>
      <c r="B1089" s="1369" t="s">
        <v>1627</v>
      </c>
      <c r="C1089" s="1369" t="s">
        <v>9</v>
      </c>
      <c r="D1089" s="1369"/>
      <c r="E1089" s="1369"/>
      <c r="F1089" s="1369" t="s">
        <v>239</v>
      </c>
      <c r="G1089" s="1369" t="s">
        <v>238</v>
      </c>
    </row>
    <row r="1090" spans="1:7">
      <c r="A1090" s="1368">
        <v>1172693047</v>
      </c>
      <c r="B1090" s="1369" t="s">
        <v>1628</v>
      </c>
      <c r="C1090" s="1369" t="s">
        <v>9</v>
      </c>
      <c r="D1090" s="1369"/>
      <c r="E1090" s="1369"/>
      <c r="F1090" s="1369" t="s">
        <v>239</v>
      </c>
      <c r="G1090" s="1369" t="s">
        <v>238</v>
      </c>
    </row>
    <row r="1091" spans="1:7">
      <c r="A1091" s="1368">
        <v>1172707516</v>
      </c>
      <c r="B1091" s="1369" t="s">
        <v>982</v>
      </c>
      <c r="C1091" s="1369" t="s">
        <v>9</v>
      </c>
      <c r="D1091" s="1369"/>
      <c r="E1091" s="1369"/>
      <c r="F1091" s="1369" t="s">
        <v>239</v>
      </c>
      <c r="G1091" s="1369" t="s">
        <v>238</v>
      </c>
    </row>
    <row r="1092" spans="1:7">
      <c r="A1092" s="1368">
        <v>1172716137</v>
      </c>
      <c r="B1092" s="1369" t="s">
        <v>1629</v>
      </c>
      <c r="C1092" s="1369" t="s">
        <v>9</v>
      </c>
      <c r="D1092" s="1369"/>
      <c r="E1092" s="1369"/>
      <c r="F1092" s="1369" t="s">
        <v>217</v>
      </c>
      <c r="G1092" s="1369" t="s">
        <v>216</v>
      </c>
    </row>
    <row r="1093" spans="1:7">
      <c r="A1093" s="1368">
        <v>1172734577</v>
      </c>
      <c r="B1093" s="1369" t="s">
        <v>761</v>
      </c>
      <c r="C1093" s="1369" t="s">
        <v>9</v>
      </c>
      <c r="D1093" s="1369"/>
      <c r="E1093" s="1369"/>
      <c r="F1093" s="1369" t="s">
        <v>239</v>
      </c>
      <c r="G1093" s="1369" t="s">
        <v>238</v>
      </c>
    </row>
    <row r="1094" spans="1:7">
      <c r="A1094" s="1368">
        <v>1172760051</v>
      </c>
      <c r="B1094" s="1369" t="s">
        <v>1630</v>
      </c>
      <c r="C1094" s="1369" t="s">
        <v>9</v>
      </c>
      <c r="D1094" s="1369"/>
      <c r="E1094" s="1369"/>
      <c r="F1094" s="1369" t="s">
        <v>239</v>
      </c>
      <c r="G1094" s="1369" t="s">
        <v>238</v>
      </c>
    </row>
    <row r="1095" spans="1:7">
      <c r="A1095" s="1368">
        <v>1172815244</v>
      </c>
      <c r="B1095" s="1369" t="s">
        <v>1631</v>
      </c>
      <c r="C1095" s="1369" t="s">
        <v>9</v>
      </c>
      <c r="D1095" s="1369"/>
      <c r="E1095" s="1369"/>
      <c r="F1095" s="1369" t="s">
        <v>239</v>
      </c>
      <c r="G1095" s="1369" t="s">
        <v>238</v>
      </c>
    </row>
    <row r="1096" spans="1:7">
      <c r="A1096" s="1368">
        <v>1172827587</v>
      </c>
      <c r="B1096" s="1369" t="s">
        <v>1281</v>
      </c>
      <c r="C1096" s="1369" t="s">
        <v>388</v>
      </c>
      <c r="D1096" s="1369" t="s">
        <v>392</v>
      </c>
      <c r="E1096" s="1369" t="s">
        <v>140</v>
      </c>
      <c r="F1096" s="1369" t="s">
        <v>225</v>
      </c>
      <c r="G1096" s="1369" t="s">
        <v>224</v>
      </c>
    </row>
    <row r="1097" spans="1:7">
      <c r="A1097" s="1368">
        <v>1172835341</v>
      </c>
      <c r="B1097" s="1369" t="s">
        <v>1632</v>
      </c>
      <c r="C1097" s="1369" t="s">
        <v>9</v>
      </c>
      <c r="D1097" s="1369"/>
      <c r="E1097" s="1369"/>
      <c r="F1097" s="1369" t="s">
        <v>215</v>
      </c>
      <c r="G1097" s="1369" t="s">
        <v>214</v>
      </c>
    </row>
    <row r="1098" spans="1:7">
      <c r="A1098" s="1368">
        <v>1172843915</v>
      </c>
      <c r="B1098" s="1369" t="s">
        <v>1633</v>
      </c>
      <c r="C1098" s="1369" t="s">
        <v>9</v>
      </c>
      <c r="D1098" s="1369"/>
      <c r="E1098" s="1369"/>
      <c r="F1098" s="1369" t="s">
        <v>217</v>
      </c>
      <c r="G1098" s="1369" t="s">
        <v>216</v>
      </c>
    </row>
    <row r="1099" spans="1:7">
      <c r="A1099" s="1368">
        <v>1172855778</v>
      </c>
      <c r="B1099" s="1369" t="s">
        <v>1282</v>
      </c>
      <c r="C1099" s="1369" t="s">
        <v>388</v>
      </c>
      <c r="D1099" s="1369" t="s">
        <v>389</v>
      </c>
      <c r="E1099" s="1369" t="s">
        <v>165</v>
      </c>
      <c r="F1099" s="1369" t="s">
        <v>225</v>
      </c>
      <c r="G1099" s="1369" t="s">
        <v>224</v>
      </c>
    </row>
    <row r="1100" spans="1:7">
      <c r="A1100" s="1368">
        <v>1172891658</v>
      </c>
      <c r="B1100" s="1369" t="s">
        <v>1634</v>
      </c>
      <c r="C1100" s="1369" t="s">
        <v>9</v>
      </c>
      <c r="D1100" s="1369"/>
      <c r="E1100" s="1369"/>
      <c r="F1100" s="1369" t="s">
        <v>217</v>
      </c>
      <c r="G1100" s="1369" t="s">
        <v>216</v>
      </c>
    </row>
    <row r="1101" spans="1:7">
      <c r="A1101" s="1368">
        <v>1172905078</v>
      </c>
      <c r="B1101" s="1369" t="s">
        <v>910</v>
      </c>
      <c r="C1101" s="1369" t="s">
        <v>388</v>
      </c>
      <c r="D1101" s="1369" t="s">
        <v>849</v>
      </c>
      <c r="E1101" s="1369" t="s">
        <v>119</v>
      </c>
      <c r="F1101" s="1369" t="s">
        <v>227</v>
      </c>
      <c r="G1101" s="1369" t="s">
        <v>226</v>
      </c>
    </row>
    <row r="1102" spans="1:7">
      <c r="A1102" s="1368">
        <v>1172905821</v>
      </c>
      <c r="B1102" s="1369" t="s">
        <v>1635</v>
      </c>
      <c r="C1102" s="1369" t="s">
        <v>9</v>
      </c>
      <c r="D1102" s="1369"/>
      <c r="E1102" s="1369"/>
      <c r="F1102" s="1369" t="s">
        <v>217</v>
      </c>
      <c r="G1102" s="1369" t="s">
        <v>216</v>
      </c>
    </row>
    <row r="1103" spans="1:7">
      <c r="A1103" s="1368">
        <v>1172906639</v>
      </c>
      <c r="B1103" s="1369" t="s">
        <v>779</v>
      </c>
      <c r="C1103" s="1369" t="s">
        <v>388</v>
      </c>
      <c r="D1103" s="1369" t="s">
        <v>392</v>
      </c>
      <c r="E1103" s="1369" t="s">
        <v>140</v>
      </c>
      <c r="F1103" s="1369" t="s">
        <v>239</v>
      </c>
      <c r="G1103" s="1369" t="s">
        <v>238</v>
      </c>
    </row>
    <row r="1104" spans="1:7">
      <c r="A1104" s="1368">
        <v>1172921315</v>
      </c>
      <c r="B1104" s="1369" t="s">
        <v>1636</v>
      </c>
      <c r="C1104" s="1369" t="s">
        <v>9</v>
      </c>
      <c r="D1104" s="1369"/>
      <c r="E1104" s="1369"/>
      <c r="F1104" s="1369" t="s">
        <v>239</v>
      </c>
      <c r="G1104" s="1369" t="s">
        <v>238</v>
      </c>
    </row>
    <row r="1105" spans="1:7">
      <c r="A1105" s="1368">
        <v>1172940729</v>
      </c>
      <c r="B1105" s="1369" t="s">
        <v>1637</v>
      </c>
      <c r="C1105" s="1369" t="s">
        <v>9</v>
      </c>
      <c r="D1105" s="1369"/>
      <c r="E1105" s="1369"/>
      <c r="F1105" s="1369" t="s">
        <v>239</v>
      </c>
      <c r="G1105" s="1369" t="s">
        <v>238</v>
      </c>
    </row>
    <row r="1106" spans="1:7">
      <c r="A1106" s="1368">
        <v>1172944549</v>
      </c>
      <c r="B1106" s="1369" t="s">
        <v>1638</v>
      </c>
      <c r="C1106" s="1369" t="s">
        <v>9</v>
      </c>
      <c r="D1106" s="1369"/>
      <c r="E1106" s="1369"/>
      <c r="F1106" s="1369" t="s">
        <v>239</v>
      </c>
      <c r="G1106" s="1369" t="s">
        <v>238</v>
      </c>
    </row>
    <row r="1107" spans="1:7">
      <c r="A1107" s="1368">
        <v>1172948409</v>
      </c>
      <c r="B1107" s="1369" t="s">
        <v>1639</v>
      </c>
      <c r="C1107" s="1369" t="s">
        <v>9</v>
      </c>
      <c r="D1107" s="1369"/>
      <c r="E1107" s="1369"/>
      <c r="F1107" s="1369" t="s">
        <v>231</v>
      </c>
      <c r="G1107" s="1369" t="s">
        <v>230</v>
      </c>
    </row>
    <row r="1108" spans="1:7">
      <c r="A1108" s="1368">
        <v>1172952161</v>
      </c>
      <c r="B1108" s="1369" t="s">
        <v>1640</v>
      </c>
      <c r="C1108" s="1369" t="s">
        <v>9</v>
      </c>
      <c r="D1108" s="1369"/>
      <c r="E1108" s="1369"/>
      <c r="F1108" s="1369" t="s">
        <v>239</v>
      </c>
      <c r="G1108" s="1369" t="s">
        <v>238</v>
      </c>
    </row>
    <row r="1109" spans="1:7">
      <c r="A1109" s="1368">
        <v>1172957210</v>
      </c>
      <c r="B1109" s="1369" t="s">
        <v>1641</v>
      </c>
      <c r="C1109" s="1369" t="s">
        <v>9</v>
      </c>
      <c r="D1109" s="1369"/>
      <c r="E1109" s="1369"/>
      <c r="F1109" s="1369" t="s">
        <v>229</v>
      </c>
      <c r="G1109" s="1369" t="s">
        <v>228</v>
      </c>
    </row>
    <row r="1110" spans="1:7">
      <c r="A1110" s="1368">
        <v>1172964943</v>
      </c>
      <c r="B1110" s="1369" t="s">
        <v>985</v>
      </c>
      <c r="C1110" s="1369" t="s">
        <v>388</v>
      </c>
      <c r="D1110" s="1369" t="s">
        <v>841</v>
      </c>
      <c r="E1110" s="1369" t="s">
        <v>164</v>
      </c>
      <c r="F1110" s="1369" t="s">
        <v>239</v>
      </c>
      <c r="G1110" s="1369" t="s">
        <v>238</v>
      </c>
    </row>
    <row r="1111" spans="1:7">
      <c r="A1111" s="1368">
        <v>1172969660</v>
      </c>
      <c r="B1111" s="1369" t="s">
        <v>756</v>
      </c>
      <c r="C1111" s="1369" t="s">
        <v>388</v>
      </c>
      <c r="D1111" s="1369" t="s">
        <v>394</v>
      </c>
      <c r="E1111" s="1369" t="s">
        <v>132</v>
      </c>
      <c r="F1111" s="1369" t="s">
        <v>239</v>
      </c>
      <c r="G1111" s="1369" t="s">
        <v>238</v>
      </c>
    </row>
    <row r="1112" spans="1:7">
      <c r="A1112" s="1368">
        <v>1172997414</v>
      </c>
      <c r="B1112" s="1369" t="s">
        <v>1642</v>
      </c>
      <c r="C1112" s="1369" t="s">
        <v>9</v>
      </c>
      <c r="D1112" s="1369"/>
      <c r="E1112" s="1369"/>
      <c r="F1112" s="1369" t="s">
        <v>239</v>
      </c>
      <c r="G1112" s="1369" t="s">
        <v>238</v>
      </c>
    </row>
    <row r="1113" spans="1:7">
      <c r="A1113" s="1368">
        <v>1173019598</v>
      </c>
      <c r="B1113" s="1369" t="s">
        <v>1643</v>
      </c>
      <c r="C1113" s="1369" t="s">
        <v>9</v>
      </c>
      <c r="D1113" s="1369"/>
      <c r="E1113" s="1369"/>
      <c r="F1113" s="1369" t="s">
        <v>237</v>
      </c>
      <c r="G1113" s="1369" t="s">
        <v>236</v>
      </c>
    </row>
    <row r="1114" spans="1:7">
      <c r="A1114" s="1368">
        <v>1173033185</v>
      </c>
      <c r="B1114" s="1369" t="s">
        <v>1644</v>
      </c>
      <c r="C1114" s="1369" t="s">
        <v>9</v>
      </c>
      <c r="D1114" s="1369"/>
      <c r="E1114" s="1369"/>
      <c r="F1114" s="1369" t="s">
        <v>239</v>
      </c>
      <c r="G1114" s="1369" t="s">
        <v>238</v>
      </c>
    </row>
    <row r="1115" spans="1:7">
      <c r="A1115" s="1368">
        <v>1173046955</v>
      </c>
      <c r="B1115" s="1369" t="s">
        <v>1645</v>
      </c>
      <c r="C1115" s="1369" t="s">
        <v>9</v>
      </c>
      <c r="D1115" s="1369"/>
      <c r="E1115" s="1369"/>
      <c r="F1115" s="1369" t="s">
        <v>239</v>
      </c>
      <c r="G1115" s="1369" t="s">
        <v>238</v>
      </c>
    </row>
    <row r="1116" spans="1:7">
      <c r="A1116" s="1368">
        <v>1173097263</v>
      </c>
      <c r="B1116" s="1369" t="s">
        <v>1646</v>
      </c>
      <c r="C1116" s="1369" t="s">
        <v>9</v>
      </c>
      <c r="D1116" s="1369"/>
      <c r="E1116" s="1369"/>
      <c r="F1116" s="1369" t="s">
        <v>217</v>
      </c>
      <c r="G1116" s="1369" t="s">
        <v>216</v>
      </c>
    </row>
    <row r="1117" spans="1:7">
      <c r="A1117" s="1368">
        <v>1173122871</v>
      </c>
      <c r="B1117" s="1369" t="s">
        <v>983</v>
      </c>
      <c r="C1117" s="1369" t="s">
        <v>388</v>
      </c>
      <c r="D1117" s="1369" t="s">
        <v>844</v>
      </c>
      <c r="E1117" s="1369" t="s">
        <v>246</v>
      </c>
      <c r="F1117" s="1369" t="s">
        <v>239</v>
      </c>
      <c r="G1117" s="1369" t="s">
        <v>238</v>
      </c>
    </row>
    <row r="1118" spans="1:7">
      <c r="A1118" s="1368">
        <v>1173155210</v>
      </c>
      <c r="B1118" s="1369" t="s">
        <v>980</v>
      </c>
      <c r="C1118" s="1369" t="s">
        <v>9</v>
      </c>
      <c r="D1118" s="1369"/>
      <c r="E1118" s="1369"/>
      <c r="F1118" s="1369" t="s">
        <v>243</v>
      </c>
      <c r="G1118" s="1369" t="s">
        <v>242</v>
      </c>
    </row>
    <row r="1119" spans="1:7">
      <c r="A1119" s="1368">
        <v>1173165425</v>
      </c>
      <c r="B1119" s="1369" t="s">
        <v>1283</v>
      </c>
      <c r="C1119" s="1369" t="s">
        <v>388</v>
      </c>
      <c r="D1119" s="1369" t="s">
        <v>844</v>
      </c>
      <c r="E1119" s="1369" t="s">
        <v>246</v>
      </c>
      <c r="F1119" s="1369" t="s">
        <v>239</v>
      </c>
      <c r="G1119" s="1369" t="s">
        <v>238</v>
      </c>
    </row>
    <row r="1120" spans="1:7">
      <c r="A1120" s="1368">
        <v>1173171563</v>
      </c>
      <c r="B1120" s="1369" t="s">
        <v>957</v>
      </c>
      <c r="C1120" s="1369" t="s">
        <v>388</v>
      </c>
      <c r="D1120" s="1369" t="s">
        <v>856</v>
      </c>
      <c r="E1120" s="1369" t="s">
        <v>162</v>
      </c>
      <c r="F1120" s="1369" t="s">
        <v>217</v>
      </c>
      <c r="G1120" s="1369" t="s">
        <v>216</v>
      </c>
    </row>
    <row r="1121" spans="1:7">
      <c r="A1121" s="1368">
        <v>1173182156</v>
      </c>
      <c r="B1121" s="1369" t="s">
        <v>551</v>
      </c>
      <c r="C1121" s="1369" t="s">
        <v>388</v>
      </c>
      <c r="D1121" s="1369" t="s">
        <v>392</v>
      </c>
      <c r="E1121" s="1369" t="s">
        <v>140</v>
      </c>
      <c r="F1121" s="1369" t="s">
        <v>239</v>
      </c>
      <c r="G1121" s="1369" t="s">
        <v>238</v>
      </c>
    </row>
    <row r="1122" spans="1:7">
      <c r="A1122" s="1368">
        <v>1173220808</v>
      </c>
      <c r="B1122" s="1369" t="s">
        <v>345</v>
      </c>
      <c r="C1122" s="1369" t="s">
        <v>9</v>
      </c>
      <c r="D1122" s="1369"/>
      <c r="E1122" s="1369"/>
      <c r="F1122" s="1369" t="s">
        <v>213</v>
      </c>
      <c r="G1122" s="1369" t="s">
        <v>212</v>
      </c>
    </row>
    <row r="1123" spans="1:7">
      <c r="A1123" s="1368">
        <v>1173226094</v>
      </c>
      <c r="B1123" s="1369" t="s">
        <v>1647</v>
      </c>
      <c r="C1123" s="1369" t="s">
        <v>9</v>
      </c>
      <c r="D1123" s="1369"/>
      <c r="E1123" s="1369"/>
      <c r="F1123" s="1369" t="s">
        <v>225</v>
      </c>
      <c r="G1123" s="1369" t="s">
        <v>224</v>
      </c>
    </row>
    <row r="1124" spans="1:7">
      <c r="A1124" s="1368">
        <v>1173232498</v>
      </c>
      <c r="B1124" s="1369" t="s">
        <v>1648</v>
      </c>
      <c r="C1124" s="1369" t="s">
        <v>9</v>
      </c>
      <c r="D1124" s="1369"/>
      <c r="E1124" s="1369"/>
      <c r="F1124" s="1369" t="s">
        <v>217</v>
      </c>
      <c r="G1124" s="1369" t="s">
        <v>216</v>
      </c>
    </row>
    <row r="1125" spans="1:7">
      <c r="A1125" s="1368">
        <v>1173257297</v>
      </c>
      <c r="B1125" s="1369" t="s">
        <v>1649</v>
      </c>
      <c r="C1125" s="1369" t="s">
        <v>9</v>
      </c>
      <c r="D1125" s="1369"/>
      <c r="E1125" s="1369"/>
      <c r="F1125" s="1369" t="s">
        <v>239</v>
      </c>
      <c r="G1125" s="1369" t="s">
        <v>238</v>
      </c>
    </row>
    <row r="1126" spans="1:7">
      <c r="A1126" s="1368">
        <v>1173299703</v>
      </c>
      <c r="B1126" s="1369" t="s">
        <v>1650</v>
      </c>
      <c r="C1126" s="1369" t="s">
        <v>9</v>
      </c>
      <c r="D1126" s="1369"/>
      <c r="E1126" s="1369"/>
      <c r="F1126" s="1369" t="s">
        <v>239</v>
      </c>
      <c r="G1126" s="1369" t="s">
        <v>238</v>
      </c>
    </row>
    <row r="1127" spans="1:7">
      <c r="A1127" s="1368">
        <v>1173342735</v>
      </c>
      <c r="B1127" s="1369" t="s">
        <v>532</v>
      </c>
      <c r="C1127" s="1369" t="s">
        <v>388</v>
      </c>
      <c r="D1127" s="1369" t="s">
        <v>394</v>
      </c>
      <c r="E1127" s="1369" t="s">
        <v>132</v>
      </c>
      <c r="F1127" s="1369" t="s">
        <v>213</v>
      </c>
      <c r="G1127" s="1369" t="s">
        <v>212</v>
      </c>
    </row>
    <row r="1128" spans="1:7">
      <c r="A1128" s="1368">
        <v>1173344475</v>
      </c>
      <c r="B1128" s="1369" t="s">
        <v>719</v>
      </c>
      <c r="C1128" s="1369" t="s">
        <v>9</v>
      </c>
      <c r="D1128" s="1369"/>
      <c r="E1128" s="1369"/>
      <c r="F1128" s="1369" t="s">
        <v>229</v>
      </c>
      <c r="G1128" s="1369" t="s">
        <v>228</v>
      </c>
    </row>
    <row r="1129" spans="1:7">
      <c r="A1129" s="1368">
        <v>1173362923</v>
      </c>
      <c r="B1129" s="1369" t="s">
        <v>801</v>
      </c>
      <c r="C1129" s="1369" t="s">
        <v>9</v>
      </c>
      <c r="D1129" s="1369"/>
      <c r="E1129" s="1369"/>
      <c r="F1129" s="1369" t="s">
        <v>245</v>
      </c>
      <c r="G1129" s="1369" t="s">
        <v>244</v>
      </c>
    </row>
    <row r="1130" spans="1:7">
      <c r="A1130" s="1368">
        <v>1173395543</v>
      </c>
      <c r="B1130" s="1369" t="s">
        <v>1651</v>
      </c>
      <c r="C1130" s="1369" t="s">
        <v>9</v>
      </c>
      <c r="D1130" s="1369"/>
      <c r="E1130" s="1369"/>
      <c r="F1130" s="1369" t="s">
        <v>239</v>
      </c>
      <c r="G1130" s="1369" t="s">
        <v>238</v>
      </c>
    </row>
    <row r="1131" spans="1:7">
      <c r="A1131" s="1368">
        <v>1173402307</v>
      </c>
      <c r="B1131" s="1369" t="s">
        <v>1652</v>
      </c>
      <c r="C1131" s="1369" t="s">
        <v>9</v>
      </c>
      <c r="D1131" s="1369"/>
      <c r="E1131" s="1369"/>
      <c r="F1131" s="1369" t="s">
        <v>235</v>
      </c>
      <c r="G1131" s="1369" t="s">
        <v>234</v>
      </c>
    </row>
    <row r="1132" spans="1:7">
      <c r="A1132" s="1368">
        <v>1173417248</v>
      </c>
      <c r="B1132" s="1369" t="s">
        <v>1653</v>
      </c>
      <c r="C1132" s="1369" t="s">
        <v>9</v>
      </c>
      <c r="D1132" s="1369"/>
      <c r="E1132" s="1369"/>
      <c r="F1132" s="1369" t="s">
        <v>239</v>
      </c>
      <c r="G1132" s="1369" t="s">
        <v>238</v>
      </c>
    </row>
    <row r="1133" spans="1:7">
      <c r="A1133" s="1368">
        <v>1173422156</v>
      </c>
      <c r="B1133" s="1369" t="s">
        <v>1654</v>
      </c>
      <c r="C1133" s="1369" t="s">
        <v>9</v>
      </c>
      <c r="D1133" s="1369"/>
      <c r="E1133" s="1369"/>
      <c r="F1133" s="1369" t="s">
        <v>233</v>
      </c>
      <c r="G1133" s="1369" t="s">
        <v>232</v>
      </c>
    </row>
    <row r="1134" spans="1:7">
      <c r="A1134" s="1368">
        <v>1173423618</v>
      </c>
      <c r="B1134" s="1369" t="s">
        <v>1655</v>
      </c>
      <c r="C1134" s="1369" t="s">
        <v>9</v>
      </c>
      <c r="D1134" s="1369"/>
      <c r="E1134" s="1369"/>
      <c r="F1134" s="1369" t="s">
        <v>239</v>
      </c>
      <c r="G1134" s="1369" t="s">
        <v>238</v>
      </c>
    </row>
    <row r="1135" spans="1:7">
      <c r="A1135" s="1368">
        <v>1173470437</v>
      </c>
      <c r="B1135" s="1369" t="s">
        <v>1284</v>
      </c>
      <c r="C1135" s="1369" t="s">
        <v>388</v>
      </c>
      <c r="D1135" s="1369" t="s">
        <v>392</v>
      </c>
      <c r="E1135" s="1369" t="s">
        <v>140</v>
      </c>
      <c r="F1135" s="1369" t="s">
        <v>213</v>
      </c>
      <c r="G1135" s="1369" t="s">
        <v>212</v>
      </c>
    </row>
    <row r="1136" spans="1:7">
      <c r="A1136" s="1368">
        <v>1173488322</v>
      </c>
      <c r="B1136" s="1369" t="s">
        <v>1656</v>
      </c>
      <c r="C1136" s="1369" t="s">
        <v>9</v>
      </c>
      <c r="D1136" s="1369"/>
      <c r="E1136" s="1369"/>
      <c r="F1136" s="1369" t="s">
        <v>231</v>
      </c>
      <c r="G1136" s="1369" t="s">
        <v>230</v>
      </c>
    </row>
    <row r="1137" spans="1:7">
      <c r="A1137" s="1368">
        <v>1173489312</v>
      </c>
      <c r="B1137" s="1369" t="s">
        <v>1657</v>
      </c>
      <c r="C1137" s="1369" t="s">
        <v>9</v>
      </c>
      <c r="D1137" s="1369"/>
      <c r="E1137" s="1369"/>
      <c r="F1137" s="1369" t="s">
        <v>239</v>
      </c>
      <c r="G1137" s="1369" t="s">
        <v>238</v>
      </c>
    </row>
    <row r="1138" spans="1:7">
      <c r="A1138" s="1368">
        <v>1173507618</v>
      </c>
      <c r="B1138" s="1369" t="s">
        <v>1285</v>
      </c>
      <c r="C1138" s="1369" t="s">
        <v>388</v>
      </c>
      <c r="D1138" s="1369" t="s">
        <v>392</v>
      </c>
      <c r="E1138" s="1369" t="s">
        <v>140</v>
      </c>
      <c r="F1138" s="1369" t="s">
        <v>245</v>
      </c>
      <c r="G1138" s="1369" t="s">
        <v>244</v>
      </c>
    </row>
    <row r="1139" spans="1:7">
      <c r="A1139" s="1368">
        <v>1173510356</v>
      </c>
      <c r="B1139" s="1369" t="s">
        <v>1658</v>
      </c>
      <c r="C1139" s="1369" t="s">
        <v>9</v>
      </c>
      <c r="D1139" s="1369"/>
      <c r="E1139" s="1369"/>
      <c r="F1139" s="1369" t="s">
        <v>239</v>
      </c>
      <c r="G1139" s="1369" t="s">
        <v>238</v>
      </c>
    </row>
    <row r="1140" spans="1:7">
      <c r="A1140" s="1368">
        <v>1173531097</v>
      </c>
      <c r="B1140" s="1369" t="s">
        <v>1659</v>
      </c>
      <c r="C1140" s="1369" t="s">
        <v>9</v>
      </c>
      <c r="D1140" s="1369"/>
      <c r="E1140" s="1369"/>
      <c r="F1140" s="1369" t="s">
        <v>239</v>
      </c>
      <c r="G1140" s="1369" t="s">
        <v>238</v>
      </c>
    </row>
    <row r="1141" spans="1:7">
      <c r="A1141" s="1368">
        <v>1173542466</v>
      </c>
      <c r="B1141" s="1369" t="s">
        <v>1660</v>
      </c>
      <c r="C1141" s="1369" t="s">
        <v>9</v>
      </c>
      <c r="D1141" s="1369"/>
      <c r="E1141" s="1369"/>
      <c r="F1141" s="1369" t="s">
        <v>237</v>
      </c>
      <c r="G1141" s="1369" t="s">
        <v>236</v>
      </c>
    </row>
    <row r="1142" spans="1:7">
      <c r="A1142" s="1368">
        <v>1173559064</v>
      </c>
      <c r="B1142" s="1369" t="s">
        <v>1661</v>
      </c>
      <c r="C1142" s="1369" t="s">
        <v>9</v>
      </c>
      <c r="D1142" s="1369"/>
      <c r="E1142" s="1369"/>
      <c r="F1142" s="1369" t="s">
        <v>239</v>
      </c>
      <c r="G1142" s="1369" t="s">
        <v>238</v>
      </c>
    </row>
    <row r="1143" spans="1:7">
      <c r="A1143" s="1368">
        <v>1173559486</v>
      </c>
      <c r="B1143" s="1369" t="s">
        <v>1662</v>
      </c>
      <c r="C1143" s="1369" t="s">
        <v>9</v>
      </c>
      <c r="D1143" s="1369"/>
      <c r="E1143" s="1369"/>
      <c r="F1143" s="1369" t="s">
        <v>217</v>
      </c>
      <c r="G1143" s="1369" t="s">
        <v>216</v>
      </c>
    </row>
    <row r="1144" spans="1:7">
      <c r="A1144" s="1368">
        <v>1173566515</v>
      </c>
      <c r="B1144" s="1369" t="s">
        <v>984</v>
      </c>
      <c r="C1144" s="1369" t="s">
        <v>388</v>
      </c>
      <c r="D1144" s="1369" t="s">
        <v>841</v>
      </c>
      <c r="E1144" s="1369" t="s">
        <v>164</v>
      </c>
      <c r="F1144" s="1369" t="s">
        <v>219</v>
      </c>
      <c r="G1144" s="1369" t="s">
        <v>218</v>
      </c>
    </row>
    <row r="1145" spans="1:7">
      <c r="A1145" s="1368">
        <v>1173573214</v>
      </c>
      <c r="B1145" s="1369" t="s">
        <v>1286</v>
      </c>
      <c r="C1145" s="1369" t="s">
        <v>388</v>
      </c>
      <c r="D1145" s="1369" t="s">
        <v>841</v>
      </c>
      <c r="E1145" s="1369" t="s">
        <v>164</v>
      </c>
      <c r="F1145" s="1369" t="s">
        <v>243</v>
      </c>
      <c r="G1145" s="1369" t="s">
        <v>242</v>
      </c>
    </row>
    <row r="1146" spans="1:7">
      <c r="A1146" s="1368">
        <v>1173582645</v>
      </c>
      <c r="B1146" s="1369" t="s">
        <v>1663</v>
      </c>
      <c r="C1146" s="1369" t="s">
        <v>9</v>
      </c>
      <c r="D1146" s="1369"/>
      <c r="E1146" s="1369"/>
      <c r="F1146" s="1369" t="s">
        <v>239</v>
      </c>
      <c r="G1146" s="1369" t="s">
        <v>238</v>
      </c>
    </row>
    <row r="1147" spans="1:7">
      <c r="A1147" s="1368">
        <v>1173589392</v>
      </c>
      <c r="B1147" s="1369" t="s">
        <v>1664</v>
      </c>
      <c r="C1147" s="1369" t="s">
        <v>9</v>
      </c>
      <c r="D1147" s="1369"/>
      <c r="E1147" s="1369"/>
      <c r="F1147" s="1369" t="s">
        <v>239</v>
      </c>
      <c r="G1147" s="1369" t="s">
        <v>238</v>
      </c>
    </row>
    <row r="1148" spans="1:7">
      <c r="A1148" s="1368">
        <v>1173630022</v>
      </c>
      <c r="B1148" s="1369" t="s">
        <v>1287</v>
      </c>
      <c r="C1148" s="1369" t="s">
        <v>388</v>
      </c>
      <c r="D1148" s="1369" t="s">
        <v>392</v>
      </c>
      <c r="E1148" s="1369" t="s">
        <v>140</v>
      </c>
      <c r="F1148" s="1369" t="s">
        <v>217</v>
      </c>
      <c r="G1148" s="1369" t="s">
        <v>216</v>
      </c>
    </row>
    <row r="1149" spans="1:7">
      <c r="A1149" s="1368">
        <v>1173631558</v>
      </c>
      <c r="B1149" s="1369" t="s">
        <v>1665</v>
      </c>
      <c r="C1149" s="1369" t="s">
        <v>9</v>
      </c>
      <c r="D1149" s="1369"/>
      <c r="E1149" s="1369"/>
      <c r="F1149" s="1369" t="s">
        <v>239</v>
      </c>
      <c r="G1149" s="1369" t="s">
        <v>238</v>
      </c>
    </row>
    <row r="1150" spans="1:7">
      <c r="A1150" s="1368">
        <v>1173701526</v>
      </c>
      <c r="B1150" s="1369" t="s">
        <v>1288</v>
      </c>
      <c r="C1150" s="1369" t="s">
        <v>388</v>
      </c>
      <c r="D1150" s="1369" t="s">
        <v>393</v>
      </c>
      <c r="E1150" s="1369" t="s">
        <v>161</v>
      </c>
      <c r="F1150" s="1369" t="s">
        <v>231</v>
      </c>
      <c r="G1150" s="1369" t="s">
        <v>230</v>
      </c>
    </row>
    <row r="1151" spans="1:7">
      <c r="A1151" s="1368">
        <v>1173704520</v>
      </c>
      <c r="B1151" s="1369" t="s">
        <v>967</v>
      </c>
      <c r="C1151" s="1369" t="s">
        <v>388</v>
      </c>
      <c r="D1151" s="1369" t="s">
        <v>841</v>
      </c>
      <c r="E1151" s="1369" t="s">
        <v>164</v>
      </c>
      <c r="F1151" s="1369" t="s">
        <v>239</v>
      </c>
      <c r="G1151" s="1369" t="s">
        <v>238</v>
      </c>
    </row>
    <row r="1152" spans="1:7">
      <c r="A1152" s="1368">
        <v>1173721045</v>
      </c>
      <c r="B1152" s="1369" t="s">
        <v>1289</v>
      </c>
      <c r="C1152" s="1369" t="s">
        <v>388</v>
      </c>
      <c r="D1152" s="1369" t="s">
        <v>392</v>
      </c>
      <c r="E1152" s="1369" t="s">
        <v>140</v>
      </c>
      <c r="F1152" s="1369" t="s">
        <v>239</v>
      </c>
      <c r="G1152" s="1369" t="s">
        <v>238</v>
      </c>
    </row>
    <row r="1153" spans="1:7">
      <c r="A1153" s="1368">
        <v>1173762858</v>
      </c>
      <c r="B1153" s="1369" t="s">
        <v>1666</v>
      </c>
      <c r="C1153" s="1369" t="s">
        <v>9</v>
      </c>
      <c r="D1153" s="1369"/>
      <c r="E1153" s="1369"/>
      <c r="F1153" s="1369" t="s">
        <v>239</v>
      </c>
      <c r="G1153" s="1369" t="s">
        <v>238</v>
      </c>
    </row>
    <row r="1154" spans="1:7">
      <c r="A1154" s="1368">
        <v>1173766586</v>
      </c>
      <c r="B1154" s="1369" t="s">
        <v>1290</v>
      </c>
      <c r="C1154" s="1369" t="s">
        <v>388</v>
      </c>
      <c r="D1154" s="1369" t="s">
        <v>844</v>
      </c>
      <c r="E1154" s="1369" t="s">
        <v>246</v>
      </c>
      <c r="F1154" s="1369" t="s">
        <v>239</v>
      </c>
      <c r="G1154" s="1369" t="s">
        <v>238</v>
      </c>
    </row>
    <row r="1155" spans="1:7">
      <c r="A1155" s="1368">
        <v>1173767568</v>
      </c>
      <c r="B1155" s="1369" t="s">
        <v>845</v>
      </c>
      <c r="C1155" s="1369" t="s">
        <v>388</v>
      </c>
      <c r="D1155" s="1369" t="s">
        <v>841</v>
      </c>
      <c r="E1155" s="1369" t="s">
        <v>164</v>
      </c>
      <c r="F1155" s="1369" t="s">
        <v>225</v>
      </c>
      <c r="G1155" s="1369" t="s">
        <v>224</v>
      </c>
    </row>
    <row r="1156" spans="1:7">
      <c r="A1156" s="1368">
        <v>1173812521</v>
      </c>
      <c r="B1156" s="1369" t="s">
        <v>1667</v>
      </c>
      <c r="C1156" s="1369" t="s">
        <v>9</v>
      </c>
      <c r="D1156" s="1369"/>
      <c r="E1156" s="1369"/>
      <c r="F1156" s="1369" t="s">
        <v>239</v>
      </c>
      <c r="G1156" s="1369" t="s">
        <v>238</v>
      </c>
    </row>
    <row r="1157" spans="1:7">
      <c r="A1157" s="1368">
        <v>1173817041</v>
      </c>
      <c r="B1157" s="1369" t="s">
        <v>1668</v>
      </c>
      <c r="C1157" s="1369" t="s">
        <v>9</v>
      </c>
      <c r="D1157" s="1369"/>
      <c r="E1157" s="1369"/>
      <c r="F1157" s="1369" t="s">
        <v>239</v>
      </c>
      <c r="G1157" s="1369" t="s">
        <v>238</v>
      </c>
    </row>
    <row r="1158" spans="1:7">
      <c r="A1158" s="1368">
        <v>1173832560</v>
      </c>
      <c r="B1158" s="1369" t="s">
        <v>784</v>
      </c>
      <c r="C1158" s="1369" t="s">
        <v>388</v>
      </c>
      <c r="D1158" s="1369" t="s">
        <v>389</v>
      </c>
      <c r="E1158" s="1369" t="s">
        <v>165</v>
      </c>
      <c r="F1158" s="1369" t="s">
        <v>233</v>
      </c>
      <c r="G1158" s="1369" t="s">
        <v>232</v>
      </c>
    </row>
    <row r="1159" spans="1:7">
      <c r="A1159" s="1368">
        <v>1173864514</v>
      </c>
      <c r="B1159" s="1369" t="s">
        <v>1669</v>
      </c>
      <c r="C1159" s="1369" t="s">
        <v>9</v>
      </c>
      <c r="D1159" s="1369"/>
      <c r="E1159" s="1369"/>
      <c r="F1159" s="1369" t="s">
        <v>239</v>
      </c>
      <c r="G1159" s="1369" t="s">
        <v>238</v>
      </c>
    </row>
    <row r="1160" spans="1:7">
      <c r="A1160" s="1368">
        <v>1173869661</v>
      </c>
      <c r="B1160" s="1369" t="s">
        <v>505</v>
      </c>
      <c r="C1160" s="1369" t="s">
        <v>388</v>
      </c>
      <c r="D1160" s="1369" t="s">
        <v>394</v>
      </c>
      <c r="E1160" s="1369" t="s">
        <v>132</v>
      </c>
      <c r="F1160" s="1369" t="s">
        <v>239</v>
      </c>
      <c r="G1160" s="1369" t="s">
        <v>238</v>
      </c>
    </row>
    <row r="1161" spans="1:7">
      <c r="A1161" s="1368">
        <v>1173878407</v>
      </c>
      <c r="B1161" s="1369" t="s">
        <v>1670</v>
      </c>
      <c r="C1161" s="1369" t="s">
        <v>9</v>
      </c>
      <c r="D1161" s="1369"/>
      <c r="E1161" s="1369"/>
      <c r="F1161" s="1369" t="s">
        <v>217</v>
      </c>
      <c r="G1161" s="1369" t="s">
        <v>216</v>
      </c>
    </row>
    <row r="1162" spans="1:7">
      <c r="A1162" s="1368">
        <v>1173886046</v>
      </c>
      <c r="B1162" s="1369" t="s">
        <v>1671</v>
      </c>
      <c r="C1162" s="1369" t="s">
        <v>9</v>
      </c>
      <c r="D1162" s="1369"/>
      <c r="E1162" s="1369"/>
      <c r="F1162" s="1369" t="s">
        <v>239</v>
      </c>
      <c r="G1162" s="1369" t="s">
        <v>238</v>
      </c>
    </row>
    <row r="1163" spans="1:7">
      <c r="A1163" s="1368">
        <v>1173894222</v>
      </c>
      <c r="B1163" s="1369" t="s">
        <v>1672</v>
      </c>
      <c r="C1163" s="1369" t="s">
        <v>9</v>
      </c>
      <c r="D1163" s="1369"/>
      <c r="E1163" s="1369"/>
      <c r="F1163" s="1369" t="s">
        <v>239</v>
      </c>
      <c r="G1163" s="1369" t="s">
        <v>238</v>
      </c>
    </row>
    <row r="1164" spans="1:7">
      <c r="A1164" s="1368">
        <v>1173921173</v>
      </c>
      <c r="B1164" s="1369" t="s">
        <v>1291</v>
      </c>
      <c r="C1164" s="1369" t="s">
        <v>388</v>
      </c>
      <c r="D1164" s="1369" t="s">
        <v>393</v>
      </c>
      <c r="E1164" s="1369" t="s">
        <v>161</v>
      </c>
      <c r="F1164" s="1369" t="s">
        <v>217</v>
      </c>
      <c r="G1164" s="1369" t="s">
        <v>216</v>
      </c>
    </row>
    <row r="1165" spans="1:7">
      <c r="A1165" s="1368">
        <v>1173940512</v>
      </c>
      <c r="B1165" s="1369" t="s">
        <v>1292</v>
      </c>
      <c r="C1165" s="1369" t="s">
        <v>388</v>
      </c>
      <c r="D1165" s="1369" t="s">
        <v>389</v>
      </c>
      <c r="E1165" s="1369" t="s">
        <v>165</v>
      </c>
      <c r="F1165" s="1369" t="s">
        <v>239</v>
      </c>
      <c r="G1165" s="1369" t="s">
        <v>238</v>
      </c>
    </row>
    <row r="1166" spans="1:7">
      <c r="A1166" s="1368">
        <v>1173967515</v>
      </c>
      <c r="B1166" s="1369" t="s">
        <v>740</v>
      </c>
      <c r="C1166" s="1369" t="s">
        <v>388</v>
      </c>
      <c r="D1166" s="1369" t="s">
        <v>391</v>
      </c>
      <c r="E1166" s="1369" t="s">
        <v>136</v>
      </c>
      <c r="F1166" s="1369" t="s">
        <v>217</v>
      </c>
      <c r="G1166" s="1369" t="s">
        <v>216</v>
      </c>
    </row>
    <row r="1167" spans="1:7">
      <c r="A1167" s="1368">
        <v>1173978652</v>
      </c>
      <c r="B1167" s="1369" t="s">
        <v>1293</v>
      </c>
      <c r="C1167" s="1369" t="s">
        <v>388</v>
      </c>
      <c r="D1167" s="1369" t="s">
        <v>392</v>
      </c>
      <c r="E1167" s="1369" t="s">
        <v>140</v>
      </c>
      <c r="F1167" s="1369" t="s">
        <v>231</v>
      </c>
      <c r="G1167" s="1369" t="s">
        <v>230</v>
      </c>
    </row>
    <row r="1168" spans="1:7">
      <c r="A1168" s="1368">
        <v>1173997629</v>
      </c>
      <c r="B1168" s="1369" t="s">
        <v>1294</v>
      </c>
      <c r="C1168" s="1369" t="s">
        <v>388</v>
      </c>
      <c r="D1168" s="1369" t="s">
        <v>849</v>
      </c>
      <c r="E1168" s="1369" t="s">
        <v>119</v>
      </c>
      <c r="F1168" s="1369" t="s">
        <v>243</v>
      </c>
      <c r="G1168" s="1369" t="s">
        <v>242</v>
      </c>
    </row>
    <row r="1169" spans="1:7">
      <c r="A1169" s="1368">
        <v>1174014010</v>
      </c>
      <c r="B1169" s="1369" t="s">
        <v>1673</v>
      </c>
      <c r="C1169" s="1369" t="s">
        <v>9</v>
      </c>
      <c r="D1169" s="1369"/>
      <c r="E1169" s="1369"/>
      <c r="F1169" s="1369" t="s">
        <v>217</v>
      </c>
      <c r="G1169" s="1369" t="s">
        <v>216</v>
      </c>
    </row>
    <row r="1170" spans="1:7">
      <c r="A1170" s="1368">
        <v>1174045386</v>
      </c>
      <c r="B1170" s="1369" t="s">
        <v>1674</v>
      </c>
      <c r="C1170" s="1369" t="s">
        <v>9</v>
      </c>
      <c r="D1170" s="1369"/>
      <c r="E1170" s="1369"/>
      <c r="F1170" s="1369" t="s">
        <v>221</v>
      </c>
      <c r="G1170" s="1369" t="s">
        <v>220</v>
      </c>
    </row>
    <row r="1171" spans="1:7">
      <c r="A1171" s="1368">
        <v>1174051632</v>
      </c>
      <c r="B1171" s="1369" t="s">
        <v>1295</v>
      </c>
      <c r="C1171" s="1369" t="s">
        <v>388</v>
      </c>
      <c r="D1171" s="1369" t="s">
        <v>432</v>
      </c>
      <c r="E1171" s="1369" t="s">
        <v>109</v>
      </c>
      <c r="F1171" s="1369" t="s">
        <v>227</v>
      </c>
      <c r="G1171" s="1369" t="s">
        <v>226</v>
      </c>
    </row>
    <row r="1172" spans="1:7">
      <c r="A1172" s="1368">
        <v>1174060385</v>
      </c>
      <c r="B1172" s="1369" t="s">
        <v>1675</v>
      </c>
      <c r="C1172" s="1369" t="s">
        <v>9</v>
      </c>
      <c r="D1172" s="1369"/>
      <c r="E1172" s="1369"/>
      <c r="F1172" s="1369" t="s">
        <v>239</v>
      </c>
      <c r="G1172" s="1369" t="s">
        <v>238</v>
      </c>
    </row>
    <row r="1173" spans="1:7">
      <c r="A1173" s="1368">
        <v>1174087933</v>
      </c>
      <c r="B1173" s="1369" t="s">
        <v>1296</v>
      </c>
      <c r="C1173" s="1369" t="s">
        <v>388</v>
      </c>
      <c r="D1173" s="1369" t="s">
        <v>394</v>
      </c>
      <c r="E1173" s="1369" t="s">
        <v>132</v>
      </c>
      <c r="F1173" s="1369" t="s">
        <v>239</v>
      </c>
      <c r="G1173" s="1369" t="s">
        <v>238</v>
      </c>
    </row>
    <row r="1174" spans="1:7">
      <c r="A1174" s="1368">
        <v>1174097056</v>
      </c>
      <c r="B1174" s="1369" t="s">
        <v>1676</v>
      </c>
      <c r="C1174" s="1369" t="s">
        <v>9</v>
      </c>
      <c r="D1174" s="1369"/>
      <c r="E1174" s="1369"/>
      <c r="F1174" s="1369" t="s">
        <v>239</v>
      </c>
      <c r="G1174" s="1369" t="s">
        <v>238</v>
      </c>
    </row>
    <row r="1175" spans="1:7">
      <c r="A1175" s="1368">
        <v>1174104498</v>
      </c>
      <c r="B1175" s="1369" t="s">
        <v>1677</v>
      </c>
      <c r="C1175" s="1369" t="s">
        <v>9</v>
      </c>
      <c r="D1175" s="1369"/>
      <c r="E1175" s="1369"/>
      <c r="F1175" s="1369" t="s">
        <v>239</v>
      </c>
      <c r="G1175" s="1369" t="s">
        <v>238</v>
      </c>
    </row>
    <row r="1176" spans="1:7">
      <c r="A1176" s="1368">
        <v>1174111378</v>
      </c>
      <c r="B1176" s="1369" t="s">
        <v>1678</v>
      </c>
      <c r="C1176" s="1369" t="s">
        <v>9</v>
      </c>
      <c r="D1176" s="1369"/>
      <c r="E1176" s="1369"/>
      <c r="F1176" s="1369" t="s">
        <v>225</v>
      </c>
      <c r="G1176" s="1369" t="s">
        <v>224</v>
      </c>
    </row>
    <row r="1177" spans="1:7">
      <c r="A1177" s="1368">
        <v>1174143702</v>
      </c>
      <c r="B1177" s="1369" t="s">
        <v>1679</v>
      </c>
      <c r="C1177" s="1369" t="s">
        <v>9</v>
      </c>
      <c r="D1177" s="1369"/>
      <c r="E1177" s="1369"/>
      <c r="F1177" s="1369" t="s">
        <v>227</v>
      </c>
      <c r="G1177" s="1369" t="s">
        <v>226</v>
      </c>
    </row>
    <row r="1178" spans="1:7">
      <c r="A1178" s="1368">
        <v>1174144494</v>
      </c>
      <c r="B1178" s="1369" t="s">
        <v>1680</v>
      </c>
      <c r="C1178" s="1369" t="s">
        <v>9</v>
      </c>
      <c r="D1178" s="1369"/>
      <c r="E1178" s="1369"/>
      <c r="F1178" s="1369" t="s">
        <v>245</v>
      </c>
      <c r="G1178" s="1369" t="s">
        <v>244</v>
      </c>
    </row>
    <row r="1179" spans="1:7">
      <c r="A1179" s="1368">
        <v>1174153370</v>
      </c>
      <c r="B1179" s="1369" t="s">
        <v>493</v>
      </c>
      <c r="C1179" s="1369" t="s">
        <v>9</v>
      </c>
      <c r="D1179" s="1369"/>
      <c r="E1179" s="1369"/>
      <c r="F1179" s="1369" t="s">
        <v>217</v>
      </c>
      <c r="G1179" s="1369" t="s">
        <v>216</v>
      </c>
    </row>
    <row r="1180" spans="1:7">
      <c r="A1180" s="1368">
        <v>1174196171</v>
      </c>
      <c r="B1180" s="1369" t="s">
        <v>1297</v>
      </c>
      <c r="C1180" s="1369" t="s">
        <v>388</v>
      </c>
      <c r="D1180" s="1369" t="s">
        <v>394</v>
      </c>
      <c r="E1180" s="1369" t="s">
        <v>132</v>
      </c>
      <c r="F1180" s="1369" t="s">
        <v>239</v>
      </c>
      <c r="G1180" s="1369" t="s">
        <v>238</v>
      </c>
    </row>
    <row r="1181" spans="1:7">
      <c r="A1181" s="1368">
        <v>1174196833</v>
      </c>
      <c r="B1181" s="1369" t="s">
        <v>1681</v>
      </c>
      <c r="C1181" s="1369" t="s">
        <v>9</v>
      </c>
      <c r="D1181" s="1369"/>
      <c r="E1181" s="1369"/>
      <c r="F1181" s="1369" t="s">
        <v>241</v>
      </c>
      <c r="G1181" s="1369" t="s">
        <v>240</v>
      </c>
    </row>
    <row r="1182" spans="1:7">
      <c r="A1182" s="1368">
        <v>1174219346</v>
      </c>
      <c r="B1182" s="1369" t="s">
        <v>1298</v>
      </c>
      <c r="C1182" s="1369" t="s">
        <v>388</v>
      </c>
      <c r="D1182" s="1369" t="s">
        <v>391</v>
      </c>
      <c r="E1182" s="1369" t="s">
        <v>136</v>
      </c>
      <c r="F1182" s="1369" t="s">
        <v>217</v>
      </c>
      <c r="G1182" s="1369" t="s">
        <v>216</v>
      </c>
    </row>
    <row r="1183" spans="1:7">
      <c r="A1183" s="1368">
        <v>1174222555</v>
      </c>
      <c r="B1183" s="1369" t="s">
        <v>1682</v>
      </c>
      <c r="C1183" s="1369" t="s">
        <v>9</v>
      </c>
      <c r="D1183" s="1369"/>
      <c r="E1183" s="1369"/>
      <c r="F1183" s="1369" t="s">
        <v>239</v>
      </c>
      <c r="G1183" s="1369" t="s">
        <v>238</v>
      </c>
    </row>
    <row r="1184" spans="1:7">
      <c r="A1184" s="1368">
        <v>1174316001</v>
      </c>
      <c r="B1184" s="1369" t="s">
        <v>1299</v>
      </c>
      <c r="C1184" s="1369" t="s">
        <v>388</v>
      </c>
      <c r="D1184" s="1369" t="s">
        <v>844</v>
      </c>
      <c r="E1184" s="1369" t="s">
        <v>246</v>
      </c>
      <c r="F1184" s="1369" t="s">
        <v>239</v>
      </c>
      <c r="G1184" s="1369" t="s">
        <v>238</v>
      </c>
    </row>
    <row r="1185" spans="1:7">
      <c r="A1185" s="1368">
        <v>1174372160</v>
      </c>
      <c r="B1185" s="1369" t="s">
        <v>1683</v>
      </c>
      <c r="C1185" s="1369" t="s">
        <v>9</v>
      </c>
      <c r="D1185" s="1369"/>
      <c r="E1185" s="1369"/>
      <c r="F1185" s="1369" t="s">
        <v>239</v>
      </c>
      <c r="G1185" s="1369" t="s">
        <v>238</v>
      </c>
    </row>
    <row r="1186" spans="1:7">
      <c r="A1186" s="1368">
        <v>1174372285</v>
      </c>
      <c r="B1186" s="1369" t="s">
        <v>1684</v>
      </c>
      <c r="C1186" s="1369" t="s">
        <v>9</v>
      </c>
      <c r="D1186" s="1369"/>
      <c r="E1186" s="1369"/>
      <c r="F1186" s="1369" t="s">
        <v>239</v>
      </c>
      <c r="G1186" s="1369" t="s">
        <v>238</v>
      </c>
    </row>
    <row r="1187" spans="1:7">
      <c r="A1187" s="1368">
        <v>1174377060</v>
      </c>
      <c r="B1187" s="1369" t="s">
        <v>1685</v>
      </c>
      <c r="C1187" s="1369" t="s">
        <v>9</v>
      </c>
      <c r="D1187" s="1369"/>
      <c r="E1187" s="1369"/>
      <c r="F1187" s="1369" t="s">
        <v>215</v>
      </c>
      <c r="G1187" s="1369" t="s">
        <v>214</v>
      </c>
    </row>
    <row r="1188" spans="1:7">
      <c r="A1188" s="1368">
        <v>1174394198</v>
      </c>
      <c r="B1188" s="1369" t="s">
        <v>1686</v>
      </c>
      <c r="C1188" s="1369" t="s">
        <v>9</v>
      </c>
      <c r="D1188" s="1369"/>
      <c r="E1188" s="1369"/>
      <c r="F1188" s="1369" t="s">
        <v>239</v>
      </c>
      <c r="G1188" s="1369" t="s">
        <v>238</v>
      </c>
    </row>
    <row r="1189" spans="1:7">
      <c r="A1189" s="1368">
        <v>1174398496</v>
      </c>
      <c r="B1189" s="1369" t="s">
        <v>1300</v>
      </c>
      <c r="C1189" s="1369" t="s">
        <v>388</v>
      </c>
      <c r="D1189" s="1369" t="s">
        <v>393</v>
      </c>
      <c r="E1189" s="1369" t="s">
        <v>161</v>
      </c>
      <c r="F1189" s="1369" t="s">
        <v>239</v>
      </c>
      <c r="G1189" s="1369" t="s">
        <v>238</v>
      </c>
    </row>
    <row r="1190" spans="1:7">
      <c r="A1190" s="1368">
        <v>1174436304</v>
      </c>
      <c r="B1190" s="1369" t="s">
        <v>1687</v>
      </c>
      <c r="C1190" s="1369" t="s">
        <v>9</v>
      </c>
      <c r="D1190" s="1369"/>
      <c r="E1190" s="1369"/>
      <c r="F1190" s="1369" t="s">
        <v>239</v>
      </c>
      <c r="G1190" s="1369" t="s">
        <v>238</v>
      </c>
    </row>
    <row r="1191" spans="1:7">
      <c r="A1191" s="1368">
        <v>1174442401</v>
      </c>
      <c r="B1191" s="1369" t="s">
        <v>1688</v>
      </c>
      <c r="C1191" s="1369" t="s">
        <v>9</v>
      </c>
      <c r="D1191" s="1369"/>
      <c r="E1191" s="1369"/>
      <c r="F1191" s="1369" t="s">
        <v>239</v>
      </c>
      <c r="G1191" s="1369" t="s">
        <v>238</v>
      </c>
    </row>
    <row r="1192" spans="1:7">
      <c r="A1192" s="1368">
        <v>1174450073</v>
      </c>
      <c r="B1192" s="1369" t="s">
        <v>986</v>
      </c>
      <c r="C1192" s="1369" t="s">
        <v>388</v>
      </c>
      <c r="D1192" s="1369" t="s">
        <v>841</v>
      </c>
      <c r="E1192" s="1369" t="s">
        <v>164</v>
      </c>
      <c r="F1192" s="1369" t="s">
        <v>239</v>
      </c>
      <c r="G1192" s="1369" t="s">
        <v>238</v>
      </c>
    </row>
    <row r="1193" spans="1:7">
      <c r="A1193" s="1368">
        <v>1174481078</v>
      </c>
      <c r="B1193" s="1369" t="s">
        <v>1689</v>
      </c>
      <c r="C1193" s="1369" t="s">
        <v>9</v>
      </c>
      <c r="D1193" s="1369"/>
      <c r="E1193" s="1369"/>
      <c r="F1193" s="1369" t="s">
        <v>237</v>
      </c>
      <c r="G1193" s="1369" t="s">
        <v>236</v>
      </c>
    </row>
    <row r="1194" spans="1:7">
      <c r="A1194" s="1368">
        <v>1174514332</v>
      </c>
      <c r="B1194" s="1369" t="s">
        <v>1690</v>
      </c>
      <c r="C1194" s="1369" t="s">
        <v>9</v>
      </c>
      <c r="D1194" s="1369"/>
      <c r="E1194" s="1369"/>
      <c r="F1194" s="1369" t="s">
        <v>217</v>
      </c>
      <c r="G1194" s="1369" t="s">
        <v>216</v>
      </c>
    </row>
    <row r="1195" spans="1:7">
      <c r="A1195" s="1368">
        <v>1174551532</v>
      </c>
      <c r="B1195" s="1369" t="s">
        <v>1691</v>
      </c>
      <c r="C1195" s="1369" t="s">
        <v>9</v>
      </c>
      <c r="D1195" s="1369"/>
      <c r="E1195" s="1369"/>
      <c r="F1195" s="1369" t="s">
        <v>243</v>
      </c>
      <c r="G1195" s="1369" t="s">
        <v>242</v>
      </c>
    </row>
    <row r="1196" spans="1:7">
      <c r="A1196" s="1368">
        <v>1174557695</v>
      </c>
      <c r="B1196" s="1369" t="s">
        <v>1692</v>
      </c>
      <c r="C1196" s="1369" t="s">
        <v>9</v>
      </c>
      <c r="D1196" s="1369"/>
      <c r="E1196" s="1369"/>
      <c r="F1196" s="1369" t="s">
        <v>225</v>
      </c>
      <c r="G1196" s="1369" t="s">
        <v>224</v>
      </c>
    </row>
    <row r="1197" spans="1:7">
      <c r="A1197" s="1368">
        <v>1174581562</v>
      </c>
      <c r="B1197" s="1369" t="s">
        <v>1693</v>
      </c>
      <c r="C1197" s="1369" t="s">
        <v>9</v>
      </c>
      <c r="D1197" s="1369"/>
      <c r="E1197" s="1369"/>
      <c r="F1197" s="1369" t="s">
        <v>239</v>
      </c>
      <c r="G1197" s="1369" t="s">
        <v>238</v>
      </c>
    </row>
    <row r="1198" spans="1:7">
      <c r="A1198" s="1368">
        <v>1174597360</v>
      </c>
      <c r="B1198" s="1369" t="s">
        <v>1694</v>
      </c>
      <c r="C1198" s="1369" t="s">
        <v>9</v>
      </c>
      <c r="D1198" s="1369"/>
      <c r="E1198" s="1369"/>
      <c r="F1198" s="1369" t="s">
        <v>239</v>
      </c>
      <c r="G1198" s="1369" t="s">
        <v>238</v>
      </c>
    </row>
    <row r="1199" spans="1:7">
      <c r="A1199" s="1368">
        <v>1174600883</v>
      </c>
      <c r="B1199" s="1369" t="s">
        <v>1695</v>
      </c>
      <c r="C1199" s="1369" t="s">
        <v>9</v>
      </c>
      <c r="D1199" s="1369"/>
      <c r="E1199" s="1369"/>
      <c r="F1199" s="1369" t="s">
        <v>239</v>
      </c>
      <c r="G1199" s="1369" t="s">
        <v>238</v>
      </c>
    </row>
    <row r="1200" spans="1:7">
      <c r="A1200" s="1368">
        <v>1174613605</v>
      </c>
      <c r="B1200" s="1369" t="s">
        <v>1696</v>
      </c>
      <c r="C1200" s="1369" t="s">
        <v>9</v>
      </c>
      <c r="D1200" s="1369"/>
      <c r="E1200" s="1369"/>
      <c r="F1200" s="1369" t="s">
        <v>239</v>
      </c>
      <c r="G1200" s="1369" t="s">
        <v>238</v>
      </c>
    </row>
    <row r="1201" spans="1:7">
      <c r="A1201" s="1368">
        <v>1174635871</v>
      </c>
      <c r="B1201" s="1369" t="s">
        <v>1697</v>
      </c>
      <c r="C1201" s="1369" t="s">
        <v>9</v>
      </c>
      <c r="D1201" s="1369"/>
      <c r="E1201" s="1369"/>
      <c r="F1201" s="1369" t="s">
        <v>233</v>
      </c>
      <c r="G1201" s="1369" t="s">
        <v>232</v>
      </c>
    </row>
    <row r="1202" spans="1:7">
      <c r="A1202" s="1368">
        <v>1174657248</v>
      </c>
      <c r="B1202" s="1369" t="s">
        <v>1301</v>
      </c>
      <c r="C1202" s="1369" t="s">
        <v>388</v>
      </c>
      <c r="D1202" s="1369" t="s">
        <v>394</v>
      </c>
      <c r="E1202" s="1369" t="s">
        <v>132</v>
      </c>
      <c r="F1202" s="1369" t="s">
        <v>239</v>
      </c>
      <c r="G1202" s="1369" t="s">
        <v>238</v>
      </c>
    </row>
    <row r="1203" spans="1:7">
      <c r="A1203" s="1368">
        <v>1174691973</v>
      </c>
      <c r="B1203" s="1369" t="s">
        <v>981</v>
      </c>
      <c r="C1203" s="1369" t="s">
        <v>9</v>
      </c>
      <c r="D1203" s="1369"/>
      <c r="E1203" s="1369"/>
      <c r="F1203" s="1369" t="s">
        <v>217</v>
      </c>
      <c r="G1203" s="1369" t="s">
        <v>216</v>
      </c>
    </row>
    <row r="1204" spans="1:7">
      <c r="A1204" s="1368">
        <v>1174704271</v>
      </c>
      <c r="B1204" s="1369" t="s">
        <v>1698</v>
      </c>
      <c r="C1204" s="1369" t="s">
        <v>9</v>
      </c>
      <c r="D1204" s="1369"/>
      <c r="E1204" s="1369"/>
      <c r="F1204" s="1369" t="s">
        <v>239</v>
      </c>
      <c r="G1204" s="1369" t="s">
        <v>238</v>
      </c>
    </row>
    <row r="1205" spans="1:7">
      <c r="A1205" s="1368">
        <v>1174740572</v>
      </c>
      <c r="B1205" s="1369" t="s">
        <v>1699</v>
      </c>
      <c r="C1205" s="1369" t="s">
        <v>9</v>
      </c>
      <c r="D1205" s="1369"/>
      <c r="E1205" s="1369"/>
      <c r="F1205" s="1369" t="s">
        <v>239</v>
      </c>
      <c r="G1205" s="1369" t="s">
        <v>238</v>
      </c>
    </row>
    <row r="1206" spans="1:7">
      <c r="A1206" s="1368">
        <v>1174748732</v>
      </c>
      <c r="B1206" s="1369" t="s">
        <v>1700</v>
      </c>
      <c r="C1206" s="1369" t="s">
        <v>9</v>
      </c>
      <c r="D1206" s="1369"/>
      <c r="E1206" s="1369"/>
      <c r="F1206" s="1369" t="s">
        <v>229</v>
      </c>
      <c r="G1206" s="1369" t="s">
        <v>228</v>
      </c>
    </row>
    <row r="1207" spans="1:7">
      <c r="A1207" s="1368">
        <v>1174749813</v>
      </c>
      <c r="B1207" s="1369" t="s">
        <v>1701</v>
      </c>
      <c r="C1207" s="1369" t="s">
        <v>9</v>
      </c>
      <c r="D1207" s="1369"/>
      <c r="E1207" s="1369"/>
      <c r="F1207" s="1369" t="s">
        <v>239</v>
      </c>
      <c r="G1207" s="1369" t="s">
        <v>238</v>
      </c>
    </row>
    <row r="1208" spans="1:7">
      <c r="A1208" s="1368">
        <v>1174787086</v>
      </c>
      <c r="B1208" s="1369" t="s">
        <v>1702</v>
      </c>
      <c r="C1208" s="1369" t="s">
        <v>9</v>
      </c>
      <c r="D1208" s="1369"/>
      <c r="E1208" s="1369"/>
      <c r="F1208" s="1369" t="s">
        <v>239</v>
      </c>
      <c r="G1208" s="1369" t="s">
        <v>238</v>
      </c>
    </row>
    <row r="1209" spans="1:7">
      <c r="A1209" s="1368">
        <v>1174791302</v>
      </c>
      <c r="B1209" s="1369" t="s">
        <v>1703</v>
      </c>
      <c r="C1209" s="1369" t="s">
        <v>9</v>
      </c>
      <c r="D1209" s="1369"/>
      <c r="E1209" s="1369"/>
      <c r="F1209" s="1369" t="s">
        <v>217</v>
      </c>
      <c r="G1209" s="1369" t="s">
        <v>216</v>
      </c>
    </row>
    <row r="1210" spans="1:7">
      <c r="A1210" s="1368">
        <v>1174804857</v>
      </c>
      <c r="B1210" s="1369" t="s">
        <v>1704</v>
      </c>
      <c r="C1210" s="1369" t="s">
        <v>9</v>
      </c>
      <c r="D1210" s="1369"/>
      <c r="E1210" s="1369"/>
      <c r="F1210" s="1369" t="s">
        <v>239</v>
      </c>
      <c r="G1210" s="1369" t="s">
        <v>238</v>
      </c>
    </row>
    <row r="1211" spans="1:7">
      <c r="A1211" s="1368">
        <v>1174811720</v>
      </c>
      <c r="B1211" s="1369" t="s">
        <v>1705</v>
      </c>
      <c r="C1211" s="1369" t="s">
        <v>9</v>
      </c>
      <c r="D1211" s="1369"/>
      <c r="E1211" s="1369"/>
      <c r="F1211" s="1369" t="s">
        <v>217</v>
      </c>
      <c r="G1211" s="1369" t="s">
        <v>216</v>
      </c>
    </row>
    <row r="1212" spans="1:7">
      <c r="A1212" s="1368">
        <v>1174816315</v>
      </c>
      <c r="B1212" s="1369" t="s">
        <v>1706</v>
      </c>
      <c r="C1212" s="1369" t="s">
        <v>9</v>
      </c>
      <c r="D1212" s="1369"/>
      <c r="E1212" s="1369"/>
      <c r="F1212" s="1369" t="s">
        <v>239</v>
      </c>
      <c r="G1212" s="1369" t="s">
        <v>238</v>
      </c>
    </row>
    <row r="1213" spans="1:7">
      <c r="A1213" s="1368">
        <v>1174820911</v>
      </c>
      <c r="B1213" s="1369" t="s">
        <v>1302</v>
      </c>
      <c r="C1213" s="1369" t="s">
        <v>388</v>
      </c>
      <c r="D1213" s="1369" t="s">
        <v>394</v>
      </c>
      <c r="E1213" s="1369" t="s">
        <v>132</v>
      </c>
      <c r="F1213" s="1369" t="s">
        <v>239</v>
      </c>
      <c r="G1213" s="1369" t="s">
        <v>238</v>
      </c>
    </row>
    <row r="1214" spans="1:7">
      <c r="A1214" s="1368">
        <v>1174822016</v>
      </c>
      <c r="B1214" s="1369" t="s">
        <v>1707</v>
      </c>
      <c r="C1214" s="1369" t="s">
        <v>9</v>
      </c>
      <c r="D1214" s="1369"/>
      <c r="E1214" s="1369"/>
      <c r="F1214" s="1369" t="s">
        <v>217</v>
      </c>
      <c r="G1214" s="1369" t="s">
        <v>216</v>
      </c>
    </row>
    <row r="1215" spans="1:7">
      <c r="A1215" s="1368">
        <v>1174848318</v>
      </c>
      <c r="B1215" s="1369" t="s">
        <v>1708</v>
      </c>
      <c r="C1215" s="1369" t="s">
        <v>9</v>
      </c>
      <c r="D1215" s="1369"/>
      <c r="E1215" s="1369"/>
      <c r="F1215" s="1369" t="s">
        <v>225</v>
      </c>
      <c r="G1215" s="1369" t="s">
        <v>224</v>
      </c>
    </row>
    <row r="1216" spans="1:7">
      <c r="A1216" s="1368">
        <v>1174851221</v>
      </c>
      <c r="B1216" s="1369" t="s">
        <v>1709</v>
      </c>
      <c r="C1216" s="1369" t="s">
        <v>9</v>
      </c>
      <c r="D1216" s="1369"/>
      <c r="E1216" s="1369"/>
      <c r="F1216" s="1369" t="s">
        <v>239</v>
      </c>
      <c r="G1216" s="1369" t="s">
        <v>238</v>
      </c>
    </row>
    <row r="1217" spans="1:7">
      <c r="A1217" s="1368">
        <v>1174859216</v>
      </c>
      <c r="B1217" s="1369" t="s">
        <v>1710</v>
      </c>
      <c r="C1217" s="1369" t="s">
        <v>9</v>
      </c>
      <c r="D1217" s="1369"/>
      <c r="E1217" s="1369"/>
      <c r="F1217" s="1369" t="s">
        <v>217</v>
      </c>
      <c r="G1217" s="1369" t="s">
        <v>216</v>
      </c>
    </row>
    <row r="1218" spans="1:7">
      <c r="A1218" s="1368">
        <v>1174872979</v>
      </c>
      <c r="B1218" s="1369" t="s">
        <v>1711</v>
      </c>
      <c r="C1218" s="1369" t="s">
        <v>9</v>
      </c>
      <c r="D1218" s="1369"/>
      <c r="E1218" s="1369"/>
      <c r="F1218" s="1369" t="s">
        <v>237</v>
      </c>
      <c r="G1218" s="1369" t="s">
        <v>236</v>
      </c>
    </row>
    <row r="1219" spans="1:7">
      <c r="A1219" s="1368">
        <v>1174895863</v>
      </c>
      <c r="B1219" s="1369" t="s">
        <v>1712</v>
      </c>
      <c r="C1219" s="1369" t="s">
        <v>9</v>
      </c>
      <c r="D1219" s="1369"/>
      <c r="E1219" s="1369"/>
      <c r="F1219" s="1369" t="s">
        <v>217</v>
      </c>
      <c r="G1219" s="1369" t="s">
        <v>216</v>
      </c>
    </row>
    <row r="1220" spans="1:7">
      <c r="A1220" s="1368">
        <v>1174955501</v>
      </c>
      <c r="B1220" s="1369" t="s">
        <v>1713</v>
      </c>
      <c r="C1220" s="1369" t="s">
        <v>9</v>
      </c>
      <c r="D1220" s="1369"/>
      <c r="E1220" s="1369"/>
      <c r="F1220" s="1369" t="s">
        <v>239</v>
      </c>
      <c r="G1220" s="1369" t="s">
        <v>238</v>
      </c>
    </row>
    <row r="1221" spans="1:7">
      <c r="A1221" s="1368">
        <v>1174956087</v>
      </c>
      <c r="B1221" s="1369" t="s">
        <v>1303</v>
      </c>
      <c r="C1221" s="1369" t="s">
        <v>388</v>
      </c>
      <c r="D1221" s="1369" t="s">
        <v>394</v>
      </c>
      <c r="E1221" s="1369" t="s">
        <v>132</v>
      </c>
      <c r="F1221" s="1369" t="s">
        <v>225</v>
      </c>
      <c r="G1221" s="1369" t="s">
        <v>224</v>
      </c>
    </row>
    <row r="1222" spans="1:7">
      <c r="A1222" s="1368">
        <v>1174962572</v>
      </c>
      <c r="B1222" s="1369" t="s">
        <v>1714</v>
      </c>
      <c r="C1222" s="1369" t="s">
        <v>9</v>
      </c>
      <c r="D1222" s="1369"/>
      <c r="E1222" s="1369"/>
      <c r="F1222" s="1369" t="s">
        <v>241</v>
      </c>
      <c r="G1222" s="1369" t="s">
        <v>240</v>
      </c>
    </row>
    <row r="1223" spans="1:7">
      <c r="A1223" s="1368">
        <v>1174968561</v>
      </c>
      <c r="B1223" s="1369" t="s">
        <v>1304</v>
      </c>
      <c r="C1223" s="1369" t="s">
        <v>388</v>
      </c>
      <c r="D1223" s="1369" t="s">
        <v>389</v>
      </c>
      <c r="E1223" s="1369" t="s">
        <v>165</v>
      </c>
      <c r="F1223" s="1369" t="s">
        <v>239</v>
      </c>
      <c r="G1223" s="1369" t="s">
        <v>238</v>
      </c>
    </row>
    <row r="1224" spans="1:7">
      <c r="A1224" s="1368">
        <v>1174985110</v>
      </c>
      <c r="B1224" s="1369" t="s">
        <v>1305</v>
      </c>
      <c r="C1224" s="1369" t="s">
        <v>388</v>
      </c>
      <c r="D1224" s="1369" t="s">
        <v>391</v>
      </c>
      <c r="E1224" s="1369" t="s">
        <v>136</v>
      </c>
      <c r="F1224" s="1369" t="s">
        <v>239</v>
      </c>
      <c r="G1224" s="1369" t="s">
        <v>238</v>
      </c>
    </row>
    <row r="1225" spans="1:7">
      <c r="A1225" s="1368">
        <v>1174997222</v>
      </c>
      <c r="B1225" s="1369" t="s">
        <v>1715</v>
      </c>
      <c r="C1225" s="1369" t="s">
        <v>9</v>
      </c>
      <c r="D1225" s="1369"/>
      <c r="E1225" s="1369"/>
      <c r="F1225" s="1369" t="s">
        <v>239</v>
      </c>
      <c r="G1225" s="1369" t="s">
        <v>238</v>
      </c>
    </row>
    <row r="1226" spans="1:7">
      <c r="A1226" s="1368">
        <v>1175018606</v>
      </c>
      <c r="B1226" s="1369" t="s">
        <v>1716</v>
      </c>
      <c r="C1226" s="1369" t="s">
        <v>9</v>
      </c>
      <c r="D1226" s="1369"/>
      <c r="E1226" s="1369"/>
      <c r="F1226" s="1369" t="s">
        <v>239</v>
      </c>
      <c r="G1226" s="1369" t="s">
        <v>238</v>
      </c>
    </row>
    <row r="1227" spans="1:7">
      <c r="A1227" s="1368">
        <v>1175024349</v>
      </c>
      <c r="B1227" s="1369" t="s">
        <v>1717</v>
      </c>
      <c r="C1227" s="1369" t="s">
        <v>9</v>
      </c>
      <c r="D1227" s="1369"/>
      <c r="E1227" s="1369"/>
      <c r="F1227" s="1369" t="s">
        <v>239</v>
      </c>
      <c r="G1227" s="1369" t="s">
        <v>238</v>
      </c>
    </row>
    <row r="1228" spans="1:7">
      <c r="A1228" s="1368">
        <v>1175035600</v>
      </c>
      <c r="B1228" s="1369" t="s">
        <v>1306</v>
      </c>
      <c r="C1228" s="1369" t="s">
        <v>388</v>
      </c>
      <c r="D1228" s="1369" t="s">
        <v>392</v>
      </c>
      <c r="E1228" s="1369" t="s">
        <v>140</v>
      </c>
      <c r="F1228" s="1369" t="s">
        <v>239</v>
      </c>
      <c r="G1228" s="1369" t="s">
        <v>238</v>
      </c>
    </row>
    <row r="1229" spans="1:7">
      <c r="A1229" s="1368">
        <v>1175090605</v>
      </c>
      <c r="B1229" s="1369" t="s">
        <v>1718</v>
      </c>
      <c r="C1229" s="1369" t="s">
        <v>9</v>
      </c>
      <c r="D1229" s="1369"/>
      <c r="E1229" s="1369"/>
      <c r="F1229" s="1369" t="s">
        <v>239</v>
      </c>
      <c r="G1229" s="1369" t="s">
        <v>238</v>
      </c>
    </row>
    <row r="1230" spans="1:7">
      <c r="A1230" s="1368">
        <v>1175098632</v>
      </c>
      <c r="B1230" s="1369" t="s">
        <v>1719</v>
      </c>
      <c r="C1230" s="1369" t="s">
        <v>9</v>
      </c>
      <c r="D1230" s="1369"/>
      <c r="E1230" s="1369"/>
      <c r="F1230" s="1369" t="s">
        <v>229</v>
      </c>
      <c r="G1230" s="1369" t="s">
        <v>228</v>
      </c>
    </row>
    <row r="1231" spans="1:7">
      <c r="A1231" s="1368">
        <v>1175099663</v>
      </c>
      <c r="B1231" s="1369" t="s">
        <v>1307</v>
      </c>
      <c r="C1231" s="1369" t="s">
        <v>388</v>
      </c>
      <c r="D1231" s="1369" t="s">
        <v>391</v>
      </c>
      <c r="E1231" s="1369" t="s">
        <v>136</v>
      </c>
      <c r="F1231" s="1369" t="s">
        <v>239</v>
      </c>
      <c r="G1231" s="1369" t="s">
        <v>238</v>
      </c>
    </row>
    <row r="1232" spans="1:7">
      <c r="A1232" s="1368">
        <v>1175102640</v>
      </c>
      <c r="B1232" s="1369" t="s">
        <v>1720</v>
      </c>
      <c r="C1232" s="1369" t="s">
        <v>9</v>
      </c>
      <c r="D1232" s="1369"/>
      <c r="E1232" s="1369"/>
      <c r="F1232" s="1369" t="s">
        <v>237</v>
      </c>
      <c r="G1232" s="1369" t="s">
        <v>236</v>
      </c>
    </row>
    <row r="1233" spans="1:7">
      <c r="A1233" s="1368">
        <v>1175122473</v>
      </c>
      <c r="B1233" s="1369" t="s">
        <v>1721</v>
      </c>
      <c r="C1233" s="1369" t="s">
        <v>9</v>
      </c>
      <c r="D1233" s="1369"/>
      <c r="E1233" s="1369"/>
      <c r="F1233" s="1369" t="s">
        <v>239</v>
      </c>
      <c r="G1233" s="1369" t="s">
        <v>238</v>
      </c>
    </row>
    <row r="1234" spans="1:7">
      <c r="A1234" s="1368">
        <v>1175161562</v>
      </c>
      <c r="B1234" s="1369" t="s">
        <v>1722</v>
      </c>
      <c r="C1234" s="1369" t="s">
        <v>9</v>
      </c>
      <c r="D1234" s="1369"/>
      <c r="E1234" s="1369"/>
      <c r="F1234" s="1369" t="s">
        <v>237</v>
      </c>
      <c r="G1234" s="1369" t="s">
        <v>236</v>
      </c>
    </row>
    <row r="1235" spans="1:7">
      <c r="A1235" s="1368">
        <v>1175163337</v>
      </c>
      <c r="B1235" s="1369" t="s">
        <v>1723</v>
      </c>
      <c r="C1235" s="1369" t="s">
        <v>9</v>
      </c>
      <c r="D1235" s="1369"/>
      <c r="E1235" s="1369"/>
      <c r="F1235" s="1369" t="s">
        <v>239</v>
      </c>
      <c r="G1235" s="1369" t="s">
        <v>238</v>
      </c>
    </row>
    <row r="1236" spans="1:7">
      <c r="A1236" s="1368">
        <v>1175175372</v>
      </c>
      <c r="B1236" s="1369" t="s">
        <v>1724</v>
      </c>
      <c r="C1236" s="1369" t="s">
        <v>9</v>
      </c>
      <c r="D1236" s="1369"/>
      <c r="E1236" s="1369"/>
      <c r="F1236" s="1369" t="s">
        <v>239</v>
      </c>
      <c r="G1236" s="1369" t="s">
        <v>238</v>
      </c>
    </row>
    <row r="1237" spans="1:7">
      <c r="A1237" s="1368">
        <v>1175185538</v>
      </c>
      <c r="B1237" s="1369" t="s">
        <v>1725</v>
      </c>
      <c r="C1237" s="1369" t="s">
        <v>9</v>
      </c>
      <c r="D1237" s="1369"/>
      <c r="E1237" s="1369"/>
      <c r="F1237" s="1369" t="s">
        <v>239</v>
      </c>
      <c r="G1237" s="1369" t="s">
        <v>238</v>
      </c>
    </row>
    <row r="1238" spans="1:7">
      <c r="A1238" s="1368">
        <v>1175198523</v>
      </c>
      <c r="B1238" s="1369" t="s">
        <v>1726</v>
      </c>
      <c r="C1238" s="1369" t="s">
        <v>9</v>
      </c>
      <c r="D1238" s="1369"/>
      <c r="E1238" s="1369"/>
      <c r="F1238" s="1369" t="s">
        <v>219</v>
      </c>
      <c r="G1238" s="1369" t="s">
        <v>218</v>
      </c>
    </row>
    <row r="1239" spans="1:7">
      <c r="A1239" s="1368">
        <v>1175206110</v>
      </c>
      <c r="B1239" s="1369" t="s">
        <v>1727</v>
      </c>
      <c r="C1239" s="1369" t="s">
        <v>9</v>
      </c>
      <c r="D1239" s="1369"/>
      <c r="E1239" s="1369"/>
      <c r="F1239" s="1369" t="s">
        <v>239</v>
      </c>
      <c r="G1239" s="1369" t="s">
        <v>238</v>
      </c>
    </row>
    <row r="1240" spans="1:7">
      <c r="A1240" s="1368">
        <v>1175210823</v>
      </c>
      <c r="B1240" s="1369" t="s">
        <v>1728</v>
      </c>
      <c r="C1240" s="1369" t="s">
        <v>9</v>
      </c>
      <c r="D1240" s="1369"/>
      <c r="E1240" s="1369"/>
      <c r="F1240" s="1369" t="s">
        <v>239</v>
      </c>
      <c r="G1240" s="1369" t="s">
        <v>238</v>
      </c>
    </row>
    <row r="1241" spans="1:7">
      <c r="A1241" s="1368">
        <v>1175229534</v>
      </c>
      <c r="B1241" s="1369" t="s">
        <v>343</v>
      </c>
      <c r="C1241" s="1369" t="s">
        <v>388</v>
      </c>
      <c r="D1241" s="1369" t="s">
        <v>394</v>
      </c>
      <c r="E1241" s="1369" t="s">
        <v>132</v>
      </c>
      <c r="F1241" s="1369" t="s">
        <v>231</v>
      </c>
      <c r="G1241" s="1369" t="s">
        <v>230</v>
      </c>
    </row>
    <row r="1242" spans="1:7">
      <c r="A1242" s="1368">
        <v>1175241133</v>
      </c>
      <c r="B1242" s="1369" t="s">
        <v>1729</v>
      </c>
      <c r="C1242" s="1369" t="s">
        <v>9</v>
      </c>
      <c r="D1242" s="1369"/>
      <c r="E1242" s="1369"/>
      <c r="F1242" s="1369" t="s">
        <v>239</v>
      </c>
      <c r="G1242" s="1369" t="s">
        <v>238</v>
      </c>
    </row>
    <row r="1243" spans="1:7">
      <c r="A1243" s="1368">
        <v>1175243972</v>
      </c>
      <c r="B1243" s="1369" t="s">
        <v>1730</v>
      </c>
      <c r="C1243" s="1369" t="s">
        <v>9</v>
      </c>
      <c r="D1243" s="1369"/>
      <c r="E1243" s="1369"/>
      <c r="F1243" s="1369" t="s">
        <v>237</v>
      </c>
      <c r="G1243" s="1369" t="s">
        <v>236</v>
      </c>
    </row>
    <row r="1244" spans="1:7">
      <c r="A1244" s="1368">
        <v>1175244863</v>
      </c>
      <c r="B1244" s="1369" t="s">
        <v>1308</v>
      </c>
      <c r="C1244" s="1369" t="s">
        <v>388</v>
      </c>
      <c r="D1244" s="1369" t="s">
        <v>392</v>
      </c>
      <c r="E1244" s="1369" t="s">
        <v>140</v>
      </c>
      <c r="F1244" s="1369" t="s">
        <v>239</v>
      </c>
      <c r="G1244" s="1369" t="s">
        <v>238</v>
      </c>
    </row>
    <row r="1245" spans="1:7">
      <c r="A1245" s="1368">
        <v>1175254581</v>
      </c>
      <c r="B1245" s="1369" t="s">
        <v>1731</v>
      </c>
      <c r="C1245" s="1369" t="s">
        <v>9</v>
      </c>
      <c r="D1245" s="1369"/>
      <c r="E1245" s="1369"/>
      <c r="F1245" s="1369" t="s">
        <v>239</v>
      </c>
      <c r="G1245" s="1369" t="s">
        <v>238</v>
      </c>
    </row>
    <row r="1246" spans="1:7">
      <c r="A1246" s="1368">
        <v>1175257642</v>
      </c>
      <c r="B1246" s="1369" t="s">
        <v>1309</v>
      </c>
      <c r="C1246" s="1369" t="s">
        <v>388</v>
      </c>
      <c r="D1246" s="1369" t="s">
        <v>393</v>
      </c>
      <c r="E1246" s="1369" t="s">
        <v>161</v>
      </c>
      <c r="F1246" s="1369" t="s">
        <v>239</v>
      </c>
      <c r="G1246" s="1369" t="s">
        <v>238</v>
      </c>
    </row>
    <row r="1247" spans="1:7">
      <c r="A1247" s="1368">
        <v>1175289462</v>
      </c>
      <c r="B1247" s="1369" t="s">
        <v>1310</v>
      </c>
      <c r="C1247" s="1369" t="s">
        <v>388</v>
      </c>
      <c r="D1247" s="1369" t="s">
        <v>389</v>
      </c>
      <c r="E1247" s="1369" t="s">
        <v>165</v>
      </c>
      <c r="F1247" s="1369" t="s">
        <v>217</v>
      </c>
      <c r="G1247" s="1369" t="s">
        <v>216</v>
      </c>
    </row>
    <row r="1248" spans="1:7">
      <c r="A1248" s="1368">
        <v>1175314609</v>
      </c>
      <c r="B1248" s="1369" t="s">
        <v>1732</v>
      </c>
      <c r="C1248" s="1369" t="s">
        <v>9</v>
      </c>
      <c r="D1248" s="1369"/>
      <c r="E1248" s="1369"/>
      <c r="F1248" s="1369" t="s">
        <v>221</v>
      </c>
      <c r="G1248" s="1369" t="s">
        <v>220</v>
      </c>
    </row>
    <row r="1249" spans="1:7">
      <c r="A1249" s="1368">
        <v>1175373746</v>
      </c>
      <c r="B1249" s="1369" t="s">
        <v>1733</v>
      </c>
      <c r="C1249" s="1369" t="s">
        <v>9</v>
      </c>
      <c r="D1249" s="1369"/>
      <c r="E1249" s="1369"/>
      <c r="F1249" s="1369" t="s">
        <v>239</v>
      </c>
      <c r="G1249" s="1369" t="s">
        <v>238</v>
      </c>
    </row>
    <row r="1250" spans="1:7">
      <c r="A1250" s="1368">
        <v>1175421529</v>
      </c>
      <c r="B1250" s="1369" t="s">
        <v>1734</v>
      </c>
      <c r="C1250" s="1369" t="s">
        <v>9</v>
      </c>
      <c r="D1250" s="1369"/>
      <c r="E1250" s="1369"/>
      <c r="F1250" s="1369" t="s">
        <v>239</v>
      </c>
      <c r="G1250" s="1369" t="s">
        <v>238</v>
      </c>
    </row>
    <row r="1251" spans="1:7">
      <c r="A1251" s="1368">
        <v>1175421818</v>
      </c>
      <c r="B1251" s="1369" t="s">
        <v>1735</v>
      </c>
      <c r="C1251" s="1369" t="s">
        <v>9</v>
      </c>
      <c r="D1251" s="1369"/>
      <c r="E1251" s="1369"/>
      <c r="F1251" s="1369" t="s">
        <v>243</v>
      </c>
      <c r="G1251" s="1369" t="s">
        <v>242</v>
      </c>
    </row>
    <row r="1252" spans="1:7">
      <c r="A1252" s="1368">
        <v>1175427328</v>
      </c>
      <c r="B1252" s="1369" t="s">
        <v>1736</v>
      </c>
      <c r="C1252" s="1369" t="s">
        <v>9</v>
      </c>
      <c r="D1252" s="1369"/>
      <c r="E1252" s="1369"/>
      <c r="F1252" s="1369" t="s">
        <v>239</v>
      </c>
      <c r="G1252" s="1369" t="s">
        <v>238</v>
      </c>
    </row>
    <row r="1253" spans="1:7">
      <c r="A1253" s="1368">
        <v>1175443465</v>
      </c>
      <c r="B1253" s="1369" t="s">
        <v>1737</v>
      </c>
      <c r="C1253" s="1369" t="s">
        <v>9</v>
      </c>
      <c r="D1253" s="1369"/>
      <c r="E1253" s="1369"/>
      <c r="F1253" s="1369" t="s">
        <v>237</v>
      </c>
      <c r="G1253" s="1369" t="s">
        <v>236</v>
      </c>
    </row>
    <row r="1254" spans="1:7">
      <c r="A1254" s="1368">
        <v>1175453977</v>
      </c>
      <c r="B1254" s="1369" t="s">
        <v>1738</v>
      </c>
      <c r="C1254" s="1369" t="s">
        <v>9</v>
      </c>
      <c r="D1254" s="1369"/>
      <c r="E1254" s="1369"/>
      <c r="F1254" s="1369" t="s">
        <v>243</v>
      </c>
      <c r="G1254" s="1369" t="s">
        <v>242</v>
      </c>
    </row>
    <row r="1255" spans="1:7">
      <c r="A1255" s="1368">
        <v>1175455287</v>
      </c>
      <c r="B1255" s="1369" t="s">
        <v>1739</v>
      </c>
      <c r="C1255" s="1369" t="s">
        <v>9</v>
      </c>
      <c r="D1255" s="1369"/>
      <c r="E1255" s="1369"/>
      <c r="F1255" s="1369" t="s">
        <v>239</v>
      </c>
      <c r="G1255" s="1369" t="s">
        <v>238</v>
      </c>
    </row>
    <row r="1256" spans="1:7">
      <c r="A1256" s="1368">
        <v>1175461947</v>
      </c>
      <c r="B1256" s="1369" t="s">
        <v>1740</v>
      </c>
      <c r="C1256" s="1369" t="s">
        <v>9</v>
      </c>
      <c r="D1256" s="1369"/>
      <c r="E1256" s="1369"/>
      <c r="F1256" s="1369" t="s">
        <v>217</v>
      </c>
      <c r="G1256" s="1369" t="s">
        <v>216</v>
      </c>
    </row>
    <row r="1257" spans="1:7">
      <c r="A1257" s="1368">
        <v>1175481911</v>
      </c>
      <c r="B1257" s="1369" t="s">
        <v>1741</v>
      </c>
      <c r="C1257" s="1369" t="s">
        <v>9</v>
      </c>
      <c r="D1257" s="1369"/>
      <c r="E1257" s="1369"/>
      <c r="F1257" s="1369" t="s">
        <v>217</v>
      </c>
      <c r="G1257" s="1369" t="s">
        <v>216</v>
      </c>
    </row>
    <row r="1258" spans="1:7">
      <c r="A1258" s="1368">
        <v>1175509737</v>
      </c>
      <c r="B1258" s="1369" t="s">
        <v>1742</v>
      </c>
      <c r="C1258" s="1369" t="s">
        <v>9</v>
      </c>
      <c r="D1258" s="1369"/>
      <c r="E1258" s="1369"/>
      <c r="F1258" s="1369" t="s">
        <v>237</v>
      </c>
      <c r="G1258" s="1369" t="s">
        <v>236</v>
      </c>
    </row>
    <row r="1259" spans="1:7">
      <c r="A1259" s="1368">
        <v>1175526145</v>
      </c>
      <c r="B1259" s="1369" t="s">
        <v>1743</v>
      </c>
      <c r="C1259" s="1369" t="s">
        <v>9</v>
      </c>
      <c r="D1259" s="1369"/>
      <c r="E1259" s="1369"/>
      <c r="F1259" s="1369" t="s">
        <v>239</v>
      </c>
      <c r="G1259" s="1369" t="s">
        <v>238</v>
      </c>
    </row>
    <row r="1260" spans="1:7">
      <c r="A1260" s="1368">
        <v>1175556340</v>
      </c>
      <c r="B1260" s="1369" t="s">
        <v>1744</v>
      </c>
      <c r="C1260" s="1369" t="s">
        <v>9</v>
      </c>
      <c r="D1260" s="1369"/>
      <c r="E1260" s="1369"/>
      <c r="F1260" s="1369" t="s">
        <v>239</v>
      </c>
      <c r="G1260" s="1369" t="s">
        <v>238</v>
      </c>
    </row>
    <row r="1261" spans="1:7">
      <c r="A1261" s="1368">
        <v>1175559831</v>
      </c>
      <c r="B1261" s="1369" t="s">
        <v>1745</v>
      </c>
      <c r="C1261" s="1369" t="s">
        <v>9</v>
      </c>
      <c r="D1261" s="1369"/>
      <c r="E1261" s="1369"/>
      <c r="F1261" s="1369" t="s">
        <v>239</v>
      </c>
      <c r="G1261" s="1369" t="s">
        <v>238</v>
      </c>
    </row>
    <row r="1262" spans="1:7">
      <c r="A1262" s="1368">
        <v>1175597161</v>
      </c>
      <c r="B1262" s="1369" t="s">
        <v>1746</v>
      </c>
      <c r="C1262" s="1369" t="s">
        <v>9</v>
      </c>
      <c r="D1262" s="1369"/>
      <c r="E1262" s="1369"/>
      <c r="F1262" s="1369" t="s">
        <v>239</v>
      </c>
      <c r="G1262" s="1369" t="s">
        <v>238</v>
      </c>
    </row>
    <row r="1263" spans="1:7">
      <c r="A1263" s="1368">
        <v>1175599100</v>
      </c>
      <c r="B1263" s="1369" t="s">
        <v>1311</v>
      </c>
      <c r="C1263" s="1369" t="s">
        <v>388</v>
      </c>
      <c r="D1263" s="1369" t="s">
        <v>389</v>
      </c>
      <c r="E1263" s="1369" t="s">
        <v>165</v>
      </c>
      <c r="F1263" s="1369" t="s">
        <v>231</v>
      </c>
      <c r="G1263" s="1369" t="s">
        <v>230</v>
      </c>
    </row>
    <row r="1264" spans="1:7">
      <c r="A1264" s="1368">
        <v>1175601161</v>
      </c>
      <c r="B1264" s="1369" t="s">
        <v>1747</v>
      </c>
      <c r="C1264" s="1369" t="s">
        <v>9</v>
      </c>
      <c r="D1264" s="1369"/>
      <c r="E1264" s="1369"/>
      <c r="F1264" s="1369" t="s">
        <v>227</v>
      </c>
      <c r="G1264" s="1369" t="s">
        <v>226</v>
      </c>
    </row>
    <row r="1265" spans="1:7">
      <c r="A1265" s="1368">
        <v>1175607861</v>
      </c>
      <c r="B1265" s="1369" t="s">
        <v>1748</v>
      </c>
      <c r="C1265" s="1369" t="s">
        <v>9</v>
      </c>
      <c r="D1265" s="1369"/>
      <c r="E1265" s="1369"/>
      <c r="F1265" s="1369" t="s">
        <v>239</v>
      </c>
      <c r="G1265" s="1369" t="s">
        <v>238</v>
      </c>
    </row>
    <row r="1266" spans="1:7">
      <c r="A1266" s="1368">
        <v>1175617738</v>
      </c>
      <c r="B1266" s="1369" t="s">
        <v>527</v>
      </c>
      <c r="C1266" s="1369" t="s">
        <v>388</v>
      </c>
      <c r="D1266" s="1369" t="s">
        <v>432</v>
      </c>
      <c r="E1266" s="1369" t="s">
        <v>109</v>
      </c>
      <c r="F1266" s="1369" t="s">
        <v>239</v>
      </c>
      <c r="G1266" s="1369" t="s">
        <v>238</v>
      </c>
    </row>
    <row r="1267" spans="1:7">
      <c r="A1267" s="1368">
        <v>1175696948</v>
      </c>
      <c r="B1267" s="1369" t="s">
        <v>1749</v>
      </c>
      <c r="C1267" s="1369" t="s">
        <v>9</v>
      </c>
      <c r="D1267" s="1369"/>
      <c r="E1267" s="1369"/>
      <c r="F1267" s="1369" t="s">
        <v>239</v>
      </c>
      <c r="G1267" s="1369" t="s">
        <v>238</v>
      </c>
    </row>
    <row r="1268" spans="1:7">
      <c r="A1268" s="1368">
        <v>1175714675</v>
      </c>
      <c r="B1268" s="1369" t="s">
        <v>1750</v>
      </c>
      <c r="C1268" s="1369" t="s">
        <v>9</v>
      </c>
      <c r="D1268" s="1369"/>
      <c r="E1268" s="1369"/>
      <c r="F1268" s="1369" t="s">
        <v>239</v>
      </c>
      <c r="G1268" s="1369" t="s">
        <v>238</v>
      </c>
    </row>
    <row r="1269" spans="1:7">
      <c r="A1269" s="1368">
        <v>1175735829</v>
      </c>
      <c r="B1269" s="1369" t="s">
        <v>1751</v>
      </c>
      <c r="C1269" s="1369" t="s">
        <v>9</v>
      </c>
      <c r="D1269" s="1369"/>
      <c r="E1269" s="1369"/>
      <c r="F1269" s="1369" t="s">
        <v>239</v>
      </c>
      <c r="G1269" s="1369" t="s">
        <v>238</v>
      </c>
    </row>
    <row r="1270" spans="1:7">
      <c r="A1270" s="1368">
        <v>1175771410</v>
      </c>
      <c r="B1270" s="1369" t="s">
        <v>1752</v>
      </c>
      <c r="C1270" s="1369" t="s">
        <v>9</v>
      </c>
      <c r="D1270" s="1369"/>
      <c r="E1270" s="1369"/>
      <c r="F1270" s="1369" t="s">
        <v>239</v>
      </c>
      <c r="G1270" s="1369" t="s">
        <v>238</v>
      </c>
    </row>
    <row r="1271" spans="1:7">
      <c r="A1271" s="1368">
        <v>1175827444</v>
      </c>
      <c r="B1271" s="1369" t="s">
        <v>1753</v>
      </c>
      <c r="C1271" s="1369" t="s">
        <v>9</v>
      </c>
      <c r="D1271" s="1369"/>
      <c r="E1271" s="1369"/>
      <c r="F1271" s="1369" t="s">
        <v>239</v>
      </c>
      <c r="G1271" s="1369" t="s">
        <v>238</v>
      </c>
    </row>
    <row r="1272" spans="1:7">
      <c r="A1272" s="1368">
        <v>1175830950</v>
      </c>
      <c r="B1272" s="1369" t="s">
        <v>1754</v>
      </c>
      <c r="C1272" s="1369" t="s">
        <v>9</v>
      </c>
      <c r="D1272" s="1369"/>
      <c r="E1272" s="1369"/>
      <c r="F1272" s="1369" t="s">
        <v>217</v>
      </c>
      <c r="G1272" s="1369" t="s">
        <v>216</v>
      </c>
    </row>
    <row r="1273" spans="1:7">
      <c r="A1273" s="1368">
        <v>1175881037</v>
      </c>
      <c r="B1273" s="1369" t="s">
        <v>1755</v>
      </c>
      <c r="C1273" s="1369" t="s">
        <v>9</v>
      </c>
      <c r="D1273" s="1369"/>
      <c r="E1273" s="1369"/>
      <c r="F1273" s="1369" t="s">
        <v>239</v>
      </c>
      <c r="G1273" s="1369" t="s">
        <v>238</v>
      </c>
    </row>
    <row r="1274" spans="1:7">
      <c r="A1274" s="1368">
        <v>1175888636</v>
      </c>
      <c r="B1274" s="1369" t="s">
        <v>1756</v>
      </c>
      <c r="C1274" s="1369" t="s">
        <v>9</v>
      </c>
      <c r="D1274" s="1369"/>
      <c r="E1274" s="1369"/>
      <c r="F1274" s="1369" t="s">
        <v>239</v>
      </c>
      <c r="G1274" s="1369" t="s">
        <v>238</v>
      </c>
    </row>
    <row r="1275" spans="1:7">
      <c r="A1275" s="1368">
        <v>1175894378</v>
      </c>
      <c r="B1275" s="1369" t="s">
        <v>1757</v>
      </c>
      <c r="C1275" s="1369" t="s">
        <v>9</v>
      </c>
      <c r="D1275" s="1369"/>
      <c r="E1275" s="1369"/>
      <c r="F1275" s="1369" t="s">
        <v>239</v>
      </c>
      <c r="G1275" s="1369" t="s">
        <v>238</v>
      </c>
    </row>
    <row r="1276" spans="1:7">
      <c r="A1276" s="1368">
        <v>1175897686</v>
      </c>
      <c r="B1276" s="1369" t="s">
        <v>1758</v>
      </c>
      <c r="C1276" s="1369" t="s">
        <v>9</v>
      </c>
      <c r="D1276" s="1369"/>
      <c r="E1276" s="1369"/>
      <c r="F1276" s="1369" t="s">
        <v>239</v>
      </c>
      <c r="G1276" s="1369" t="s">
        <v>238</v>
      </c>
    </row>
    <row r="1277" spans="1:7">
      <c r="A1277" s="1368">
        <v>1175908376</v>
      </c>
      <c r="B1277" s="1369" t="s">
        <v>1759</v>
      </c>
      <c r="C1277" s="1369" t="s">
        <v>9</v>
      </c>
      <c r="D1277" s="1369"/>
      <c r="E1277" s="1369"/>
      <c r="F1277" s="1369" t="s">
        <v>239</v>
      </c>
      <c r="G1277" s="1369" t="s">
        <v>238</v>
      </c>
    </row>
    <row r="1278" spans="1:7">
      <c r="A1278" s="1368">
        <v>1175927210</v>
      </c>
      <c r="B1278" s="1369" t="s">
        <v>1760</v>
      </c>
      <c r="C1278" s="1369" t="s">
        <v>9</v>
      </c>
      <c r="D1278" s="1369"/>
      <c r="E1278" s="1369"/>
      <c r="F1278" s="1369" t="s">
        <v>239</v>
      </c>
      <c r="G1278" s="1369" t="s">
        <v>238</v>
      </c>
    </row>
    <row r="1279" spans="1:7">
      <c r="A1279" s="1368">
        <v>1175928523</v>
      </c>
      <c r="B1279" s="1369" t="s">
        <v>1761</v>
      </c>
      <c r="C1279" s="1369" t="s">
        <v>9</v>
      </c>
      <c r="D1279" s="1369"/>
      <c r="E1279" s="1369"/>
      <c r="F1279" s="1369" t="s">
        <v>223</v>
      </c>
      <c r="G1279" s="1369" t="s">
        <v>222</v>
      </c>
    </row>
    <row r="1280" spans="1:7">
      <c r="A1280" s="1368">
        <v>1175945758</v>
      </c>
      <c r="B1280" s="1369" t="s">
        <v>1762</v>
      </c>
      <c r="C1280" s="1369" t="s">
        <v>9</v>
      </c>
      <c r="D1280" s="1369"/>
      <c r="E1280" s="1369"/>
      <c r="F1280" s="1369" t="s">
        <v>239</v>
      </c>
      <c r="G1280" s="1369" t="s">
        <v>238</v>
      </c>
    </row>
    <row r="1281" spans="1:7">
      <c r="A1281" s="1368">
        <v>1175960682</v>
      </c>
      <c r="B1281" s="1369" t="s">
        <v>1763</v>
      </c>
      <c r="C1281" s="1369" t="s">
        <v>9</v>
      </c>
      <c r="D1281" s="1369"/>
      <c r="E1281" s="1369"/>
      <c r="F1281" s="1369" t="s">
        <v>237</v>
      </c>
      <c r="G1281" s="1369" t="s">
        <v>236</v>
      </c>
    </row>
    <row r="1282" spans="1:7">
      <c r="A1282" s="1368">
        <v>1175964551</v>
      </c>
      <c r="B1282" s="1369" t="s">
        <v>1764</v>
      </c>
      <c r="C1282" s="1369" t="s">
        <v>9</v>
      </c>
      <c r="D1282" s="1369"/>
      <c r="E1282" s="1369"/>
      <c r="F1282" s="1369" t="s">
        <v>239</v>
      </c>
      <c r="G1282" s="1369" t="s">
        <v>238</v>
      </c>
    </row>
    <row r="1283" spans="1:7">
      <c r="A1283" s="1368">
        <v>1175977579</v>
      </c>
      <c r="B1283" s="1369" t="s">
        <v>1765</v>
      </c>
      <c r="C1283" s="1369" t="s">
        <v>9</v>
      </c>
      <c r="D1283" s="1369"/>
      <c r="E1283" s="1369"/>
      <c r="F1283" s="1369" t="s">
        <v>239</v>
      </c>
      <c r="G1283" s="1369" t="s">
        <v>238</v>
      </c>
    </row>
    <row r="1284" spans="1:7">
      <c r="A1284" s="1368">
        <v>1175982439</v>
      </c>
      <c r="B1284" s="1369" t="s">
        <v>1766</v>
      </c>
      <c r="C1284" s="1369" t="s">
        <v>9</v>
      </c>
      <c r="D1284" s="1369"/>
      <c r="E1284" s="1369"/>
      <c r="F1284" s="1369" t="s">
        <v>239</v>
      </c>
      <c r="G1284" s="1369" t="s">
        <v>238</v>
      </c>
    </row>
    <row r="1285" spans="1:7">
      <c r="A1285" s="1368">
        <v>1176038165</v>
      </c>
      <c r="B1285" s="1369" t="s">
        <v>1767</v>
      </c>
      <c r="C1285" s="1369" t="s">
        <v>9</v>
      </c>
      <c r="D1285" s="1369"/>
      <c r="E1285" s="1369"/>
      <c r="F1285" s="1369" t="s">
        <v>239</v>
      </c>
      <c r="G1285" s="1369" t="s">
        <v>238</v>
      </c>
    </row>
    <row r="1286" spans="1:7">
      <c r="A1286" s="1368">
        <v>1176044791</v>
      </c>
      <c r="B1286" s="1369" t="s">
        <v>1768</v>
      </c>
      <c r="C1286" s="1369" t="s">
        <v>9</v>
      </c>
      <c r="D1286" s="1369"/>
      <c r="E1286" s="1369"/>
      <c r="F1286" s="1369" t="s">
        <v>239</v>
      </c>
      <c r="G1286" s="1369" t="s">
        <v>238</v>
      </c>
    </row>
    <row r="1287" spans="1:7">
      <c r="A1287" s="1368">
        <v>1176059419</v>
      </c>
      <c r="B1287" s="1369" t="s">
        <v>1769</v>
      </c>
      <c r="C1287" s="1369" t="s">
        <v>9</v>
      </c>
      <c r="D1287" s="1369"/>
      <c r="E1287" s="1369"/>
      <c r="F1287" s="1369" t="s">
        <v>217</v>
      </c>
      <c r="G1287" s="1369" t="s">
        <v>216</v>
      </c>
    </row>
    <row r="1288" spans="1:7">
      <c r="A1288" s="1368">
        <v>1176115476</v>
      </c>
      <c r="B1288" s="1369" t="s">
        <v>1770</v>
      </c>
      <c r="C1288" s="1369" t="s">
        <v>9</v>
      </c>
      <c r="D1288" s="1369"/>
      <c r="E1288" s="1369"/>
      <c r="F1288" s="1369" t="s">
        <v>239</v>
      </c>
      <c r="G1288" s="1369" t="s">
        <v>238</v>
      </c>
    </row>
    <row r="1289" spans="1:7">
      <c r="A1289" s="1368">
        <v>1176123298</v>
      </c>
      <c r="B1289" s="1369" t="s">
        <v>1771</v>
      </c>
      <c r="C1289" s="1369" t="s">
        <v>9</v>
      </c>
      <c r="D1289" s="1369"/>
      <c r="E1289" s="1369"/>
      <c r="F1289" s="1369" t="s">
        <v>239</v>
      </c>
      <c r="G1289" s="1369" t="s">
        <v>238</v>
      </c>
    </row>
    <row r="1290" spans="1:7">
      <c r="A1290" s="1368">
        <v>1176126911</v>
      </c>
      <c r="B1290" s="1369" t="s">
        <v>1772</v>
      </c>
      <c r="C1290" s="1369" t="s">
        <v>9</v>
      </c>
      <c r="D1290" s="1369"/>
      <c r="E1290" s="1369"/>
      <c r="F1290" s="1369" t="s">
        <v>237</v>
      </c>
      <c r="G1290" s="1369" t="s">
        <v>236</v>
      </c>
    </row>
    <row r="1291" spans="1:7">
      <c r="A1291" s="1368">
        <v>1176127562</v>
      </c>
      <c r="B1291" s="1369" t="s">
        <v>1773</v>
      </c>
      <c r="C1291" s="1369" t="s">
        <v>9</v>
      </c>
      <c r="D1291" s="1369"/>
      <c r="E1291" s="1369"/>
      <c r="F1291" s="1369" t="s">
        <v>229</v>
      </c>
      <c r="G1291" s="1369" t="s">
        <v>228</v>
      </c>
    </row>
    <row r="1292" spans="1:7">
      <c r="A1292" s="1368">
        <v>1176143718</v>
      </c>
      <c r="B1292" s="1369" t="s">
        <v>1774</v>
      </c>
      <c r="C1292" s="1369" t="s">
        <v>9</v>
      </c>
      <c r="D1292" s="1369"/>
      <c r="E1292" s="1369"/>
      <c r="F1292" s="1369" t="s">
        <v>237</v>
      </c>
      <c r="G1292" s="1369" t="s">
        <v>236</v>
      </c>
    </row>
    <row r="1293" spans="1:7">
      <c r="A1293" s="1368">
        <v>1176158773</v>
      </c>
      <c r="B1293" s="1369" t="s">
        <v>1775</v>
      </c>
      <c r="C1293" s="1369" t="s">
        <v>9</v>
      </c>
      <c r="D1293" s="1369"/>
      <c r="E1293" s="1369"/>
      <c r="F1293" s="1369" t="s">
        <v>235</v>
      </c>
      <c r="G1293" s="1369" t="s">
        <v>234</v>
      </c>
    </row>
    <row r="1294" spans="1:7">
      <c r="A1294" s="1368">
        <v>1176213990</v>
      </c>
      <c r="B1294" s="1369" t="s">
        <v>1776</v>
      </c>
      <c r="C1294" s="1369" t="s">
        <v>9</v>
      </c>
      <c r="D1294" s="1369"/>
      <c r="E1294" s="1369"/>
      <c r="F1294" s="1369" t="s">
        <v>231</v>
      </c>
      <c r="G1294" s="1369" t="s">
        <v>230</v>
      </c>
    </row>
    <row r="1295" spans="1:7">
      <c r="A1295" s="1368">
        <v>1176278589</v>
      </c>
      <c r="B1295" s="1369" t="s">
        <v>1312</v>
      </c>
      <c r="C1295" s="1369" t="s">
        <v>388</v>
      </c>
      <c r="D1295" s="1369" t="s">
        <v>393</v>
      </c>
      <c r="E1295" s="1369" t="s">
        <v>161</v>
      </c>
      <c r="F1295" s="1369" t="s">
        <v>225</v>
      </c>
      <c r="G1295" s="1369" t="s">
        <v>224</v>
      </c>
    </row>
    <row r="1296" spans="1:7">
      <c r="A1296" s="1368">
        <v>1176287481</v>
      </c>
      <c r="B1296" s="1369" t="s">
        <v>1777</v>
      </c>
      <c r="C1296" s="1369" t="s">
        <v>9</v>
      </c>
      <c r="D1296" s="1369"/>
      <c r="E1296" s="1369"/>
      <c r="F1296" s="1369" t="s">
        <v>217</v>
      </c>
      <c r="G1296" s="1369" t="s">
        <v>216</v>
      </c>
    </row>
    <row r="1297" spans="1:7">
      <c r="A1297" s="1368">
        <v>1176309152</v>
      </c>
      <c r="B1297" s="1369" t="s">
        <v>1313</v>
      </c>
      <c r="C1297" s="1369" t="s">
        <v>388</v>
      </c>
      <c r="D1297" s="1369" t="s">
        <v>393</v>
      </c>
      <c r="E1297" s="1369" t="s">
        <v>161</v>
      </c>
      <c r="F1297" s="1369" t="s">
        <v>233</v>
      </c>
      <c r="G1297" s="1369" t="s">
        <v>232</v>
      </c>
    </row>
    <row r="1298" spans="1:7">
      <c r="A1298" s="1368">
        <v>1176333988</v>
      </c>
      <c r="B1298" s="1369" t="s">
        <v>1778</v>
      </c>
      <c r="C1298" s="1369" t="s">
        <v>9</v>
      </c>
      <c r="D1298" s="1369"/>
      <c r="E1298" s="1369"/>
      <c r="F1298" s="1369" t="s">
        <v>217</v>
      </c>
      <c r="G1298" s="1369" t="s">
        <v>216</v>
      </c>
    </row>
    <row r="1299" spans="1:7">
      <c r="A1299" s="1368">
        <v>1176393081</v>
      </c>
      <c r="B1299" s="1369" t="s">
        <v>1779</v>
      </c>
      <c r="C1299" s="1369" t="s">
        <v>9</v>
      </c>
      <c r="D1299" s="1369"/>
      <c r="E1299" s="1369"/>
      <c r="F1299" s="1369" t="s">
        <v>225</v>
      </c>
      <c r="G1299" s="1369" t="s">
        <v>224</v>
      </c>
    </row>
    <row r="1300" spans="1:7">
      <c r="A1300" s="1368">
        <v>1176405042</v>
      </c>
      <c r="B1300" s="1369" t="s">
        <v>1780</v>
      </c>
      <c r="C1300" s="1369" t="s">
        <v>9</v>
      </c>
      <c r="D1300" s="1369"/>
      <c r="E1300" s="1369"/>
      <c r="F1300" s="1369" t="s">
        <v>217</v>
      </c>
      <c r="G1300" s="1369" t="s">
        <v>216</v>
      </c>
    </row>
    <row r="1301" spans="1:7">
      <c r="A1301" s="1368">
        <v>1176414630</v>
      </c>
      <c r="B1301" s="1369" t="s">
        <v>1314</v>
      </c>
      <c r="C1301" s="1369" t="s">
        <v>388</v>
      </c>
      <c r="D1301" s="1369" t="s">
        <v>389</v>
      </c>
      <c r="E1301" s="1369" t="s">
        <v>165</v>
      </c>
      <c r="F1301" s="1369" t="s">
        <v>231</v>
      </c>
      <c r="G1301" s="1369" t="s">
        <v>230</v>
      </c>
    </row>
    <row r="1302" spans="1:7">
      <c r="A1302" s="1368">
        <v>1176425644</v>
      </c>
      <c r="B1302" s="1369" t="s">
        <v>1315</v>
      </c>
      <c r="C1302" s="1369" t="s">
        <v>388</v>
      </c>
      <c r="D1302" s="1369" t="s">
        <v>393</v>
      </c>
      <c r="E1302" s="1369" t="s">
        <v>161</v>
      </c>
      <c r="F1302" s="1369" t="s">
        <v>227</v>
      </c>
      <c r="G1302" s="1369" t="s">
        <v>226</v>
      </c>
    </row>
    <row r="1303" spans="1:7">
      <c r="A1303" s="1368">
        <v>1176469675</v>
      </c>
      <c r="B1303" s="1369" t="s">
        <v>1781</v>
      </c>
      <c r="C1303" s="1369" t="s">
        <v>9</v>
      </c>
      <c r="D1303" s="1369"/>
      <c r="E1303" s="1369"/>
      <c r="F1303" s="1369" t="s">
        <v>239</v>
      </c>
      <c r="G1303" s="1369" t="s">
        <v>238</v>
      </c>
    </row>
    <row r="1304" spans="1:7">
      <c r="A1304" s="1368">
        <v>1176529304</v>
      </c>
      <c r="B1304" s="1369" t="s">
        <v>1782</v>
      </c>
      <c r="C1304" s="1369" t="s">
        <v>9</v>
      </c>
      <c r="D1304" s="1369"/>
      <c r="E1304" s="1369"/>
      <c r="F1304" s="1369" t="s">
        <v>217</v>
      </c>
      <c r="G1304" s="1369" t="s">
        <v>216</v>
      </c>
    </row>
    <row r="1305" spans="1:7">
      <c r="A1305" s="1368">
        <v>1176579523</v>
      </c>
      <c r="B1305" s="1369" t="s">
        <v>1783</v>
      </c>
      <c r="C1305" s="1369" t="s">
        <v>9</v>
      </c>
      <c r="D1305" s="1369"/>
      <c r="E1305" s="1369"/>
      <c r="F1305" s="1369" t="s">
        <v>239</v>
      </c>
      <c r="G1305" s="1369" t="s">
        <v>238</v>
      </c>
    </row>
    <row r="1306" spans="1:7">
      <c r="A1306" s="1368">
        <v>1176580356</v>
      </c>
      <c r="B1306" s="1369" t="s">
        <v>1784</v>
      </c>
      <c r="C1306" s="1369" t="s">
        <v>9</v>
      </c>
      <c r="D1306" s="1369"/>
      <c r="E1306" s="1369"/>
      <c r="F1306" s="1369" t="s">
        <v>217</v>
      </c>
      <c r="G1306" s="1369" t="s">
        <v>216</v>
      </c>
    </row>
    <row r="1307" spans="1:7">
      <c r="A1307" s="1368">
        <v>1176584549</v>
      </c>
      <c r="B1307" s="1369" t="s">
        <v>1785</v>
      </c>
      <c r="C1307" s="1369" t="s">
        <v>9</v>
      </c>
      <c r="D1307" s="1369"/>
      <c r="E1307" s="1369"/>
      <c r="F1307" s="1369" t="s">
        <v>239</v>
      </c>
      <c r="G1307" s="1369" t="s">
        <v>238</v>
      </c>
    </row>
    <row r="1308" spans="1:7">
      <c r="A1308" s="1368">
        <v>1176614536</v>
      </c>
      <c r="B1308" s="1369" t="s">
        <v>1786</v>
      </c>
      <c r="C1308" s="1369" t="s">
        <v>9</v>
      </c>
      <c r="D1308" s="1369"/>
      <c r="E1308" s="1369"/>
      <c r="F1308" s="1369" t="s">
        <v>239</v>
      </c>
      <c r="G1308" s="1369" t="s">
        <v>238</v>
      </c>
    </row>
    <row r="1309" spans="1:7">
      <c r="A1309" s="1368">
        <v>1176629690</v>
      </c>
      <c r="B1309" s="1369" t="s">
        <v>1787</v>
      </c>
      <c r="C1309" s="1369" t="s">
        <v>9</v>
      </c>
      <c r="D1309" s="1369"/>
      <c r="E1309" s="1369"/>
      <c r="F1309" s="1369" t="s">
        <v>217</v>
      </c>
      <c r="G1309" s="1369" t="s">
        <v>216</v>
      </c>
    </row>
    <row r="1310" spans="1:7">
      <c r="A1310" s="1368">
        <v>1176641695</v>
      </c>
      <c r="B1310" s="1369" t="s">
        <v>836</v>
      </c>
      <c r="C1310" s="1369" t="s">
        <v>390</v>
      </c>
      <c r="D1310" s="1369" t="s">
        <v>389</v>
      </c>
      <c r="E1310" s="1369" t="s">
        <v>165</v>
      </c>
      <c r="F1310" s="1369" t="s">
        <v>239</v>
      </c>
      <c r="G1310" s="1369" t="s">
        <v>238</v>
      </c>
    </row>
    <row r="1311" spans="1:7">
      <c r="A1311" s="1368">
        <v>1176678804</v>
      </c>
      <c r="B1311" s="1369" t="s">
        <v>1788</v>
      </c>
      <c r="C1311" s="1369" t="s">
        <v>9</v>
      </c>
      <c r="D1311" s="1369"/>
      <c r="E1311" s="1369"/>
      <c r="F1311" s="1369" t="s">
        <v>237</v>
      </c>
      <c r="G1311" s="1369" t="s">
        <v>236</v>
      </c>
    </row>
    <row r="1312" spans="1:7">
      <c r="A1312" s="1368">
        <v>1176724988</v>
      </c>
      <c r="B1312" s="1369" t="s">
        <v>1789</v>
      </c>
      <c r="C1312" s="1369" t="s">
        <v>9</v>
      </c>
      <c r="D1312" s="1369"/>
      <c r="E1312" s="1369"/>
      <c r="F1312" s="1369" t="s">
        <v>221</v>
      </c>
      <c r="G1312" s="1369" t="s">
        <v>220</v>
      </c>
    </row>
    <row r="1313" spans="1:7">
      <c r="A1313" s="1368">
        <v>1176762848</v>
      </c>
      <c r="B1313" s="1369" t="s">
        <v>1790</v>
      </c>
      <c r="C1313" s="1369" t="s">
        <v>9</v>
      </c>
      <c r="D1313" s="1369"/>
      <c r="E1313" s="1369"/>
      <c r="F1313" s="1369" t="s">
        <v>225</v>
      </c>
      <c r="G1313" s="1369" t="s">
        <v>224</v>
      </c>
    </row>
    <row r="1314" spans="1:7">
      <c r="A1314" s="1368">
        <v>1176810647</v>
      </c>
      <c r="B1314" s="1369" t="s">
        <v>1316</v>
      </c>
      <c r="C1314" s="1369" t="s">
        <v>388</v>
      </c>
      <c r="D1314" s="1369" t="s">
        <v>392</v>
      </c>
      <c r="E1314" s="1369" t="s">
        <v>140</v>
      </c>
      <c r="F1314" s="1369" t="s">
        <v>239</v>
      </c>
      <c r="G1314" s="1369" t="s">
        <v>238</v>
      </c>
    </row>
    <row r="1315" spans="1:7">
      <c r="A1315" s="1368">
        <v>1176817410</v>
      </c>
      <c r="B1315" s="1369" t="s">
        <v>1791</v>
      </c>
      <c r="C1315" s="1369" t="s">
        <v>9</v>
      </c>
      <c r="D1315" s="1369"/>
      <c r="E1315" s="1369"/>
      <c r="F1315" s="1369" t="s">
        <v>239</v>
      </c>
      <c r="G1315" s="1369" t="s">
        <v>238</v>
      </c>
    </row>
    <row r="1316" spans="1:7">
      <c r="A1316" s="1368">
        <v>1176820216</v>
      </c>
      <c r="B1316" s="1369" t="s">
        <v>1317</v>
      </c>
      <c r="C1316" s="1369" t="s">
        <v>388</v>
      </c>
      <c r="D1316" s="1369" t="s">
        <v>389</v>
      </c>
      <c r="E1316" s="1369" t="s">
        <v>165</v>
      </c>
      <c r="F1316" s="1369" t="s">
        <v>239</v>
      </c>
      <c r="G1316" s="1369" t="s">
        <v>238</v>
      </c>
    </row>
    <row r="1317" spans="1:7">
      <c r="A1317" s="1368">
        <v>1176831916</v>
      </c>
      <c r="B1317" s="1369" t="s">
        <v>1792</v>
      </c>
      <c r="C1317" s="1369" t="s">
        <v>9</v>
      </c>
      <c r="D1317" s="1369"/>
      <c r="E1317" s="1369"/>
      <c r="F1317" s="1369" t="s">
        <v>217</v>
      </c>
      <c r="G1317" s="1369" t="s">
        <v>216</v>
      </c>
    </row>
    <row r="1318" spans="1:7">
      <c r="A1318" s="1368">
        <v>1176843754</v>
      </c>
      <c r="B1318" s="1369" t="s">
        <v>1793</v>
      </c>
      <c r="C1318" s="1369" t="s">
        <v>9</v>
      </c>
      <c r="D1318" s="1369"/>
      <c r="E1318" s="1369"/>
      <c r="F1318" s="1369" t="s">
        <v>219</v>
      </c>
      <c r="G1318" s="1369" t="s">
        <v>218</v>
      </c>
    </row>
    <row r="1319" spans="1:7">
      <c r="A1319" s="1368">
        <v>1176848001</v>
      </c>
      <c r="B1319" s="1369" t="s">
        <v>1794</v>
      </c>
      <c r="C1319" s="1369" t="s">
        <v>9</v>
      </c>
      <c r="D1319" s="1369"/>
      <c r="E1319" s="1369"/>
      <c r="F1319" s="1369" t="s">
        <v>239</v>
      </c>
      <c r="G1319" s="1369" t="s">
        <v>238</v>
      </c>
    </row>
    <row r="1320" spans="1:7">
      <c r="A1320" s="1368">
        <v>1176897578</v>
      </c>
      <c r="B1320" s="1369" t="s">
        <v>1795</v>
      </c>
      <c r="C1320" s="1369" t="s">
        <v>9</v>
      </c>
      <c r="D1320" s="1369"/>
      <c r="E1320" s="1369"/>
      <c r="F1320" s="1369" t="s">
        <v>229</v>
      </c>
      <c r="G1320" s="1369" t="s">
        <v>228</v>
      </c>
    </row>
    <row r="1321" spans="1:7">
      <c r="A1321" s="1368">
        <v>1176913235</v>
      </c>
      <c r="B1321" s="1369" t="s">
        <v>1796</v>
      </c>
      <c r="C1321" s="1369" t="s">
        <v>9</v>
      </c>
      <c r="D1321" s="1369"/>
      <c r="E1321" s="1369"/>
      <c r="F1321" s="1369" t="s">
        <v>239</v>
      </c>
      <c r="G1321" s="1369" t="s">
        <v>238</v>
      </c>
    </row>
    <row r="1322" spans="1:7">
      <c r="A1322" s="1368">
        <v>1176915099</v>
      </c>
      <c r="B1322" s="1369" t="s">
        <v>1797</v>
      </c>
      <c r="C1322" s="1369" t="s">
        <v>9</v>
      </c>
      <c r="D1322" s="1369"/>
      <c r="E1322" s="1369"/>
      <c r="F1322" s="1369" t="s">
        <v>239</v>
      </c>
      <c r="G1322" s="1369" t="s">
        <v>238</v>
      </c>
    </row>
    <row r="1323" spans="1:7">
      <c r="A1323" s="1368">
        <v>1176933431</v>
      </c>
      <c r="B1323" s="1369" t="s">
        <v>1798</v>
      </c>
      <c r="C1323" s="1369" t="s">
        <v>9</v>
      </c>
      <c r="D1323" s="1369"/>
      <c r="E1323" s="1369"/>
      <c r="F1323" s="1369" t="s">
        <v>215</v>
      </c>
      <c r="G1323" s="1369" t="s">
        <v>214</v>
      </c>
    </row>
    <row r="1324" spans="1:7">
      <c r="A1324" s="1368">
        <v>1176978881</v>
      </c>
      <c r="B1324" s="1369" t="s">
        <v>1318</v>
      </c>
      <c r="C1324" s="1369" t="s">
        <v>388</v>
      </c>
      <c r="D1324" s="1369" t="s">
        <v>392</v>
      </c>
      <c r="E1324" s="1369" t="s">
        <v>140</v>
      </c>
      <c r="F1324" s="1369" t="s">
        <v>239</v>
      </c>
      <c r="G1324" s="1369" t="s">
        <v>238</v>
      </c>
    </row>
    <row r="1325" spans="1:7">
      <c r="A1325" s="1368">
        <v>1177024610</v>
      </c>
      <c r="B1325" s="1369" t="s">
        <v>1799</v>
      </c>
      <c r="C1325" s="1369" t="s">
        <v>9</v>
      </c>
      <c r="D1325" s="1369"/>
      <c r="E1325" s="1369"/>
      <c r="F1325" s="1369" t="s">
        <v>213</v>
      </c>
      <c r="G1325" s="1369" t="s">
        <v>212</v>
      </c>
    </row>
    <row r="1326" spans="1:7">
      <c r="A1326" s="1368">
        <v>1177053130</v>
      </c>
      <c r="B1326" s="1369" t="s">
        <v>1800</v>
      </c>
      <c r="C1326" s="1369" t="s">
        <v>9</v>
      </c>
      <c r="D1326" s="1369"/>
      <c r="E1326" s="1369"/>
      <c r="F1326" s="1369" t="s">
        <v>239</v>
      </c>
      <c r="G1326" s="1369" t="s">
        <v>238</v>
      </c>
    </row>
    <row r="1327" spans="1:7">
      <c r="A1327" s="1368">
        <v>1177057487</v>
      </c>
      <c r="B1327" s="1369" t="s">
        <v>1801</v>
      </c>
      <c r="C1327" s="1369" t="s">
        <v>9</v>
      </c>
      <c r="D1327" s="1369"/>
      <c r="E1327" s="1369"/>
      <c r="F1327" s="1369" t="s">
        <v>239</v>
      </c>
      <c r="G1327" s="1369" t="s">
        <v>238</v>
      </c>
    </row>
    <row r="1328" spans="1:7">
      <c r="A1328" s="1368">
        <v>1177071108</v>
      </c>
      <c r="B1328" s="1369" t="s">
        <v>1802</v>
      </c>
      <c r="C1328" s="1369" t="s">
        <v>9</v>
      </c>
      <c r="D1328" s="1369"/>
      <c r="E1328" s="1369"/>
      <c r="F1328" s="1369" t="s">
        <v>239</v>
      </c>
      <c r="G1328" s="1369" t="s">
        <v>238</v>
      </c>
    </row>
    <row r="1329" spans="1:7">
      <c r="A1329" s="1368">
        <v>1177075919</v>
      </c>
      <c r="B1329" s="1369" t="s">
        <v>1803</v>
      </c>
      <c r="C1329" s="1369" t="s">
        <v>9</v>
      </c>
      <c r="D1329" s="1369"/>
      <c r="E1329" s="1369"/>
      <c r="F1329" s="1369" t="s">
        <v>239</v>
      </c>
      <c r="G1329" s="1369" t="s">
        <v>238</v>
      </c>
    </row>
    <row r="1330" spans="1:7">
      <c r="A1330" s="1368">
        <v>1177169126</v>
      </c>
      <c r="B1330" s="1369" t="s">
        <v>1804</v>
      </c>
      <c r="C1330" s="1369" t="s">
        <v>9</v>
      </c>
      <c r="D1330" s="1369"/>
      <c r="E1330" s="1369"/>
      <c r="F1330" s="1369" t="s">
        <v>215</v>
      </c>
      <c r="G1330" s="1369" t="s">
        <v>214</v>
      </c>
    </row>
    <row r="1331" spans="1:7">
      <c r="A1331" s="1368">
        <v>1177169795</v>
      </c>
      <c r="B1331" s="1369" t="s">
        <v>1805</v>
      </c>
      <c r="C1331" s="1369" t="s">
        <v>9</v>
      </c>
      <c r="D1331" s="1369"/>
      <c r="E1331" s="1369"/>
      <c r="F1331" s="1369" t="s">
        <v>217</v>
      </c>
      <c r="G1331" s="1369" t="s">
        <v>216</v>
      </c>
    </row>
    <row r="1332" spans="1:7">
      <c r="A1332" s="1368">
        <v>1177220556</v>
      </c>
      <c r="B1332" s="1369" t="s">
        <v>1319</v>
      </c>
      <c r="C1332" s="1369" t="s">
        <v>388</v>
      </c>
      <c r="D1332" s="1369" t="s">
        <v>394</v>
      </c>
      <c r="E1332" s="1369" t="s">
        <v>132</v>
      </c>
      <c r="F1332" s="1369" t="s">
        <v>239</v>
      </c>
      <c r="G1332" s="1369" t="s">
        <v>238</v>
      </c>
    </row>
    <row r="1333" spans="1:7">
      <c r="A1333" s="1368">
        <v>1177253458</v>
      </c>
      <c r="B1333" s="1369" t="s">
        <v>1806</v>
      </c>
      <c r="C1333" s="1369" t="s">
        <v>9</v>
      </c>
      <c r="D1333" s="1369"/>
      <c r="E1333" s="1369"/>
      <c r="F1333" s="1369" t="s">
        <v>239</v>
      </c>
      <c r="G1333" s="1369" t="s">
        <v>238</v>
      </c>
    </row>
    <row r="1334" spans="1:7">
      <c r="A1334" s="1368">
        <v>1177274165</v>
      </c>
      <c r="B1334" s="1369" t="s">
        <v>1807</v>
      </c>
      <c r="C1334" s="1369" t="s">
        <v>9</v>
      </c>
      <c r="D1334" s="1369"/>
      <c r="E1334" s="1369"/>
      <c r="F1334" s="1369" t="s">
        <v>235</v>
      </c>
      <c r="G1334" s="1369" t="s">
        <v>234</v>
      </c>
    </row>
    <row r="1335" spans="1:7">
      <c r="A1335" s="1368">
        <v>1177276244</v>
      </c>
      <c r="B1335" s="1369" t="s">
        <v>1808</v>
      </c>
      <c r="C1335" s="1369" t="s">
        <v>9</v>
      </c>
      <c r="D1335" s="1369"/>
      <c r="E1335" s="1369"/>
      <c r="F1335" s="1369" t="s">
        <v>221</v>
      </c>
      <c r="G1335" s="1369" t="s">
        <v>220</v>
      </c>
    </row>
    <row r="1336" spans="1:7">
      <c r="A1336" s="1368">
        <v>1177394559</v>
      </c>
      <c r="B1336" s="1369" t="s">
        <v>1809</v>
      </c>
      <c r="C1336" s="1369" t="s">
        <v>9</v>
      </c>
      <c r="D1336" s="1369"/>
      <c r="E1336" s="1369"/>
      <c r="F1336" s="1369" t="s">
        <v>225</v>
      </c>
      <c r="G1336" s="1369" t="s">
        <v>224</v>
      </c>
    </row>
    <row r="1337" spans="1:7">
      <c r="A1337" s="1368">
        <v>1177402022</v>
      </c>
      <c r="B1337" s="1369" t="s">
        <v>1810</v>
      </c>
      <c r="C1337" s="1369" t="s">
        <v>9</v>
      </c>
      <c r="D1337" s="1369"/>
      <c r="E1337" s="1369"/>
      <c r="F1337" s="1369" t="s">
        <v>237</v>
      </c>
      <c r="G1337" s="1369" t="s">
        <v>236</v>
      </c>
    </row>
    <row r="1338" spans="1:7">
      <c r="A1338" s="1368">
        <v>1177443679</v>
      </c>
      <c r="B1338" s="1369" t="s">
        <v>1811</v>
      </c>
      <c r="C1338" s="1369" t="s">
        <v>9</v>
      </c>
      <c r="D1338" s="1369"/>
      <c r="E1338" s="1369"/>
      <c r="F1338" s="1369" t="s">
        <v>215</v>
      </c>
      <c r="G1338" s="1369" t="s">
        <v>214</v>
      </c>
    </row>
    <row r="1339" spans="1:7">
      <c r="A1339" s="1368">
        <v>1177454460</v>
      </c>
      <c r="B1339" s="1369" t="s">
        <v>1320</v>
      </c>
      <c r="C1339" s="1369" t="s">
        <v>388</v>
      </c>
      <c r="D1339" s="1369" t="s">
        <v>392</v>
      </c>
      <c r="E1339" s="1369" t="s">
        <v>140</v>
      </c>
      <c r="F1339" s="1369" t="s">
        <v>237</v>
      </c>
      <c r="G1339" s="1369" t="s">
        <v>236</v>
      </c>
    </row>
    <row r="1340" spans="1:7">
      <c r="A1340" s="1368">
        <v>1177477008</v>
      </c>
      <c r="B1340" s="1369" t="s">
        <v>1812</v>
      </c>
      <c r="C1340" s="1369" t="s">
        <v>9</v>
      </c>
      <c r="D1340" s="1369"/>
      <c r="E1340" s="1369"/>
      <c r="F1340" s="1369" t="s">
        <v>235</v>
      </c>
      <c r="G1340" s="1369" t="s">
        <v>234</v>
      </c>
    </row>
    <row r="1341" spans="1:7">
      <c r="A1341" s="1368">
        <v>1177547008</v>
      </c>
      <c r="B1341" s="1369" t="s">
        <v>1813</v>
      </c>
      <c r="C1341" s="1369" t="s">
        <v>9</v>
      </c>
      <c r="D1341" s="1369"/>
      <c r="E1341" s="1369"/>
      <c r="F1341" s="1369" t="s">
        <v>225</v>
      </c>
      <c r="G1341" s="1369" t="s">
        <v>224</v>
      </c>
    </row>
    <row r="1342" spans="1:7">
      <c r="A1342" s="1368">
        <v>1177559169</v>
      </c>
      <c r="B1342" s="1369" t="s">
        <v>1814</v>
      </c>
      <c r="C1342" s="1369" t="s">
        <v>9</v>
      </c>
      <c r="D1342" s="1369"/>
      <c r="E1342" s="1369"/>
      <c r="F1342" s="1369" t="s">
        <v>239</v>
      </c>
      <c r="G1342" s="1369" t="s">
        <v>238</v>
      </c>
    </row>
    <row r="1343" spans="1:7">
      <c r="A1343" s="1368">
        <v>1177594661</v>
      </c>
      <c r="B1343" s="1369" t="s">
        <v>1815</v>
      </c>
      <c r="C1343" s="1369" t="s">
        <v>9</v>
      </c>
      <c r="D1343" s="1369"/>
      <c r="E1343" s="1369"/>
      <c r="F1343" s="1369" t="s">
        <v>215</v>
      </c>
      <c r="G1343" s="1369" t="s">
        <v>214</v>
      </c>
    </row>
    <row r="1344" spans="1:7">
      <c r="A1344" s="1368">
        <v>1177608024</v>
      </c>
      <c r="B1344" s="1369" t="s">
        <v>1321</v>
      </c>
      <c r="C1344" s="1369" t="s">
        <v>388</v>
      </c>
      <c r="D1344" s="1369" t="s">
        <v>389</v>
      </c>
      <c r="E1344" s="1369" t="s">
        <v>165</v>
      </c>
      <c r="F1344" s="1369" t="s">
        <v>217</v>
      </c>
      <c r="G1344" s="1369" t="s">
        <v>216</v>
      </c>
    </row>
    <row r="1345" spans="1:7">
      <c r="A1345" s="1368">
        <v>1177670115</v>
      </c>
      <c r="B1345" s="1369" t="s">
        <v>1816</v>
      </c>
      <c r="C1345" s="1369" t="s">
        <v>9</v>
      </c>
      <c r="D1345" s="1369"/>
      <c r="E1345" s="1369"/>
      <c r="F1345" s="1369" t="s">
        <v>239</v>
      </c>
      <c r="G1345" s="1369" t="s">
        <v>238</v>
      </c>
    </row>
    <row r="1346" spans="1:7">
      <c r="A1346" s="1368">
        <v>1177689222</v>
      </c>
      <c r="B1346" s="1369" t="s">
        <v>1817</v>
      </c>
      <c r="C1346" s="1369" t="s">
        <v>9</v>
      </c>
      <c r="D1346" s="1369"/>
      <c r="E1346" s="1369"/>
      <c r="F1346" s="1369" t="s">
        <v>239</v>
      </c>
      <c r="G1346" s="1369" t="s">
        <v>238</v>
      </c>
    </row>
    <row r="1347" spans="1:7">
      <c r="A1347" s="1368">
        <v>1177717445</v>
      </c>
      <c r="B1347" s="1369" t="s">
        <v>1818</v>
      </c>
      <c r="C1347" s="1369" t="s">
        <v>9</v>
      </c>
      <c r="D1347" s="1369"/>
      <c r="E1347" s="1369"/>
      <c r="F1347" s="1369" t="s">
        <v>217</v>
      </c>
      <c r="G1347" s="1369" t="s">
        <v>216</v>
      </c>
    </row>
    <row r="1348" spans="1:7">
      <c r="A1348" s="1368">
        <v>1177975126</v>
      </c>
      <c r="B1348" s="1369" t="s">
        <v>1819</v>
      </c>
      <c r="C1348" s="1369" t="s">
        <v>9</v>
      </c>
      <c r="D1348" s="1369"/>
      <c r="E1348" s="1369"/>
      <c r="F1348" s="1369" t="s">
        <v>239</v>
      </c>
      <c r="G1348" s="1369" t="s">
        <v>238</v>
      </c>
    </row>
    <row r="1349" spans="1:7">
      <c r="A1349" s="1368">
        <v>1178098860</v>
      </c>
      <c r="B1349" s="1369" t="s">
        <v>1820</v>
      </c>
      <c r="C1349" s="1369" t="s">
        <v>9</v>
      </c>
      <c r="D1349" s="1369"/>
      <c r="E1349" s="1369"/>
      <c r="F1349" s="1369" t="s">
        <v>215</v>
      </c>
      <c r="G1349" s="1369" t="s">
        <v>214</v>
      </c>
    </row>
    <row r="1350" spans="1:7">
      <c r="A1350" s="1368">
        <v>1178157302</v>
      </c>
      <c r="B1350" s="1369" t="s">
        <v>1821</v>
      </c>
      <c r="C1350" s="1369" t="s">
        <v>9</v>
      </c>
      <c r="D1350" s="1369"/>
      <c r="E1350" s="1369"/>
      <c r="F1350" s="1369" t="s">
        <v>239</v>
      </c>
      <c r="G1350" s="1369" t="s">
        <v>238</v>
      </c>
    </row>
    <row r="1351" spans="1:7">
      <c r="A1351" s="1368">
        <v>1178226628</v>
      </c>
      <c r="B1351" s="1369" t="s">
        <v>1822</v>
      </c>
      <c r="C1351" s="1369" t="s">
        <v>9</v>
      </c>
      <c r="D1351" s="1369"/>
      <c r="E1351" s="1369"/>
      <c r="F1351" s="1369" t="s">
        <v>239</v>
      </c>
      <c r="G1351" s="1369" t="s">
        <v>238</v>
      </c>
    </row>
    <row r="1352" spans="1:7">
      <c r="A1352" s="1368">
        <v>1178245743</v>
      </c>
      <c r="B1352" s="1369" t="s">
        <v>1823</v>
      </c>
      <c r="C1352" s="1369" t="s">
        <v>9</v>
      </c>
      <c r="D1352" s="1369"/>
      <c r="E1352" s="1369"/>
      <c r="F1352" s="1369" t="s">
        <v>239</v>
      </c>
      <c r="G1352" s="1369" t="s">
        <v>238</v>
      </c>
    </row>
    <row r="1353" spans="1:7">
      <c r="A1353" s="1368">
        <v>1178276235</v>
      </c>
      <c r="B1353" s="1369" t="s">
        <v>1824</v>
      </c>
      <c r="C1353" s="1369" t="s">
        <v>9</v>
      </c>
      <c r="D1353" s="1369"/>
      <c r="E1353" s="1369"/>
      <c r="F1353" s="1369" t="s">
        <v>231</v>
      </c>
      <c r="G1353" s="1369" t="s">
        <v>230</v>
      </c>
    </row>
    <row r="1354" spans="1:7">
      <c r="A1354" s="1368">
        <v>1178290079</v>
      </c>
      <c r="B1354" s="1369" t="s">
        <v>1825</v>
      </c>
      <c r="C1354" s="1369" t="s">
        <v>9</v>
      </c>
      <c r="D1354" s="1369"/>
      <c r="E1354" s="1369"/>
      <c r="F1354" s="1369" t="s">
        <v>239</v>
      </c>
      <c r="G1354" s="1369" t="s">
        <v>238</v>
      </c>
    </row>
    <row r="1355" spans="1:7">
      <c r="A1355" s="1368">
        <v>1178356821</v>
      </c>
      <c r="B1355" s="1369" t="s">
        <v>1826</v>
      </c>
      <c r="C1355" s="1369" t="s">
        <v>9</v>
      </c>
      <c r="D1355" s="1369"/>
      <c r="E1355" s="1369"/>
      <c r="F1355" s="1369" t="s">
        <v>239</v>
      </c>
      <c r="G1355" s="1369" t="s">
        <v>238</v>
      </c>
    </row>
    <row r="1356" spans="1:7">
      <c r="A1356" s="1368">
        <v>1178469152</v>
      </c>
      <c r="B1356" s="1369" t="s">
        <v>1827</v>
      </c>
      <c r="C1356" s="1369" t="s">
        <v>9</v>
      </c>
      <c r="D1356" s="1369"/>
      <c r="E1356" s="1369"/>
      <c r="F1356" s="1369" t="s">
        <v>217</v>
      </c>
      <c r="G1356" s="1369" t="s">
        <v>216</v>
      </c>
    </row>
    <row r="1357" spans="1:7">
      <c r="A1357" s="1368">
        <v>1178659455</v>
      </c>
      <c r="B1357" s="1369" t="s">
        <v>1828</v>
      </c>
      <c r="C1357" s="1369" t="s">
        <v>9</v>
      </c>
      <c r="D1357" s="1369"/>
      <c r="E1357" s="1369"/>
      <c r="F1357" s="1369" t="s">
        <v>243</v>
      </c>
      <c r="G1357" s="1369" t="s">
        <v>242</v>
      </c>
    </row>
    <row r="1358" spans="1:7">
      <c r="A1358" s="1368">
        <v>2246635850</v>
      </c>
      <c r="B1358" s="1369" t="s">
        <v>1829</v>
      </c>
      <c r="C1358" s="1369" t="s">
        <v>9</v>
      </c>
      <c r="D1358" s="1369"/>
      <c r="E1358" s="1369"/>
      <c r="F1358" s="1369" t="s">
        <v>239</v>
      </c>
      <c r="G1358" s="1369" t="s">
        <v>238</v>
      </c>
    </row>
    <row r="1359" spans="1:7">
      <c r="A1359" s="1368">
        <v>2270988936</v>
      </c>
      <c r="B1359" s="1369" t="s">
        <v>1749</v>
      </c>
      <c r="C1359" s="1369" t="s">
        <v>9</v>
      </c>
      <c r="D1359" s="1369"/>
      <c r="E1359" s="1369"/>
      <c r="F1359" s="1369" t="s">
        <v>239</v>
      </c>
      <c r="G1359" s="1369" t="s">
        <v>238</v>
      </c>
    </row>
    <row r="1360" spans="1:7">
      <c r="A1360" s="1368">
        <v>8811384443</v>
      </c>
      <c r="B1360" s="1369" t="s">
        <v>1322</v>
      </c>
      <c r="C1360" s="1369" t="s">
        <v>390</v>
      </c>
      <c r="D1360" s="1369" t="s">
        <v>389</v>
      </c>
      <c r="E1360" s="1369" t="s">
        <v>165</v>
      </c>
      <c r="F1360" s="1369" t="s">
        <v>231</v>
      </c>
      <c r="G1360" s="1369" t="s">
        <v>230</v>
      </c>
    </row>
    <row r="1361" spans="1:7">
      <c r="A1361" s="1368">
        <v>8811775467</v>
      </c>
      <c r="B1361" s="1369" t="s">
        <v>399</v>
      </c>
      <c r="C1361" s="1369" t="s">
        <v>388</v>
      </c>
      <c r="D1361" s="1369" t="s">
        <v>389</v>
      </c>
      <c r="E1361" s="1369" t="s">
        <v>165</v>
      </c>
      <c r="F1361" s="1369" t="s">
        <v>241</v>
      </c>
      <c r="G1361" s="1369" t="s">
        <v>240</v>
      </c>
    </row>
    <row r="1362" spans="1:7">
      <c r="A1362" s="1368">
        <v>8811809753</v>
      </c>
      <c r="B1362" s="1369" t="s">
        <v>400</v>
      </c>
      <c r="C1362" s="1369" t="s">
        <v>388</v>
      </c>
      <c r="D1362" s="1369" t="s">
        <v>389</v>
      </c>
      <c r="E1362" s="1369" t="s">
        <v>165</v>
      </c>
      <c r="F1362" s="1369" t="s">
        <v>241</v>
      </c>
      <c r="G1362" s="1369" t="s">
        <v>240</v>
      </c>
    </row>
    <row r="1363" spans="1:7">
      <c r="A1363" s="1368">
        <v>8811925674</v>
      </c>
      <c r="B1363" s="1369" t="s">
        <v>426</v>
      </c>
      <c r="C1363" s="1369" t="s">
        <v>390</v>
      </c>
      <c r="D1363" s="1369" t="s">
        <v>389</v>
      </c>
      <c r="E1363" s="1369" t="s">
        <v>165</v>
      </c>
      <c r="F1363" s="1369" t="s">
        <v>241</v>
      </c>
      <c r="G1363" s="1369" t="s">
        <v>240</v>
      </c>
    </row>
    <row r="1364" spans="1:7">
      <c r="A1364" s="1368">
        <v>8812231080</v>
      </c>
      <c r="B1364" s="1369" t="s">
        <v>1323</v>
      </c>
      <c r="C1364" s="1369" t="s">
        <v>390</v>
      </c>
      <c r="D1364" s="1369" t="s">
        <v>389</v>
      </c>
      <c r="E1364" s="1369" t="s">
        <v>165</v>
      </c>
      <c r="F1364" s="1369" t="s">
        <v>227</v>
      </c>
      <c r="G1364" s="1369" t="s">
        <v>226</v>
      </c>
    </row>
    <row r="1365" spans="1:7">
      <c r="A1365" s="1368">
        <v>8813405212</v>
      </c>
      <c r="B1365" s="1369" t="s">
        <v>1324</v>
      </c>
      <c r="C1365" s="1369" t="s">
        <v>388</v>
      </c>
      <c r="D1365" s="1369" t="s">
        <v>841</v>
      </c>
      <c r="E1365" s="1369" t="s">
        <v>164</v>
      </c>
      <c r="F1365" s="1369" t="s">
        <v>239</v>
      </c>
      <c r="G1365" s="1369" t="s">
        <v>238</v>
      </c>
    </row>
    <row r="1366" spans="1:7">
      <c r="A1366" s="1368">
        <v>8813428156</v>
      </c>
      <c r="B1366" s="1369" t="s">
        <v>1325</v>
      </c>
      <c r="C1366" s="1369" t="s">
        <v>390</v>
      </c>
      <c r="D1366" s="1369" t="s">
        <v>389</v>
      </c>
      <c r="E1366" s="1369" t="s">
        <v>165</v>
      </c>
      <c r="F1366" s="1369" t="s">
        <v>233</v>
      </c>
      <c r="G1366" s="1369" t="s">
        <v>232</v>
      </c>
    </row>
    <row r="1367" spans="1:7">
      <c r="A1367" s="1368">
        <v>8813433172</v>
      </c>
      <c r="B1367" s="1369" t="s">
        <v>1830</v>
      </c>
      <c r="C1367" s="1369" t="s">
        <v>9</v>
      </c>
      <c r="D1367" s="1369"/>
      <c r="E1367" s="1369"/>
      <c r="F1367" s="1369" t="s">
        <v>225</v>
      </c>
      <c r="G1367" s="1369" t="s">
        <v>224</v>
      </c>
    </row>
    <row r="1368" spans="1:7">
      <c r="A1368" s="1368">
        <v>8815869167</v>
      </c>
      <c r="B1368" s="1369" t="s">
        <v>481</v>
      </c>
      <c r="C1368" s="1369" t="s">
        <v>388</v>
      </c>
      <c r="D1368" s="1369" t="s">
        <v>393</v>
      </c>
      <c r="E1368" s="1369" t="s">
        <v>161</v>
      </c>
      <c r="F1368" s="1369" t="s">
        <v>217</v>
      </c>
      <c r="G1368" s="1369" t="s">
        <v>216</v>
      </c>
    </row>
    <row r="1369" spans="1:7">
      <c r="A1369" s="1368">
        <v>8815911498</v>
      </c>
      <c r="B1369" s="1369" t="s">
        <v>424</v>
      </c>
      <c r="C1369" s="1369" t="s">
        <v>390</v>
      </c>
      <c r="D1369" s="1369" t="s">
        <v>389</v>
      </c>
      <c r="E1369" s="1369" t="s">
        <v>165</v>
      </c>
      <c r="F1369" s="1369" t="s">
        <v>237</v>
      </c>
      <c r="G1369" s="1369" t="s">
        <v>236</v>
      </c>
    </row>
    <row r="1370" spans="1:7">
      <c r="A1370" s="1368">
        <v>8815926157</v>
      </c>
      <c r="B1370" s="1369" t="s">
        <v>1326</v>
      </c>
      <c r="C1370" s="1369" t="s">
        <v>388</v>
      </c>
      <c r="D1370" s="1369" t="s">
        <v>389</v>
      </c>
      <c r="E1370" s="1369" t="s">
        <v>165</v>
      </c>
      <c r="F1370" s="1369" t="s">
        <v>245</v>
      </c>
      <c r="G1370" s="1369" t="s">
        <v>244</v>
      </c>
    </row>
    <row r="1371" spans="1:7">
      <c r="A1371" s="1368">
        <v>8819029677</v>
      </c>
      <c r="B1371" s="1369" t="s">
        <v>425</v>
      </c>
      <c r="C1371" s="1369" t="s">
        <v>390</v>
      </c>
      <c r="D1371" s="1369" t="s">
        <v>389</v>
      </c>
      <c r="E1371" s="1369" t="s">
        <v>165</v>
      </c>
      <c r="F1371" s="1369" t="s">
        <v>213</v>
      </c>
      <c r="G1371" s="1369" t="s">
        <v>212</v>
      </c>
    </row>
    <row r="1372" spans="1:7">
      <c r="A1372" s="1368">
        <v>8819722628</v>
      </c>
      <c r="B1372" s="1369" t="s">
        <v>1831</v>
      </c>
      <c r="C1372" s="1369" t="s">
        <v>9</v>
      </c>
      <c r="D1372" s="1369"/>
      <c r="E1372" s="1369"/>
      <c r="F1372" s="1369" t="s">
        <v>243</v>
      </c>
      <c r="G1372" s="1369" t="s">
        <v>242</v>
      </c>
    </row>
    <row r="1373" spans="1:7">
      <c r="A1373" s="1368">
        <v>8822720825</v>
      </c>
      <c r="B1373" s="1369" t="s">
        <v>843</v>
      </c>
      <c r="C1373" s="1369" t="s">
        <v>9</v>
      </c>
      <c r="D1373" s="1369"/>
      <c r="E1373" s="1369"/>
      <c r="F1373" s="1369" t="s">
        <v>239</v>
      </c>
      <c r="G1373" s="1369" t="s">
        <v>238</v>
      </c>
    </row>
    <row r="1374" spans="1:7">
      <c r="A1374" s="1368"/>
      <c r="B1374" s="1369" t="s">
        <v>878</v>
      </c>
      <c r="C1374" s="1369" t="s">
        <v>390</v>
      </c>
      <c r="D1374" s="1369" t="s">
        <v>841</v>
      </c>
      <c r="E1374" s="1369" t="s">
        <v>164</v>
      </c>
      <c r="F1374" s="1369" t="s">
        <v>213</v>
      </c>
      <c r="G1374" s="1369" t="s">
        <v>212</v>
      </c>
    </row>
    <row r="1375" spans="1:7">
      <c r="A1375" s="1368">
        <v>8826696609</v>
      </c>
      <c r="B1375" s="1369" t="s">
        <v>402</v>
      </c>
      <c r="C1375" s="1369" t="s">
        <v>388</v>
      </c>
      <c r="D1375" s="1369" t="s">
        <v>389</v>
      </c>
      <c r="E1375" s="1369" t="s">
        <v>165</v>
      </c>
      <c r="F1375" s="1369" t="s">
        <v>213</v>
      </c>
      <c r="G1375" s="1369" t="s">
        <v>212</v>
      </c>
    </row>
    <row r="1376" spans="1:7">
      <c r="A1376" s="1368">
        <v>8831846157</v>
      </c>
      <c r="B1376" s="1369" t="s">
        <v>401</v>
      </c>
      <c r="C1376" s="1369" t="s">
        <v>388</v>
      </c>
      <c r="D1376" s="1369" t="s">
        <v>389</v>
      </c>
      <c r="E1376" s="1369" t="s">
        <v>165</v>
      </c>
      <c r="F1376" s="1369" t="s">
        <v>217</v>
      </c>
      <c r="G1376" s="1369" t="s">
        <v>216</v>
      </c>
    </row>
    <row r="1377" spans="1:7">
      <c r="A1377" s="1368">
        <v>8831850399</v>
      </c>
      <c r="B1377" s="1369" t="s">
        <v>1832</v>
      </c>
      <c r="C1377" s="1369" t="s">
        <v>9</v>
      </c>
      <c r="D1377" s="1369"/>
      <c r="E1377" s="1369"/>
      <c r="F1377" s="1369" t="s">
        <v>217</v>
      </c>
      <c r="G1377" s="1369" t="s">
        <v>216</v>
      </c>
    </row>
    <row r="1378" spans="1:7">
      <c r="A1378" s="1368">
        <v>8831853724</v>
      </c>
      <c r="B1378" s="1369" t="s">
        <v>1327</v>
      </c>
      <c r="C1378" s="1369" t="s">
        <v>390</v>
      </c>
      <c r="D1378" s="1369" t="s">
        <v>389</v>
      </c>
      <c r="E1378" s="1369" t="s">
        <v>165</v>
      </c>
      <c r="F1378" s="1369" t="s">
        <v>245</v>
      </c>
      <c r="G1378" s="1369" t="s">
        <v>244</v>
      </c>
    </row>
    <row r="1379" spans="1:7">
      <c r="A1379" s="1368">
        <v>8831854904</v>
      </c>
      <c r="B1379" s="1369" t="s">
        <v>359</v>
      </c>
      <c r="C1379" s="1369" t="s">
        <v>390</v>
      </c>
      <c r="D1379" s="1369" t="s">
        <v>389</v>
      </c>
      <c r="E1379" s="1369" t="s">
        <v>165</v>
      </c>
      <c r="F1379" s="1369" t="s">
        <v>243</v>
      </c>
      <c r="G1379" s="1369" t="s">
        <v>242</v>
      </c>
    </row>
    <row r="1380" spans="1:7">
      <c r="A1380" s="1368">
        <v>8831854987</v>
      </c>
      <c r="B1380" s="1369" t="s">
        <v>428</v>
      </c>
      <c r="C1380" s="1369" t="s">
        <v>390</v>
      </c>
      <c r="D1380" s="1369" t="s">
        <v>389</v>
      </c>
      <c r="E1380" s="1369" t="s">
        <v>165</v>
      </c>
      <c r="F1380" s="1369" t="s">
        <v>213</v>
      </c>
      <c r="G1380" s="1369" t="s">
        <v>212</v>
      </c>
    </row>
    <row r="1381" spans="1:7">
      <c r="A1381" s="1368">
        <v>8831854995</v>
      </c>
      <c r="B1381" s="1369" t="s">
        <v>427</v>
      </c>
      <c r="C1381" s="1369" t="s">
        <v>390</v>
      </c>
      <c r="D1381" s="1369" t="s">
        <v>389</v>
      </c>
      <c r="E1381" s="1369" t="s">
        <v>165</v>
      </c>
      <c r="F1381" s="1369" t="s">
        <v>213</v>
      </c>
      <c r="G1381" s="1369" t="s">
        <v>212</v>
      </c>
    </row>
  </sheetData>
  <sheetProtection algorithmName="SHA-512" hashValue="xWe5w5i8MhpJAgRffVOccWkgh7X85gRgJr/jJRscbvgZTvEmULT4IF+7HgE/TCTFNA+hqPAj+0YSSaMoRdY+sw==" saltValue="PbRACtypcd0Jnl4KyZhXIw==" spinCount="100000" sheet="1" selectLockedCells="1" selectUnlockedCells="1"/>
  <autoFilter ref="A1:G1381" xr:uid="{69B8BB06-1F28-44CB-BF52-3C23FFC4DB21}"/>
  <sortState xmlns:xlrd2="http://schemas.microsoft.com/office/spreadsheetml/2017/richdata2" ref="AQ22:AQ29">
    <sortCondition ref="AQ21:AQ29"/>
  </sortState>
  <phoneticPr fontId="2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XFD1048576"/>
    </sheetView>
  </sheetViews>
  <sheetFormatPr baseColWidth="10" defaultColWidth="8.7265625" defaultRowHeight="14.5"/>
  <cols>
    <col min="1" max="1" width="11.81640625" style="1391" customWidth="1"/>
    <col min="2" max="2" width="8.7265625" style="1392"/>
    <col min="3" max="3" width="10.7265625" style="1392" customWidth="1"/>
    <col min="4" max="5" width="23.1796875" style="1392" customWidth="1"/>
    <col min="6" max="16384" width="8.7265625" style="1392"/>
  </cols>
  <sheetData>
    <row r="1" spans="1:15">
      <c r="A1" s="1391" t="s">
        <v>189</v>
      </c>
      <c r="D1" s="1392" t="s">
        <v>1898</v>
      </c>
      <c r="E1" s="1392" t="s">
        <v>2875</v>
      </c>
      <c r="F1" s="1392" t="s">
        <v>1899</v>
      </c>
      <c r="G1" s="1392" t="s">
        <v>1900</v>
      </c>
      <c r="H1" s="1392" t="s">
        <v>1901</v>
      </c>
      <c r="I1" s="1392" t="s">
        <v>1902</v>
      </c>
      <c r="J1" s="1392" t="s">
        <v>1903</v>
      </c>
      <c r="K1" s="1392" t="s">
        <v>1904</v>
      </c>
      <c r="L1" s="1392" t="s">
        <v>1901</v>
      </c>
      <c r="N1" s="1392" t="s">
        <v>1905</v>
      </c>
      <c r="O1" s="1392" t="s">
        <v>1906</v>
      </c>
    </row>
    <row r="2" spans="1:15">
      <c r="A2" s="1391" t="s">
        <v>2908</v>
      </c>
      <c r="D2" s="1392" t="s">
        <v>1907</v>
      </c>
      <c r="E2" s="1392" t="s">
        <v>1909</v>
      </c>
      <c r="F2" s="1392" t="s">
        <v>164</v>
      </c>
      <c r="G2" s="1392" t="s">
        <v>1908</v>
      </c>
      <c r="H2" s="1392" t="s">
        <v>1013</v>
      </c>
      <c r="I2" s="1392" t="s">
        <v>1909</v>
      </c>
      <c r="J2" s="1392" t="s">
        <v>1910</v>
      </c>
      <c r="K2" s="1392" t="s">
        <v>1013</v>
      </c>
      <c r="L2" s="1392" t="s">
        <v>1013</v>
      </c>
      <c r="N2" s="1392" t="s">
        <v>1911</v>
      </c>
      <c r="O2" s="1392" t="s">
        <v>1912</v>
      </c>
    </row>
    <row r="3" spans="1:15">
      <c r="A3" s="1391">
        <v>1146668919</v>
      </c>
      <c r="D3" s="1392" t="s">
        <v>1913</v>
      </c>
      <c r="E3" s="1392" t="s">
        <v>1915</v>
      </c>
      <c r="F3" s="1392" t="s">
        <v>165</v>
      </c>
      <c r="G3" s="1392" t="s">
        <v>1914</v>
      </c>
      <c r="H3" s="1392" t="s">
        <v>1030</v>
      </c>
      <c r="I3" s="1392" t="s">
        <v>1915</v>
      </c>
      <c r="J3" s="1392" t="s">
        <v>1910</v>
      </c>
      <c r="K3" s="1392" t="s">
        <v>1916</v>
      </c>
      <c r="L3" s="1392" t="s">
        <v>1030</v>
      </c>
      <c r="N3" s="1392" t="s">
        <v>1911</v>
      </c>
      <c r="O3" s="1392" t="s">
        <v>1917</v>
      </c>
    </row>
    <row r="4" spans="1:15">
      <c r="A4" s="1392">
        <v>1169606911</v>
      </c>
      <c r="D4" s="1392" t="s">
        <v>1918</v>
      </c>
      <c r="E4" s="1392" t="s">
        <v>1920</v>
      </c>
      <c r="F4" s="1392" t="s">
        <v>132</v>
      </c>
      <c r="G4" s="1392" t="s">
        <v>1919</v>
      </c>
      <c r="H4" s="1392" t="s">
        <v>179</v>
      </c>
      <c r="I4" s="1392" t="s">
        <v>1920</v>
      </c>
      <c r="J4" s="1392" t="s">
        <v>1921</v>
      </c>
      <c r="K4" s="1392" t="s">
        <v>179</v>
      </c>
      <c r="L4" s="1392" t="s">
        <v>179</v>
      </c>
      <c r="N4" s="1392" t="s">
        <v>1911</v>
      </c>
      <c r="O4" s="1392" t="s">
        <v>1922</v>
      </c>
    </row>
    <row r="5" spans="1:15">
      <c r="A5" s="1392">
        <v>1166852062</v>
      </c>
      <c r="D5" s="1392" t="s">
        <v>1923</v>
      </c>
      <c r="E5" s="1392" t="s">
        <v>1925</v>
      </c>
      <c r="F5" s="1392" t="s">
        <v>110</v>
      </c>
      <c r="G5" s="1392" t="s">
        <v>1881</v>
      </c>
      <c r="H5" s="1392" t="s">
        <v>1924</v>
      </c>
      <c r="I5" s="1392" t="s">
        <v>1925</v>
      </c>
      <c r="J5" s="1392" t="s">
        <v>1926</v>
      </c>
      <c r="K5" s="1392" t="s">
        <v>1927</v>
      </c>
      <c r="L5" s="1392" t="s">
        <v>1924</v>
      </c>
      <c r="N5" s="1392" t="s">
        <v>1928</v>
      </c>
      <c r="O5" s="1392" t="s">
        <v>1929</v>
      </c>
    </row>
    <row r="6" spans="1:15">
      <c r="A6" s="1391">
        <v>1161858197</v>
      </c>
      <c r="D6" s="1392" t="s">
        <v>1930</v>
      </c>
      <c r="E6" s="1392" t="s">
        <v>1932</v>
      </c>
      <c r="F6" s="1392" t="s">
        <v>246</v>
      </c>
      <c r="G6" s="1392" t="s">
        <v>1931</v>
      </c>
      <c r="H6" s="1392" t="s">
        <v>131</v>
      </c>
      <c r="I6" s="1392" t="s">
        <v>1932</v>
      </c>
      <c r="J6" s="1392" t="s">
        <v>1933</v>
      </c>
      <c r="K6" s="1392" t="s">
        <v>131</v>
      </c>
      <c r="L6" s="1392" t="s">
        <v>131</v>
      </c>
      <c r="N6" s="1392" t="s">
        <v>1911</v>
      </c>
      <c r="O6" s="1392" t="s">
        <v>1934</v>
      </c>
    </row>
    <row r="7" spans="1:15">
      <c r="A7" s="1391">
        <v>1145047412</v>
      </c>
      <c r="D7" s="1392" t="s">
        <v>1935</v>
      </c>
      <c r="E7" s="1392" t="s">
        <v>1936</v>
      </c>
      <c r="F7" s="1392" t="s">
        <v>164</v>
      </c>
      <c r="G7" s="1392" t="s">
        <v>1908</v>
      </c>
      <c r="H7" s="1392" t="s">
        <v>1014</v>
      </c>
      <c r="I7" s="1392" t="s">
        <v>1936</v>
      </c>
      <c r="J7" s="1392" t="s">
        <v>1937</v>
      </c>
      <c r="K7" s="1392" t="s">
        <v>1014</v>
      </c>
      <c r="L7" s="1392" t="s">
        <v>1014</v>
      </c>
      <c r="N7" s="1392" t="s">
        <v>1911</v>
      </c>
      <c r="O7" s="1392" t="s">
        <v>1938</v>
      </c>
    </row>
    <row r="8" spans="1:15">
      <c r="A8" s="1391">
        <v>1148485908</v>
      </c>
      <c r="D8" s="1392" t="s">
        <v>1939</v>
      </c>
      <c r="E8" s="1392" t="s">
        <v>1940</v>
      </c>
      <c r="F8" s="1392" t="s">
        <v>110</v>
      </c>
      <c r="G8" s="1392" t="s">
        <v>1881</v>
      </c>
      <c r="H8" s="1392" t="s">
        <v>1924</v>
      </c>
      <c r="I8" s="1392" t="s">
        <v>1940</v>
      </c>
      <c r="J8" s="1392" t="s">
        <v>1926</v>
      </c>
      <c r="K8" s="1392" t="s">
        <v>1927</v>
      </c>
      <c r="L8" s="1392" t="s">
        <v>1924</v>
      </c>
      <c r="N8" s="1392" t="s">
        <v>1928</v>
      </c>
      <c r="O8" s="1392" t="s">
        <v>1929</v>
      </c>
    </row>
    <row r="9" spans="1:15">
      <c r="A9" s="1391">
        <v>1145719515</v>
      </c>
      <c r="D9" s="1392" t="s">
        <v>1941</v>
      </c>
      <c r="E9" s="1392" t="s">
        <v>1943</v>
      </c>
      <c r="F9" s="1392" t="s">
        <v>119</v>
      </c>
      <c r="G9" s="1392" t="s">
        <v>1942</v>
      </c>
      <c r="H9" s="1392" t="s">
        <v>1014</v>
      </c>
      <c r="I9" s="1392" t="s">
        <v>1943</v>
      </c>
      <c r="J9" s="1392" t="s">
        <v>1937</v>
      </c>
      <c r="K9" s="1392" t="s">
        <v>1014</v>
      </c>
      <c r="L9" s="1392" t="s">
        <v>1014</v>
      </c>
      <c r="N9" s="1392" t="s">
        <v>1911</v>
      </c>
      <c r="O9" s="1392" t="s">
        <v>1912</v>
      </c>
    </row>
    <row r="10" spans="1:15">
      <c r="A10" s="1391">
        <v>1146726618</v>
      </c>
      <c r="D10" s="1392" t="s">
        <v>1944</v>
      </c>
      <c r="E10" s="1392" t="s">
        <v>1945</v>
      </c>
      <c r="F10" s="1392" t="s">
        <v>119</v>
      </c>
      <c r="G10" s="1392" t="s">
        <v>1942</v>
      </c>
      <c r="H10" s="1392" t="s">
        <v>1014</v>
      </c>
      <c r="I10" s="1392" t="s">
        <v>1945</v>
      </c>
      <c r="J10" s="1392" t="s">
        <v>1937</v>
      </c>
      <c r="K10" s="1392" t="s">
        <v>1014</v>
      </c>
      <c r="L10" s="1392" t="s">
        <v>1014</v>
      </c>
      <c r="N10" s="1392" t="s">
        <v>1911</v>
      </c>
      <c r="O10" s="1392" t="s">
        <v>1912</v>
      </c>
    </row>
    <row r="11" spans="1:15">
      <c r="A11" s="1391">
        <v>1162673835</v>
      </c>
      <c r="D11" s="1392" t="s">
        <v>1946</v>
      </c>
      <c r="E11" s="1392" t="s">
        <v>1947</v>
      </c>
      <c r="F11" s="1392" t="s">
        <v>136</v>
      </c>
      <c r="G11" s="1392" t="s">
        <v>1914</v>
      </c>
      <c r="H11" s="1392" t="s">
        <v>1030</v>
      </c>
      <c r="I11" s="1392" t="s">
        <v>1947</v>
      </c>
      <c r="J11" s="1392" t="s">
        <v>1910</v>
      </c>
      <c r="K11" s="1392" t="s">
        <v>1916</v>
      </c>
      <c r="L11" s="1392" t="s">
        <v>1030</v>
      </c>
      <c r="N11" s="1392" t="s">
        <v>1911</v>
      </c>
      <c r="O11" s="1392" t="s">
        <v>1917</v>
      </c>
    </row>
    <row r="12" spans="1:15">
      <c r="A12" s="1391">
        <v>1142166124</v>
      </c>
      <c r="D12" s="1392" t="s">
        <v>1948</v>
      </c>
      <c r="E12" s="1392" t="s">
        <v>1950</v>
      </c>
      <c r="F12" s="1392" t="s">
        <v>140</v>
      </c>
      <c r="G12" s="1392" t="s">
        <v>1881</v>
      </c>
      <c r="H12" s="1392" t="s">
        <v>1949</v>
      </c>
      <c r="I12" s="1392" t="s">
        <v>1950</v>
      </c>
      <c r="J12" s="1392" t="s">
        <v>1951</v>
      </c>
      <c r="K12" s="1392" t="s">
        <v>1952</v>
      </c>
      <c r="L12" s="1392" t="s">
        <v>1949</v>
      </c>
      <c r="N12" s="1392" t="s">
        <v>1928</v>
      </c>
      <c r="O12" s="1392" t="s">
        <v>1953</v>
      </c>
    </row>
    <row r="13" spans="1:15">
      <c r="A13" s="1391">
        <v>1140850679</v>
      </c>
      <c r="D13" s="1392" t="s">
        <v>1954</v>
      </c>
      <c r="E13" s="1392" t="s">
        <v>1955</v>
      </c>
      <c r="F13" s="1392" t="s">
        <v>165</v>
      </c>
      <c r="G13" s="1392" t="s">
        <v>1914</v>
      </c>
      <c r="H13" s="1392" t="s">
        <v>1030</v>
      </c>
      <c r="I13" s="1392" t="s">
        <v>1955</v>
      </c>
      <c r="J13" s="1392" t="s">
        <v>1910</v>
      </c>
      <c r="K13" s="1392" t="s">
        <v>1916</v>
      </c>
      <c r="L13" s="1392" t="s">
        <v>1030</v>
      </c>
      <c r="N13" s="1392" t="s">
        <v>1911</v>
      </c>
      <c r="O13" s="1392" t="s">
        <v>1956</v>
      </c>
    </row>
    <row r="14" spans="1:15">
      <c r="A14" s="1391">
        <v>1143461904</v>
      </c>
      <c r="D14" s="1392" t="s">
        <v>1957</v>
      </c>
      <c r="E14" s="1392" t="s">
        <v>1958</v>
      </c>
      <c r="F14" s="1392" t="s">
        <v>246</v>
      </c>
      <c r="G14" s="1392" t="s">
        <v>1942</v>
      </c>
      <c r="H14" s="1392" t="s">
        <v>1013</v>
      </c>
      <c r="I14" s="1392" t="s">
        <v>1958</v>
      </c>
      <c r="J14" s="1392" t="s">
        <v>1910</v>
      </c>
      <c r="K14" s="1392" t="s">
        <v>1959</v>
      </c>
      <c r="L14" s="1392" t="s">
        <v>1013</v>
      </c>
      <c r="N14" s="1392" t="s">
        <v>1911</v>
      </c>
      <c r="O14" s="1392" t="s">
        <v>1912</v>
      </c>
    </row>
    <row r="15" spans="1:15">
      <c r="A15" s="1391">
        <v>1142464149</v>
      </c>
      <c r="D15" s="1392" t="s">
        <v>1960</v>
      </c>
      <c r="E15" s="1392" t="s">
        <v>1961</v>
      </c>
      <c r="F15" s="1392" t="s">
        <v>164</v>
      </c>
      <c r="G15" s="1392" t="s">
        <v>1908</v>
      </c>
      <c r="H15" s="1392" t="s">
        <v>1013</v>
      </c>
      <c r="I15" s="1392" t="s">
        <v>1961</v>
      </c>
      <c r="J15" s="1392" t="s">
        <v>1910</v>
      </c>
      <c r="K15" s="1392" t="s">
        <v>1013</v>
      </c>
      <c r="L15" s="1392" t="s">
        <v>1013</v>
      </c>
      <c r="N15" s="1392" t="s">
        <v>1911</v>
      </c>
      <c r="O15" s="1392" t="s">
        <v>1938</v>
      </c>
    </row>
    <row r="16" spans="1:15">
      <c r="A16" s="1391">
        <v>1144133866</v>
      </c>
      <c r="D16" s="1392" t="s">
        <v>1962</v>
      </c>
      <c r="E16" s="1392" t="s">
        <v>1963</v>
      </c>
      <c r="F16" s="1392" t="s">
        <v>164</v>
      </c>
      <c r="G16" s="1392" t="s">
        <v>1908</v>
      </c>
      <c r="H16" s="1392" t="s">
        <v>1013</v>
      </c>
      <c r="I16" s="1392" t="s">
        <v>1963</v>
      </c>
      <c r="J16" s="1392" t="s">
        <v>1910</v>
      </c>
      <c r="K16" s="1392" t="s">
        <v>1013</v>
      </c>
      <c r="L16" s="1392" t="s">
        <v>1013</v>
      </c>
      <c r="N16" s="1392" t="s">
        <v>1911</v>
      </c>
      <c r="O16" s="1392" t="s">
        <v>1912</v>
      </c>
    </row>
    <row r="17" spans="1:15">
      <c r="A17" s="1391">
        <v>1143690379</v>
      </c>
      <c r="D17" s="1392" t="s">
        <v>1964</v>
      </c>
      <c r="E17" s="1392" t="s">
        <v>1965</v>
      </c>
      <c r="F17" s="1392" t="s">
        <v>119</v>
      </c>
      <c r="G17" s="1392" t="s">
        <v>1942</v>
      </c>
      <c r="H17" s="1392" t="s">
        <v>1014</v>
      </c>
      <c r="I17" s="1392" t="s">
        <v>1965</v>
      </c>
      <c r="J17" s="1392" t="s">
        <v>1937</v>
      </c>
      <c r="K17" s="1392" t="s">
        <v>1014</v>
      </c>
      <c r="L17" s="1392" t="s">
        <v>1014</v>
      </c>
      <c r="N17" s="1392" t="s">
        <v>1911</v>
      </c>
      <c r="O17" s="1392" t="s">
        <v>1912</v>
      </c>
    </row>
    <row r="18" spans="1:15">
      <c r="A18" s="1391">
        <v>1142271908</v>
      </c>
      <c r="D18" s="1392" t="s">
        <v>1966</v>
      </c>
      <c r="E18" s="1392" t="s">
        <v>1967</v>
      </c>
      <c r="F18" s="1392" t="s">
        <v>246</v>
      </c>
      <c r="G18" s="1392" t="s">
        <v>1931</v>
      </c>
      <c r="H18" s="1392" t="s">
        <v>131</v>
      </c>
      <c r="I18" s="1392" t="s">
        <v>1967</v>
      </c>
      <c r="J18" s="1392" t="s">
        <v>1933</v>
      </c>
      <c r="K18" s="1392" t="s">
        <v>131</v>
      </c>
      <c r="L18" s="1392" t="s">
        <v>131</v>
      </c>
      <c r="N18" s="1392" t="s">
        <v>1911</v>
      </c>
      <c r="O18" s="1392" t="s">
        <v>1934</v>
      </c>
    </row>
    <row r="19" spans="1:15">
      <c r="A19" s="1391">
        <v>1142625210</v>
      </c>
      <c r="D19" s="1392" t="s">
        <v>1968</v>
      </c>
      <c r="E19" s="1392" t="s">
        <v>1969</v>
      </c>
      <c r="F19" s="1392" t="s">
        <v>161</v>
      </c>
      <c r="G19" s="1392" t="s">
        <v>1931</v>
      </c>
      <c r="H19" s="1392" t="s">
        <v>131</v>
      </c>
      <c r="I19" s="1392" t="s">
        <v>1969</v>
      </c>
      <c r="J19" s="1392" t="s">
        <v>1933</v>
      </c>
      <c r="K19" s="1392" t="s">
        <v>131</v>
      </c>
      <c r="L19" s="1392" t="s">
        <v>131</v>
      </c>
      <c r="N19" s="1392" t="s">
        <v>1911</v>
      </c>
      <c r="O19" s="1392" t="s">
        <v>1934</v>
      </c>
    </row>
    <row r="20" spans="1:15">
      <c r="A20" s="1391">
        <v>1144471407</v>
      </c>
      <c r="D20" s="1392" t="s">
        <v>1970</v>
      </c>
      <c r="E20" s="1392" t="s">
        <v>1971</v>
      </c>
      <c r="F20" s="1392" t="s">
        <v>164</v>
      </c>
      <c r="G20" s="1392" t="s">
        <v>1908</v>
      </c>
      <c r="H20" s="1392" t="s">
        <v>1014</v>
      </c>
      <c r="I20" s="1392" t="s">
        <v>1971</v>
      </c>
      <c r="J20" s="1392" t="s">
        <v>1937</v>
      </c>
      <c r="K20" s="1392" t="s">
        <v>1014</v>
      </c>
      <c r="L20" s="1392" t="s">
        <v>1014</v>
      </c>
      <c r="N20" s="1392" t="s">
        <v>1928</v>
      </c>
      <c r="O20" s="1392" t="s">
        <v>1929</v>
      </c>
    </row>
    <row r="21" spans="1:15">
      <c r="A21" s="1391">
        <v>1144588820</v>
      </c>
      <c r="D21" s="1392" t="s">
        <v>1972</v>
      </c>
      <c r="E21" s="1392" t="s">
        <v>1974</v>
      </c>
      <c r="F21" s="1392" t="s">
        <v>136</v>
      </c>
      <c r="G21" s="1392" t="s">
        <v>1919</v>
      </c>
      <c r="H21" s="1392" t="s">
        <v>1973</v>
      </c>
      <c r="I21" s="1392" t="s">
        <v>1974</v>
      </c>
      <c r="J21" s="1392" t="s">
        <v>1919</v>
      </c>
      <c r="K21" s="1392" t="s">
        <v>1973</v>
      </c>
      <c r="L21" s="1392" t="s">
        <v>1973</v>
      </c>
      <c r="N21" s="1392" t="s">
        <v>1928</v>
      </c>
      <c r="O21" s="1392" t="s">
        <v>1975</v>
      </c>
    </row>
    <row r="22" spans="1:15">
      <c r="A22" s="1391">
        <v>1144124626</v>
      </c>
      <c r="D22" s="1392" t="s">
        <v>1976</v>
      </c>
      <c r="E22" s="1392" t="s">
        <v>1977</v>
      </c>
      <c r="F22" s="1392" t="s">
        <v>136</v>
      </c>
      <c r="G22" s="1392" t="s">
        <v>1919</v>
      </c>
      <c r="H22" s="1392" t="s">
        <v>179</v>
      </c>
      <c r="I22" s="1392" t="s">
        <v>1977</v>
      </c>
      <c r="J22" s="1392" t="s">
        <v>1921</v>
      </c>
      <c r="K22" s="1392" t="s">
        <v>179</v>
      </c>
      <c r="L22" s="1392" t="s">
        <v>179</v>
      </c>
      <c r="N22" s="1392" t="s">
        <v>1928</v>
      </c>
      <c r="O22" s="1392" t="s">
        <v>1975</v>
      </c>
    </row>
    <row r="23" spans="1:15">
      <c r="A23" s="1391">
        <v>1142293100</v>
      </c>
      <c r="D23" s="1392" t="s">
        <v>1978</v>
      </c>
      <c r="E23" s="1392" t="s">
        <v>1979</v>
      </c>
      <c r="F23" s="1392" t="s">
        <v>164</v>
      </c>
      <c r="G23" s="1392" t="s">
        <v>1908</v>
      </c>
      <c r="H23" s="1392" t="s">
        <v>1015</v>
      </c>
      <c r="I23" s="1392" t="s">
        <v>1979</v>
      </c>
      <c r="J23" s="1392" t="s">
        <v>1881</v>
      </c>
      <c r="K23" s="1392" t="s">
        <v>1980</v>
      </c>
      <c r="L23" s="1392" t="s">
        <v>1015</v>
      </c>
      <c r="N23" s="1392" t="s">
        <v>1928</v>
      </c>
      <c r="O23" s="1392" t="s">
        <v>1929</v>
      </c>
    </row>
    <row r="24" spans="1:15">
      <c r="A24" s="1391">
        <v>1148115604</v>
      </c>
      <c r="D24" s="1392" t="s">
        <v>1981</v>
      </c>
      <c r="E24" s="1392" t="s">
        <v>576</v>
      </c>
      <c r="F24" s="1392" t="s">
        <v>110</v>
      </c>
      <c r="G24" s="1392" t="s">
        <v>1881</v>
      </c>
      <c r="H24" s="1392" t="s">
        <v>1982</v>
      </c>
      <c r="I24" s="1392" t="s">
        <v>576</v>
      </c>
      <c r="J24" s="1392" t="s">
        <v>1983</v>
      </c>
      <c r="K24" s="1392" t="s">
        <v>1984</v>
      </c>
      <c r="L24" s="1392" t="s">
        <v>1982</v>
      </c>
      <c r="N24" s="1392" t="s">
        <v>1928</v>
      </c>
      <c r="O24" s="1392" t="s">
        <v>1929</v>
      </c>
    </row>
    <row r="25" spans="1:15">
      <c r="A25" s="1391">
        <v>1142400689</v>
      </c>
      <c r="D25" s="1392" t="s">
        <v>1985</v>
      </c>
      <c r="E25" s="1392" t="s">
        <v>1986</v>
      </c>
      <c r="F25" s="1392" t="s">
        <v>165</v>
      </c>
      <c r="G25" s="1392" t="s">
        <v>1914</v>
      </c>
      <c r="H25" s="1392" t="s">
        <v>1030</v>
      </c>
      <c r="I25" s="1392" t="s">
        <v>1986</v>
      </c>
      <c r="J25" s="1392" t="s">
        <v>1910</v>
      </c>
      <c r="K25" s="1392" t="s">
        <v>1916</v>
      </c>
      <c r="L25" s="1392" t="s">
        <v>1030</v>
      </c>
      <c r="N25" s="1392" t="s">
        <v>1911</v>
      </c>
      <c r="O25" s="1392" t="s">
        <v>1917</v>
      </c>
    </row>
    <row r="26" spans="1:15">
      <c r="A26" s="1391">
        <v>1143175256</v>
      </c>
      <c r="D26" s="1392" t="s">
        <v>1987</v>
      </c>
      <c r="E26" s="1392" t="s">
        <v>1988</v>
      </c>
      <c r="F26" s="1392" t="s">
        <v>164</v>
      </c>
      <c r="G26" s="1392" t="s">
        <v>1908</v>
      </c>
      <c r="H26" s="1392" t="s">
        <v>1013</v>
      </c>
      <c r="I26" s="1392" t="s">
        <v>1988</v>
      </c>
      <c r="J26" s="1392" t="s">
        <v>1910</v>
      </c>
      <c r="K26" s="1392" t="s">
        <v>1013</v>
      </c>
      <c r="L26" s="1392" t="s">
        <v>1013</v>
      </c>
      <c r="N26" s="1392" t="s">
        <v>1911</v>
      </c>
      <c r="O26" s="1392" t="s">
        <v>1912</v>
      </c>
    </row>
    <row r="27" spans="1:15">
      <c r="A27" s="1391">
        <v>1142480541</v>
      </c>
      <c r="D27" s="1392" t="s">
        <v>1989</v>
      </c>
      <c r="E27" s="1392" t="s">
        <v>1990</v>
      </c>
      <c r="F27" s="1392" t="s">
        <v>165</v>
      </c>
      <c r="G27" s="1392" t="s">
        <v>1914</v>
      </c>
      <c r="H27" s="1392" t="s">
        <v>1030</v>
      </c>
      <c r="I27" s="1392" t="s">
        <v>1990</v>
      </c>
      <c r="J27" s="1392" t="s">
        <v>1910</v>
      </c>
      <c r="K27" s="1392" t="s">
        <v>1916</v>
      </c>
      <c r="L27" s="1392" t="s">
        <v>1030</v>
      </c>
      <c r="N27" s="1392" t="s">
        <v>1911</v>
      </c>
      <c r="O27" s="1392" t="s">
        <v>1956</v>
      </c>
    </row>
    <row r="28" spans="1:15">
      <c r="A28" s="1391">
        <v>1161160768</v>
      </c>
      <c r="D28" s="1392" t="s">
        <v>1991</v>
      </c>
      <c r="E28" s="1392" t="s">
        <v>1992</v>
      </c>
      <c r="F28" s="1392" t="s">
        <v>140</v>
      </c>
      <c r="G28" s="1392" t="s">
        <v>1914</v>
      </c>
      <c r="H28" s="1392" t="s">
        <v>1031</v>
      </c>
      <c r="I28" s="1392" t="s">
        <v>1992</v>
      </c>
      <c r="J28" s="1392" t="s">
        <v>1993</v>
      </c>
      <c r="K28" s="1392" t="s">
        <v>1994</v>
      </c>
      <c r="L28" s="1392" t="s">
        <v>1031</v>
      </c>
      <c r="N28" s="1392" t="s">
        <v>1928</v>
      </c>
      <c r="O28" s="1392" t="s">
        <v>1953</v>
      </c>
    </row>
    <row r="29" spans="1:15">
      <c r="A29" s="1391">
        <v>1165737314</v>
      </c>
      <c r="D29" s="1392" t="s">
        <v>1995</v>
      </c>
      <c r="E29" s="1392" t="s">
        <v>1996</v>
      </c>
      <c r="F29" s="1392" t="s">
        <v>246</v>
      </c>
      <c r="G29" s="1392" t="s">
        <v>1942</v>
      </c>
      <c r="H29" s="1392" t="s">
        <v>1015</v>
      </c>
      <c r="I29" s="1392" t="s">
        <v>1996</v>
      </c>
      <c r="J29" s="1392" t="s">
        <v>1881</v>
      </c>
      <c r="K29" s="1392" t="s">
        <v>1980</v>
      </c>
      <c r="L29" s="1392" t="s">
        <v>1015</v>
      </c>
      <c r="N29" s="1392" t="s">
        <v>1928</v>
      </c>
      <c r="O29" s="1392" t="s">
        <v>1929</v>
      </c>
    </row>
    <row r="30" spans="1:15">
      <c r="A30" s="1391">
        <v>1146580601</v>
      </c>
      <c r="D30" s="1392" t="s">
        <v>1997</v>
      </c>
      <c r="E30" s="1392" t="s">
        <v>1998</v>
      </c>
      <c r="F30" s="1392" t="s">
        <v>164</v>
      </c>
      <c r="G30" s="1392" t="s">
        <v>1908</v>
      </c>
      <c r="H30" s="1392" t="s">
        <v>39</v>
      </c>
      <c r="I30" s="1392" t="s">
        <v>1998</v>
      </c>
      <c r="J30" s="1392" t="s">
        <v>1896</v>
      </c>
      <c r="K30" s="1392" t="s">
        <v>39</v>
      </c>
      <c r="L30" s="1392" t="s">
        <v>39</v>
      </c>
      <c r="N30" s="1392" t="s">
        <v>1911</v>
      </c>
      <c r="O30" s="1392" t="s">
        <v>1938</v>
      </c>
    </row>
    <row r="31" spans="1:15">
      <c r="A31" s="1391">
        <v>1142119859</v>
      </c>
      <c r="D31" s="1392" t="s">
        <v>1999</v>
      </c>
      <c r="E31" s="1392" t="s">
        <v>2000</v>
      </c>
      <c r="F31" s="1392" t="s">
        <v>164</v>
      </c>
      <c r="G31" s="1392" t="s">
        <v>1908</v>
      </c>
      <c r="H31" s="1392" t="s">
        <v>39</v>
      </c>
      <c r="I31" s="1392" t="s">
        <v>2000</v>
      </c>
      <c r="J31" s="1392" t="s">
        <v>1896</v>
      </c>
      <c r="K31" s="1392" t="s">
        <v>39</v>
      </c>
      <c r="L31" s="1392" t="s">
        <v>39</v>
      </c>
      <c r="N31" s="1392" t="s">
        <v>1911</v>
      </c>
      <c r="O31" s="1392" t="s">
        <v>1938</v>
      </c>
    </row>
    <row r="32" spans="1:15">
      <c r="A32" s="1391">
        <v>1144654085</v>
      </c>
      <c r="D32" s="1392" t="s">
        <v>2001</v>
      </c>
      <c r="E32" s="1392" t="s">
        <v>2002</v>
      </c>
      <c r="F32" s="1392" t="s">
        <v>136</v>
      </c>
      <c r="G32" s="1392" t="s">
        <v>1881</v>
      </c>
      <c r="H32" s="1392" t="s">
        <v>1924</v>
      </c>
      <c r="I32" s="1392" t="s">
        <v>2002</v>
      </c>
      <c r="J32" s="1392" t="s">
        <v>1926</v>
      </c>
      <c r="K32" s="1392" t="s">
        <v>1927</v>
      </c>
      <c r="L32" s="1392" t="s">
        <v>1924</v>
      </c>
      <c r="N32" s="1392" t="s">
        <v>1911</v>
      </c>
      <c r="O32" s="1392" t="s">
        <v>1922</v>
      </c>
    </row>
    <row r="33" spans="1:15">
      <c r="A33" s="1391">
        <v>1143711530</v>
      </c>
      <c r="D33" s="1392" t="s">
        <v>2003</v>
      </c>
      <c r="E33" s="1392" t="s">
        <v>2004</v>
      </c>
      <c r="F33" s="1392" t="s">
        <v>132</v>
      </c>
      <c r="G33" s="1392" t="s">
        <v>1881</v>
      </c>
      <c r="H33" s="1392" t="s">
        <v>1924</v>
      </c>
      <c r="I33" s="1392" t="s">
        <v>2004</v>
      </c>
      <c r="J33" s="1392" t="s">
        <v>1926</v>
      </c>
      <c r="K33" s="1392" t="s">
        <v>1927</v>
      </c>
      <c r="L33" s="1392" t="s">
        <v>1924</v>
      </c>
      <c r="N33" s="1392" t="s">
        <v>1911</v>
      </c>
      <c r="O33" s="1392" t="s">
        <v>1922</v>
      </c>
    </row>
    <row r="34" spans="1:15">
      <c r="A34" s="1391">
        <v>1161878468</v>
      </c>
      <c r="D34" s="1392" t="s">
        <v>2005</v>
      </c>
      <c r="E34" s="1392" t="s">
        <v>2006</v>
      </c>
      <c r="F34" s="1392" t="s">
        <v>140</v>
      </c>
      <c r="G34" s="1392" t="s">
        <v>1881</v>
      </c>
      <c r="H34" s="1392" t="s">
        <v>1924</v>
      </c>
      <c r="I34" s="1392" t="s">
        <v>2006</v>
      </c>
      <c r="J34" s="1392" t="s">
        <v>1926</v>
      </c>
      <c r="K34" s="1392" t="s">
        <v>1927</v>
      </c>
      <c r="L34" s="1392" t="s">
        <v>1924</v>
      </c>
      <c r="N34" s="1392" t="s">
        <v>1911</v>
      </c>
      <c r="O34" s="1392" t="s">
        <v>2007</v>
      </c>
    </row>
    <row r="35" spans="1:15">
      <c r="A35" s="1391">
        <v>1162610548</v>
      </c>
      <c r="D35" s="1392" t="s">
        <v>2008</v>
      </c>
      <c r="E35" s="1392" t="s">
        <v>2009</v>
      </c>
      <c r="F35" s="1392" t="s">
        <v>140</v>
      </c>
      <c r="G35" s="1392" t="s">
        <v>1881</v>
      </c>
      <c r="H35" s="1392" t="s">
        <v>1924</v>
      </c>
      <c r="I35" s="1392" t="s">
        <v>2009</v>
      </c>
      <c r="J35" s="1392" t="s">
        <v>1926</v>
      </c>
      <c r="K35" s="1392" t="s">
        <v>1927</v>
      </c>
      <c r="L35" s="1392" t="s">
        <v>1924</v>
      </c>
      <c r="N35" s="1392" t="s">
        <v>1911</v>
      </c>
      <c r="O35" s="1392" t="s">
        <v>2007</v>
      </c>
    </row>
    <row r="36" spans="1:15">
      <c r="A36" s="1391">
        <v>1143873595</v>
      </c>
      <c r="D36" s="1392" t="s">
        <v>2010</v>
      </c>
      <c r="E36" s="1392" t="s">
        <v>2011</v>
      </c>
      <c r="F36" s="1392" t="s">
        <v>165</v>
      </c>
      <c r="G36" s="1392" t="s">
        <v>1914</v>
      </c>
      <c r="H36" s="1392" t="s">
        <v>1030</v>
      </c>
      <c r="I36" s="1392" t="s">
        <v>2011</v>
      </c>
      <c r="J36" s="1392" t="s">
        <v>1910</v>
      </c>
      <c r="K36" s="1392" t="s">
        <v>1916</v>
      </c>
      <c r="L36" s="1392" t="s">
        <v>1030</v>
      </c>
      <c r="N36" s="1392" t="s">
        <v>1911</v>
      </c>
      <c r="O36" s="1392" t="s">
        <v>1917</v>
      </c>
    </row>
    <row r="37" spans="1:15">
      <c r="A37" s="1391">
        <v>1161008603</v>
      </c>
      <c r="D37" s="1392" t="s">
        <v>2012</v>
      </c>
      <c r="E37" s="1392" t="s">
        <v>2013</v>
      </c>
      <c r="F37" s="1392" t="s">
        <v>140</v>
      </c>
      <c r="G37" s="1392" t="s">
        <v>1914</v>
      </c>
      <c r="H37" s="1392" t="s">
        <v>1030</v>
      </c>
      <c r="I37" s="1392" t="s">
        <v>2013</v>
      </c>
      <c r="J37" s="1392" t="s">
        <v>1910</v>
      </c>
      <c r="K37" s="1392" t="s">
        <v>1916</v>
      </c>
      <c r="L37" s="1392" t="s">
        <v>1030</v>
      </c>
      <c r="N37" s="1392" t="s">
        <v>1928</v>
      </c>
      <c r="O37" s="1392" t="s">
        <v>1953</v>
      </c>
    </row>
    <row r="38" spans="1:15">
      <c r="A38" s="1391">
        <v>1143449834</v>
      </c>
      <c r="D38" s="1392" t="s">
        <v>2014</v>
      </c>
      <c r="E38" s="1392" t="s">
        <v>2015</v>
      </c>
      <c r="F38" s="1392" t="s">
        <v>165</v>
      </c>
      <c r="G38" s="1392" t="s">
        <v>1914</v>
      </c>
      <c r="H38" s="1392" t="s">
        <v>1030</v>
      </c>
      <c r="I38" s="1392" t="s">
        <v>2015</v>
      </c>
      <c r="J38" s="1392" t="s">
        <v>1910</v>
      </c>
      <c r="K38" s="1392" t="s">
        <v>1916</v>
      </c>
      <c r="L38" s="1392" t="s">
        <v>1030</v>
      </c>
      <c r="N38" s="1392" t="s">
        <v>1911</v>
      </c>
      <c r="O38" s="1392" t="s">
        <v>1917</v>
      </c>
    </row>
    <row r="39" spans="1:15">
      <c r="A39" s="1391">
        <v>1142091066</v>
      </c>
      <c r="D39" s="1392" t="s">
        <v>2016</v>
      </c>
      <c r="E39" s="1392" t="s">
        <v>2017</v>
      </c>
      <c r="F39" s="1392" t="s">
        <v>136</v>
      </c>
      <c r="G39" s="1392" t="s">
        <v>1931</v>
      </c>
      <c r="H39" s="1392" t="s">
        <v>131</v>
      </c>
      <c r="I39" s="1392" t="s">
        <v>2017</v>
      </c>
      <c r="J39" s="1392" t="s">
        <v>1933</v>
      </c>
      <c r="K39" s="1392" t="s">
        <v>131</v>
      </c>
      <c r="L39" s="1392" t="s">
        <v>131</v>
      </c>
      <c r="N39" s="1392" t="s">
        <v>1911</v>
      </c>
      <c r="O39" s="1392" t="s">
        <v>1934</v>
      </c>
    </row>
    <row r="40" spans="1:15">
      <c r="A40" s="1391">
        <v>1143438068</v>
      </c>
      <c r="D40" s="1392" t="s">
        <v>2018</v>
      </c>
      <c r="E40" s="1392" t="s">
        <v>2020</v>
      </c>
      <c r="F40" s="1392" t="s">
        <v>161</v>
      </c>
      <c r="G40" s="1392" t="s">
        <v>2019</v>
      </c>
      <c r="H40" s="1392" t="s">
        <v>1012</v>
      </c>
      <c r="I40" s="1392" t="s">
        <v>2020</v>
      </c>
      <c r="J40" s="1392" t="s">
        <v>1910</v>
      </c>
      <c r="K40" s="1392" t="s">
        <v>1012</v>
      </c>
      <c r="L40" s="1392" t="s">
        <v>1012</v>
      </c>
      <c r="N40" s="1392" t="s">
        <v>1911</v>
      </c>
      <c r="O40" s="1392" t="s">
        <v>1934</v>
      </c>
    </row>
    <row r="41" spans="1:15">
      <c r="A41" s="1391">
        <v>1142063339</v>
      </c>
      <c r="D41" s="1392" t="s">
        <v>2021</v>
      </c>
      <c r="E41" s="1392" t="s">
        <v>2022</v>
      </c>
      <c r="F41" s="1392" t="s">
        <v>136</v>
      </c>
      <c r="G41" s="1392" t="s">
        <v>1896</v>
      </c>
      <c r="H41" s="1392" t="s">
        <v>39</v>
      </c>
      <c r="I41" s="1392" t="s">
        <v>2022</v>
      </c>
      <c r="J41" s="1392" t="s">
        <v>2023</v>
      </c>
      <c r="K41" s="1392" t="s">
        <v>2024</v>
      </c>
      <c r="L41" s="1392" t="s">
        <v>39</v>
      </c>
      <c r="N41" s="1392" t="s">
        <v>1928</v>
      </c>
      <c r="O41" s="1392" t="s">
        <v>1953</v>
      </c>
    </row>
    <row r="42" spans="1:15">
      <c r="A42" s="1391">
        <v>1162777222</v>
      </c>
      <c r="D42" s="1392" t="s">
        <v>2025</v>
      </c>
      <c r="E42" s="1392" t="s">
        <v>2027</v>
      </c>
      <c r="F42" s="1392" t="s">
        <v>136</v>
      </c>
      <c r="G42" s="1392" t="s">
        <v>1914</v>
      </c>
      <c r="H42" s="1392" t="s">
        <v>2026</v>
      </c>
      <c r="I42" s="1392" t="s">
        <v>2027</v>
      </c>
      <c r="J42" s="1392" t="s">
        <v>2028</v>
      </c>
      <c r="K42" s="1392" t="s">
        <v>2029</v>
      </c>
      <c r="L42" s="1392" t="s">
        <v>2026</v>
      </c>
      <c r="N42" s="1392" t="s">
        <v>1911</v>
      </c>
      <c r="O42" s="1392" t="s">
        <v>1917</v>
      </c>
    </row>
    <row r="43" spans="1:15">
      <c r="A43" s="1391">
        <v>1173767568</v>
      </c>
      <c r="D43" s="1392" t="s">
        <v>2030</v>
      </c>
      <c r="E43" s="1392" t="s">
        <v>2031</v>
      </c>
      <c r="F43" s="1392" t="s">
        <v>164</v>
      </c>
      <c r="G43" s="1392" t="s">
        <v>1908</v>
      </c>
      <c r="H43" s="1392" t="s">
        <v>1014</v>
      </c>
      <c r="I43" s="1392" t="s">
        <v>2031</v>
      </c>
      <c r="J43" s="1392" t="s">
        <v>1937</v>
      </c>
      <c r="K43" s="1392" t="s">
        <v>1014</v>
      </c>
      <c r="L43" s="1392" t="s">
        <v>1014</v>
      </c>
      <c r="N43" s="1392" t="s">
        <v>1911</v>
      </c>
      <c r="O43" s="1392" t="s">
        <v>1938</v>
      </c>
    </row>
    <row r="44" spans="1:15">
      <c r="A44" s="1391">
        <v>1145278199</v>
      </c>
      <c r="D44" s="1392" t="s">
        <v>2032</v>
      </c>
      <c r="E44" s="1392" t="s">
        <v>2033</v>
      </c>
      <c r="F44" s="1392" t="s">
        <v>164</v>
      </c>
      <c r="G44" s="1392" t="s">
        <v>1908</v>
      </c>
      <c r="H44" s="1392" t="s">
        <v>1014</v>
      </c>
      <c r="I44" s="1392" t="s">
        <v>2033</v>
      </c>
      <c r="J44" s="1392" t="s">
        <v>1937</v>
      </c>
      <c r="K44" s="1392" t="s">
        <v>1014</v>
      </c>
      <c r="L44" s="1392" t="s">
        <v>1014</v>
      </c>
      <c r="N44" s="1392" t="s">
        <v>1911</v>
      </c>
      <c r="O44" s="1392" t="s">
        <v>1938</v>
      </c>
    </row>
    <row r="45" spans="1:15">
      <c r="A45" s="1391">
        <v>1142119263</v>
      </c>
      <c r="D45" s="1392" t="s">
        <v>2034</v>
      </c>
      <c r="E45" s="1392" t="s">
        <v>2035</v>
      </c>
      <c r="F45" s="1392" t="s">
        <v>165</v>
      </c>
      <c r="G45" s="1392" t="s">
        <v>1914</v>
      </c>
      <c r="H45" s="1392" t="s">
        <v>1030</v>
      </c>
      <c r="I45" s="1392" t="s">
        <v>2035</v>
      </c>
      <c r="J45" s="1392" t="s">
        <v>1910</v>
      </c>
      <c r="K45" s="1392" t="s">
        <v>1916</v>
      </c>
      <c r="L45" s="1392" t="s">
        <v>1030</v>
      </c>
      <c r="N45" s="1392" t="s">
        <v>1911</v>
      </c>
      <c r="O45" s="1392" t="s">
        <v>1917</v>
      </c>
    </row>
    <row r="46" spans="1:15">
      <c r="A46" s="1391">
        <v>1143028588</v>
      </c>
      <c r="D46" s="1392" t="s">
        <v>2036</v>
      </c>
      <c r="E46" s="1392" t="s">
        <v>2038</v>
      </c>
      <c r="F46" s="1392" t="s">
        <v>164</v>
      </c>
      <c r="G46" s="1392" t="s">
        <v>1908</v>
      </c>
      <c r="H46" s="1392" t="s">
        <v>2037</v>
      </c>
      <c r="I46" s="1392" t="s">
        <v>2038</v>
      </c>
      <c r="J46" s="1392" t="s">
        <v>2039</v>
      </c>
      <c r="K46" s="1392" t="s">
        <v>2037</v>
      </c>
      <c r="L46" s="1392" t="s">
        <v>2037</v>
      </c>
      <c r="N46" s="1392" t="s">
        <v>1911</v>
      </c>
      <c r="O46" s="1392" t="s">
        <v>1938</v>
      </c>
    </row>
    <row r="47" spans="1:15">
      <c r="A47" s="1391">
        <v>1140840332</v>
      </c>
      <c r="D47" s="1392" t="s">
        <v>2040</v>
      </c>
      <c r="E47" s="1392" t="s">
        <v>2041</v>
      </c>
      <c r="F47" s="1392" t="s">
        <v>164</v>
      </c>
      <c r="G47" s="1392" t="s">
        <v>1908</v>
      </c>
      <c r="H47" s="1392" t="s">
        <v>1014</v>
      </c>
      <c r="I47" s="1392" t="s">
        <v>2041</v>
      </c>
      <c r="J47" s="1392" t="s">
        <v>1937</v>
      </c>
      <c r="K47" s="1392" t="s">
        <v>1014</v>
      </c>
      <c r="L47" s="1392" t="s">
        <v>1014</v>
      </c>
      <c r="N47" s="1392" t="s">
        <v>1911</v>
      </c>
      <c r="O47" s="1392" t="s">
        <v>1912</v>
      </c>
    </row>
    <row r="48" spans="1:15">
      <c r="A48" s="1391">
        <v>1161786976</v>
      </c>
      <c r="D48" s="1392" t="s">
        <v>2042</v>
      </c>
      <c r="E48" s="1392" t="s">
        <v>2043</v>
      </c>
      <c r="F48" s="1392" t="s">
        <v>164</v>
      </c>
      <c r="G48" s="1392" t="s">
        <v>1908</v>
      </c>
      <c r="H48" s="1392" t="s">
        <v>1013</v>
      </c>
      <c r="I48" s="1392" t="s">
        <v>2043</v>
      </c>
      <c r="J48" s="1392" t="s">
        <v>1910</v>
      </c>
      <c r="K48" s="1392" t="s">
        <v>1013</v>
      </c>
      <c r="L48" s="1392" t="s">
        <v>1013</v>
      </c>
      <c r="N48" s="1392" t="s">
        <v>1911</v>
      </c>
      <c r="O48" s="1392" t="s">
        <v>1938</v>
      </c>
    </row>
    <row r="49" spans="1:15">
      <c r="A49" s="1391">
        <v>1142818518</v>
      </c>
      <c r="D49" s="1392" t="s">
        <v>2044</v>
      </c>
      <c r="E49" s="1392" t="s">
        <v>2045</v>
      </c>
      <c r="F49" s="1392" t="s">
        <v>164</v>
      </c>
      <c r="G49" s="1392" t="s">
        <v>1908</v>
      </c>
      <c r="H49" s="1392" t="s">
        <v>1014</v>
      </c>
      <c r="I49" s="1392" t="s">
        <v>2045</v>
      </c>
      <c r="J49" s="1392" t="s">
        <v>1937</v>
      </c>
      <c r="K49" s="1392" t="s">
        <v>1014</v>
      </c>
      <c r="L49" s="1392" t="s">
        <v>1014</v>
      </c>
      <c r="N49" s="1392" t="s">
        <v>1911</v>
      </c>
      <c r="O49" s="1392" t="s">
        <v>1938</v>
      </c>
    </row>
    <row r="50" spans="1:15">
      <c r="A50" s="1391">
        <v>1167569202</v>
      </c>
      <c r="D50" s="1392" t="s">
        <v>2046</v>
      </c>
      <c r="E50" s="1392" t="s">
        <v>2047</v>
      </c>
      <c r="F50" s="1392" t="s">
        <v>140</v>
      </c>
      <c r="G50" s="1392" t="s">
        <v>1919</v>
      </c>
      <c r="H50" s="1392" t="s">
        <v>179</v>
      </c>
      <c r="I50" s="1392" t="s">
        <v>2047</v>
      </c>
      <c r="J50" s="1392" t="s">
        <v>1921</v>
      </c>
      <c r="K50" s="1392" t="s">
        <v>179</v>
      </c>
      <c r="L50" s="1392" t="s">
        <v>179</v>
      </c>
      <c r="N50" s="1392" t="s">
        <v>1911</v>
      </c>
      <c r="O50" s="1392" t="s">
        <v>2048</v>
      </c>
    </row>
    <row r="51" spans="1:15">
      <c r="A51" s="1391">
        <v>1144109619</v>
      </c>
      <c r="D51" s="1392" t="s">
        <v>2049</v>
      </c>
      <c r="E51" s="1392" t="s">
        <v>2050</v>
      </c>
      <c r="F51" s="1392" t="s">
        <v>119</v>
      </c>
      <c r="G51" s="1392" t="s">
        <v>1942</v>
      </c>
      <c r="H51" s="1392" t="s">
        <v>1014</v>
      </c>
      <c r="I51" s="1392" t="s">
        <v>2050</v>
      </c>
      <c r="J51" s="1392" t="s">
        <v>1937</v>
      </c>
      <c r="K51" s="1392" t="s">
        <v>1014</v>
      </c>
      <c r="L51" s="1392" t="s">
        <v>1014</v>
      </c>
      <c r="N51" s="1392" t="s">
        <v>1911</v>
      </c>
      <c r="O51" s="1392" t="s">
        <v>1912</v>
      </c>
    </row>
    <row r="52" spans="1:15">
      <c r="A52" s="1391">
        <v>1142987016</v>
      </c>
      <c r="D52" s="1392" t="s">
        <v>2051</v>
      </c>
      <c r="E52" s="1392" t="s">
        <v>2053</v>
      </c>
      <c r="F52" s="1392" t="s">
        <v>165</v>
      </c>
      <c r="G52" s="1392" t="s">
        <v>1914</v>
      </c>
      <c r="H52" s="1392" t="s">
        <v>2052</v>
      </c>
      <c r="I52" s="1392" t="s">
        <v>2053</v>
      </c>
      <c r="J52" s="1392" t="s">
        <v>1983</v>
      </c>
      <c r="K52" s="1392" t="s">
        <v>2054</v>
      </c>
      <c r="L52" s="1392" t="s">
        <v>2052</v>
      </c>
      <c r="N52" s="1392" t="s">
        <v>1928</v>
      </c>
      <c r="O52" s="1392" t="s">
        <v>1953</v>
      </c>
    </row>
    <row r="53" spans="1:15">
      <c r="A53" s="1391">
        <v>1142144691</v>
      </c>
      <c r="D53" s="1392" t="s">
        <v>2055</v>
      </c>
      <c r="E53" s="1392" t="s">
        <v>2056</v>
      </c>
      <c r="F53" s="1392" t="s">
        <v>164</v>
      </c>
      <c r="G53" s="1392" t="s">
        <v>1908</v>
      </c>
      <c r="H53" s="1392" t="s">
        <v>1014</v>
      </c>
      <c r="I53" s="1392" t="s">
        <v>2056</v>
      </c>
      <c r="J53" s="1392" t="s">
        <v>1937</v>
      </c>
      <c r="K53" s="1392" t="s">
        <v>1014</v>
      </c>
      <c r="L53" s="1392" t="s">
        <v>1014</v>
      </c>
      <c r="N53" s="1392" t="s">
        <v>1911</v>
      </c>
      <c r="O53" s="1392" t="s">
        <v>1938</v>
      </c>
    </row>
    <row r="54" spans="1:15">
      <c r="A54" s="1391">
        <v>1143745843</v>
      </c>
      <c r="D54" s="1392" t="s">
        <v>2057</v>
      </c>
      <c r="E54" s="1392" t="s">
        <v>2058</v>
      </c>
      <c r="F54" s="1392" t="s">
        <v>164</v>
      </c>
      <c r="G54" s="1392" t="s">
        <v>1908</v>
      </c>
      <c r="H54" s="1392" t="s">
        <v>1013</v>
      </c>
      <c r="I54" s="1392" t="s">
        <v>2058</v>
      </c>
      <c r="J54" s="1392" t="s">
        <v>1910</v>
      </c>
      <c r="K54" s="1392" t="s">
        <v>1013</v>
      </c>
      <c r="L54" s="1392" t="s">
        <v>1013</v>
      </c>
      <c r="N54" s="1392" t="s">
        <v>1911</v>
      </c>
      <c r="O54" s="1392" t="s">
        <v>1938</v>
      </c>
    </row>
    <row r="55" spans="1:15">
      <c r="A55" s="1391">
        <v>1148644926</v>
      </c>
      <c r="D55" s="1392" t="s">
        <v>2059</v>
      </c>
      <c r="E55" s="1392" t="s">
        <v>2060</v>
      </c>
      <c r="F55" s="1392" t="s">
        <v>165</v>
      </c>
      <c r="G55" s="1392" t="s">
        <v>1914</v>
      </c>
      <c r="H55" s="1392" t="s">
        <v>1030</v>
      </c>
      <c r="I55" s="1392" t="s">
        <v>2060</v>
      </c>
      <c r="J55" s="1392" t="s">
        <v>1910</v>
      </c>
      <c r="K55" s="1392" t="s">
        <v>1916</v>
      </c>
      <c r="L55" s="1392" t="s">
        <v>1030</v>
      </c>
      <c r="N55" s="1392" t="s">
        <v>1911</v>
      </c>
      <c r="O55" s="1392" t="s">
        <v>1917</v>
      </c>
    </row>
    <row r="56" spans="1:15">
      <c r="A56" s="1391">
        <v>1142087619</v>
      </c>
      <c r="D56" s="1392" t="s">
        <v>2061</v>
      </c>
      <c r="E56" s="1392" t="s">
        <v>2062</v>
      </c>
      <c r="F56" s="1392" t="s">
        <v>136</v>
      </c>
      <c r="G56" s="1392" t="s">
        <v>1919</v>
      </c>
      <c r="H56" s="1392" t="s">
        <v>179</v>
      </c>
      <c r="I56" s="1392" t="s">
        <v>2062</v>
      </c>
      <c r="J56" s="1392" t="s">
        <v>1921</v>
      </c>
      <c r="K56" s="1392" t="s">
        <v>179</v>
      </c>
      <c r="L56" s="1392" t="s">
        <v>179</v>
      </c>
      <c r="N56" s="1392" t="s">
        <v>1928</v>
      </c>
      <c r="O56" s="1392" t="s">
        <v>1975</v>
      </c>
    </row>
    <row r="57" spans="1:15">
      <c r="A57" s="1391">
        <v>1172906639</v>
      </c>
      <c r="D57" s="1392" t="s">
        <v>2063</v>
      </c>
      <c r="E57" s="1392" t="s">
        <v>2064</v>
      </c>
      <c r="F57" s="1392" t="s">
        <v>140</v>
      </c>
      <c r="G57" s="1392" t="s">
        <v>1919</v>
      </c>
      <c r="H57" s="1392" t="s">
        <v>179</v>
      </c>
      <c r="I57" s="1392" t="s">
        <v>2064</v>
      </c>
      <c r="J57" s="1392" t="s">
        <v>1921</v>
      </c>
      <c r="K57" s="1392" t="s">
        <v>179</v>
      </c>
      <c r="L57" s="1392" t="s">
        <v>179</v>
      </c>
      <c r="N57" s="1392" t="s">
        <v>1911</v>
      </c>
      <c r="O57" s="1392" t="s">
        <v>2007</v>
      </c>
    </row>
    <row r="58" spans="1:15">
      <c r="A58" s="1391">
        <v>1147964010</v>
      </c>
      <c r="D58" s="1392" t="s">
        <v>2065</v>
      </c>
      <c r="E58" s="1392" t="s">
        <v>2066</v>
      </c>
      <c r="F58" s="1392" t="s">
        <v>164</v>
      </c>
      <c r="G58" s="1392" t="s">
        <v>1908</v>
      </c>
      <c r="H58" s="1392" t="s">
        <v>2037</v>
      </c>
      <c r="I58" s="1392" t="s">
        <v>2066</v>
      </c>
      <c r="J58" s="1392" t="s">
        <v>2039</v>
      </c>
      <c r="K58" s="1392" t="s">
        <v>2037</v>
      </c>
      <c r="L58" s="1392" t="s">
        <v>2037</v>
      </c>
      <c r="N58" s="1392" t="s">
        <v>1911</v>
      </c>
      <c r="O58" s="1392" t="s">
        <v>1938</v>
      </c>
    </row>
    <row r="59" spans="1:15">
      <c r="A59" s="1391">
        <v>1143429414</v>
      </c>
      <c r="D59" s="1392" t="s">
        <v>2067</v>
      </c>
      <c r="E59" s="1392" t="s">
        <v>2068</v>
      </c>
      <c r="F59" s="1392" t="s">
        <v>164</v>
      </c>
      <c r="G59" s="1392" t="s">
        <v>1908</v>
      </c>
      <c r="H59" s="1392" t="s">
        <v>179</v>
      </c>
      <c r="I59" s="1392" t="s">
        <v>2068</v>
      </c>
      <c r="J59" s="1392" t="s">
        <v>1921</v>
      </c>
      <c r="K59" s="1392" t="s">
        <v>179</v>
      </c>
      <c r="L59" s="1392" t="s">
        <v>179</v>
      </c>
      <c r="N59" s="1392" t="s">
        <v>1911</v>
      </c>
      <c r="O59" s="1392" t="s">
        <v>1938</v>
      </c>
    </row>
    <row r="60" spans="1:15">
      <c r="A60" s="1391">
        <v>1143833003</v>
      </c>
      <c r="D60" s="1392" t="s">
        <v>2069</v>
      </c>
      <c r="E60" s="1392" t="s">
        <v>2070</v>
      </c>
      <c r="F60" s="1392" t="s">
        <v>136</v>
      </c>
      <c r="G60" s="1392" t="s">
        <v>1881</v>
      </c>
      <c r="H60" s="1392" t="s">
        <v>1982</v>
      </c>
      <c r="I60" s="1392" t="s">
        <v>2070</v>
      </c>
      <c r="J60" s="1392" t="s">
        <v>1983</v>
      </c>
      <c r="K60" s="1392" t="s">
        <v>1984</v>
      </c>
      <c r="L60" s="1392" t="s">
        <v>1982</v>
      </c>
      <c r="N60" s="1392" t="s">
        <v>1928</v>
      </c>
      <c r="O60" s="1392" t="s">
        <v>1975</v>
      </c>
    </row>
    <row r="61" spans="1:15">
      <c r="A61" s="1391">
        <v>1149594427</v>
      </c>
      <c r="D61" s="1392" t="s">
        <v>2071</v>
      </c>
      <c r="E61" s="1392" t="s">
        <v>2072</v>
      </c>
      <c r="F61" s="1392" t="s">
        <v>162</v>
      </c>
      <c r="G61" s="1392" t="s">
        <v>1908</v>
      </c>
      <c r="H61" s="1392" t="s">
        <v>1014</v>
      </c>
      <c r="I61" s="1392" t="s">
        <v>2072</v>
      </c>
      <c r="J61" s="1392" t="s">
        <v>1937</v>
      </c>
      <c r="K61" s="1392" t="s">
        <v>1014</v>
      </c>
      <c r="L61" s="1392" t="s">
        <v>1014</v>
      </c>
      <c r="N61" s="1392" t="s">
        <v>1911</v>
      </c>
      <c r="O61" s="1392" t="s">
        <v>1938</v>
      </c>
    </row>
    <row r="62" spans="1:15">
      <c r="A62" s="1391">
        <v>1146135414</v>
      </c>
      <c r="D62" s="1392" t="s">
        <v>2073</v>
      </c>
      <c r="E62" s="1392" t="s">
        <v>2074</v>
      </c>
      <c r="F62" s="1392" t="s">
        <v>164</v>
      </c>
      <c r="G62" s="1392" t="s">
        <v>1908</v>
      </c>
      <c r="H62" s="1392" t="s">
        <v>1015</v>
      </c>
      <c r="I62" s="1392" t="s">
        <v>2074</v>
      </c>
      <c r="J62" s="1392" t="s">
        <v>1881</v>
      </c>
      <c r="K62" s="1392" t="s">
        <v>1980</v>
      </c>
      <c r="L62" s="1392" t="s">
        <v>1015</v>
      </c>
      <c r="N62" s="1392" t="s">
        <v>1928</v>
      </c>
      <c r="O62" s="1392" t="s">
        <v>1929</v>
      </c>
    </row>
    <row r="63" spans="1:15">
      <c r="A63" s="1391">
        <v>1162791991</v>
      </c>
      <c r="D63" s="1392" t="s">
        <v>2075</v>
      </c>
      <c r="E63" s="1392" t="s">
        <v>2076</v>
      </c>
      <c r="F63" s="1392" t="s">
        <v>136</v>
      </c>
      <c r="G63" s="1392" t="s">
        <v>1881</v>
      </c>
      <c r="H63" s="1392" t="s">
        <v>1924</v>
      </c>
      <c r="I63" s="1392" t="s">
        <v>2076</v>
      </c>
      <c r="J63" s="1392" t="s">
        <v>1926</v>
      </c>
      <c r="K63" s="1392" t="s">
        <v>1927</v>
      </c>
      <c r="L63" s="1392" t="s">
        <v>1924</v>
      </c>
      <c r="N63" s="1392" t="s">
        <v>1911</v>
      </c>
      <c r="O63" s="1392" t="s">
        <v>2048</v>
      </c>
    </row>
    <row r="64" spans="1:15">
      <c r="A64" s="1391">
        <v>1148569438</v>
      </c>
      <c r="D64" s="1392" t="s">
        <v>2077</v>
      </c>
      <c r="E64" s="1392" t="s">
        <v>2078</v>
      </c>
      <c r="F64" s="1392" t="s">
        <v>119</v>
      </c>
      <c r="G64" s="1392" t="s">
        <v>1942</v>
      </c>
      <c r="H64" s="1392" t="s">
        <v>1014</v>
      </c>
      <c r="I64" s="1392" t="s">
        <v>2078</v>
      </c>
      <c r="J64" s="1392" t="s">
        <v>1937</v>
      </c>
      <c r="K64" s="1392" t="s">
        <v>1014</v>
      </c>
      <c r="L64" s="1392" t="s">
        <v>1014</v>
      </c>
      <c r="N64" s="1392" t="s">
        <v>1911</v>
      </c>
      <c r="O64" s="1392" t="s">
        <v>1912</v>
      </c>
    </row>
    <row r="65" spans="1:15">
      <c r="A65" s="1391">
        <v>1143714419</v>
      </c>
      <c r="D65" s="1392" t="s">
        <v>2079</v>
      </c>
      <c r="E65" s="1392" t="s">
        <v>2080</v>
      </c>
      <c r="F65" s="1392" t="s">
        <v>132</v>
      </c>
      <c r="G65" s="1392" t="s">
        <v>1881</v>
      </c>
      <c r="H65" s="1392" t="s">
        <v>1924</v>
      </c>
      <c r="I65" s="1392" t="s">
        <v>2080</v>
      </c>
      <c r="J65" s="1392" t="s">
        <v>1926</v>
      </c>
      <c r="K65" s="1392" t="s">
        <v>1927</v>
      </c>
      <c r="L65" s="1392" t="s">
        <v>1924</v>
      </c>
      <c r="N65" s="1392" t="s">
        <v>1911</v>
      </c>
      <c r="O65" s="1392" t="s">
        <v>1922</v>
      </c>
    </row>
    <row r="66" spans="1:15">
      <c r="A66" s="1391">
        <v>1162974902</v>
      </c>
      <c r="D66" s="1392" t="s">
        <v>2081</v>
      </c>
      <c r="E66" s="1392" t="s">
        <v>2082</v>
      </c>
      <c r="F66" s="1392" t="s">
        <v>140</v>
      </c>
      <c r="G66" s="1392" t="s">
        <v>1914</v>
      </c>
      <c r="H66" s="1392" t="s">
        <v>1031</v>
      </c>
      <c r="I66" s="1392" t="s">
        <v>2082</v>
      </c>
      <c r="J66" s="1392" t="s">
        <v>1993</v>
      </c>
      <c r="K66" s="1392" t="s">
        <v>1994</v>
      </c>
      <c r="L66" s="1392" t="s">
        <v>1031</v>
      </c>
      <c r="N66" s="1392" t="s">
        <v>1928</v>
      </c>
      <c r="O66" s="1392" t="s">
        <v>1953</v>
      </c>
    </row>
    <row r="67" spans="1:15">
      <c r="A67" s="1391">
        <v>1147723812</v>
      </c>
      <c r="D67" s="1392" t="s">
        <v>2083</v>
      </c>
      <c r="E67" s="1392" t="s">
        <v>2084</v>
      </c>
      <c r="F67" s="1392" t="s">
        <v>140</v>
      </c>
      <c r="G67" s="1392" t="s">
        <v>1881</v>
      </c>
      <c r="H67" s="1392" t="s">
        <v>1924</v>
      </c>
      <c r="I67" s="1392" t="s">
        <v>2084</v>
      </c>
      <c r="J67" s="1392" t="s">
        <v>1926</v>
      </c>
      <c r="K67" s="1392" t="s">
        <v>1927</v>
      </c>
      <c r="L67" s="1392" t="s">
        <v>1924</v>
      </c>
      <c r="N67" s="1392" t="s">
        <v>1911</v>
      </c>
      <c r="O67" s="1392" t="s">
        <v>2007</v>
      </c>
    </row>
    <row r="68" spans="1:15">
      <c r="A68" s="1391">
        <v>1145690070</v>
      </c>
      <c r="D68" s="1392" t="s">
        <v>2085</v>
      </c>
      <c r="E68" s="1392" t="s">
        <v>2086</v>
      </c>
      <c r="F68" s="1392" t="s">
        <v>164</v>
      </c>
      <c r="G68" s="1392" t="s">
        <v>1908</v>
      </c>
      <c r="H68" s="1392" t="s">
        <v>1013</v>
      </c>
      <c r="I68" s="1392" t="s">
        <v>2086</v>
      </c>
      <c r="J68" s="1392" t="s">
        <v>1910</v>
      </c>
      <c r="K68" s="1392" t="s">
        <v>1013</v>
      </c>
      <c r="L68" s="1392" t="s">
        <v>1013</v>
      </c>
      <c r="N68" s="1392" t="s">
        <v>1911</v>
      </c>
      <c r="O68" s="1392" t="s">
        <v>1938</v>
      </c>
    </row>
    <row r="69" spans="1:15">
      <c r="A69" s="1391">
        <v>1165497059</v>
      </c>
      <c r="D69" s="1392" t="s">
        <v>2087</v>
      </c>
      <c r="E69" s="1392" t="s">
        <v>2088</v>
      </c>
      <c r="F69" s="1392" t="s">
        <v>140</v>
      </c>
      <c r="G69" s="1392" t="s">
        <v>1931</v>
      </c>
      <c r="H69" s="1392" t="s">
        <v>131</v>
      </c>
      <c r="I69" s="1392" t="s">
        <v>2088</v>
      </c>
      <c r="J69" s="1392" t="s">
        <v>1933</v>
      </c>
      <c r="K69" s="1392" t="s">
        <v>131</v>
      </c>
      <c r="L69" s="1392" t="s">
        <v>131</v>
      </c>
      <c r="N69" s="1392" t="s">
        <v>1911</v>
      </c>
      <c r="O69" s="1392" t="s">
        <v>1934</v>
      </c>
    </row>
    <row r="70" spans="1:15">
      <c r="A70" s="1391">
        <v>1142860049</v>
      </c>
      <c r="D70" s="1392" t="s">
        <v>2089</v>
      </c>
      <c r="E70" s="1392" t="s">
        <v>2090</v>
      </c>
      <c r="F70" s="1392" t="s">
        <v>132</v>
      </c>
      <c r="G70" s="1392" t="s">
        <v>1919</v>
      </c>
      <c r="H70" s="1392" t="s">
        <v>179</v>
      </c>
      <c r="I70" s="1392" t="s">
        <v>2090</v>
      </c>
      <c r="J70" s="1392" t="s">
        <v>1921</v>
      </c>
      <c r="K70" s="1392" t="s">
        <v>179</v>
      </c>
      <c r="L70" s="1392" t="s">
        <v>179</v>
      </c>
      <c r="N70" s="1392" t="s">
        <v>1928</v>
      </c>
      <c r="O70" s="1392" t="s">
        <v>1929</v>
      </c>
    </row>
    <row r="71" spans="1:15">
      <c r="A71" s="1391">
        <v>1142828517</v>
      </c>
      <c r="D71" s="1392" t="s">
        <v>2091</v>
      </c>
      <c r="E71" s="1392" t="s">
        <v>2092</v>
      </c>
      <c r="F71" s="1392" t="s">
        <v>109</v>
      </c>
      <c r="G71" s="1392" t="s">
        <v>1881</v>
      </c>
      <c r="H71" s="1392" t="s">
        <v>1924</v>
      </c>
      <c r="I71" s="1392" t="s">
        <v>2092</v>
      </c>
      <c r="J71" s="1392" t="s">
        <v>1926</v>
      </c>
      <c r="K71" s="1392" t="s">
        <v>1927</v>
      </c>
      <c r="L71" s="1392" t="s">
        <v>1924</v>
      </c>
      <c r="N71" s="1392" t="s">
        <v>1928</v>
      </c>
      <c r="O71" s="1392" t="s">
        <v>1929</v>
      </c>
    </row>
    <row r="72" spans="1:15">
      <c r="A72" s="1391">
        <v>1148923601</v>
      </c>
      <c r="D72" s="1392" t="s">
        <v>2093</v>
      </c>
      <c r="E72" s="1392" t="s">
        <v>2094</v>
      </c>
      <c r="F72" s="1392" t="s">
        <v>109</v>
      </c>
      <c r="G72" s="1392" t="s">
        <v>1914</v>
      </c>
      <c r="H72" s="1392" t="s">
        <v>2026</v>
      </c>
      <c r="I72" s="1392" t="s">
        <v>2094</v>
      </c>
      <c r="J72" s="1392" t="s">
        <v>2028</v>
      </c>
      <c r="K72" s="1392" t="s">
        <v>2029</v>
      </c>
      <c r="L72" s="1392" t="s">
        <v>2026</v>
      </c>
      <c r="N72" s="1392" t="s">
        <v>1928</v>
      </c>
      <c r="O72" s="1392" t="s">
        <v>2095</v>
      </c>
    </row>
    <row r="73" spans="1:15">
      <c r="A73" s="1391">
        <v>1160039328</v>
      </c>
      <c r="D73" s="1392" t="s">
        <v>2096</v>
      </c>
      <c r="E73" s="1392" t="s">
        <v>2097</v>
      </c>
      <c r="F73" s="1392" t="s">
        <v>140</v>
      </c>
      <c r="G73" s="1392" t="s">
        <v>1881</v>
      </c>
      <c r="H73" s="1392" t="s">
        <v>1924</v>
      </c>
      <c r="I73" s="1392" t="s">
        <v>2097</v>
      </c>
      <c r="J73" s="1392" t="s">
        <v>1926</v>
      </c>
      <c r="K73" s="1392" t="s">
        <v>1927</v>
      </c>
      <c r="L73" s="1392" t="s">
        <v>1924</v>
      </c>
      <c r="N73" s="1392" t="s">
        <v>1928</v>
      </c>
      <c r="O73" s="1392" t="s">
        <v>2098</v>
      </c>
    </row>
    <row r="74" spans="1:15">
      <c r="A74" s="1391">
        <v>1145454097</v>
      </c>
      <c r="D74" s="1392" t="s">
        <v>2099</v>
      </c>
      <c r="E74" s="1392" t="s">
        <v>2100</v>
      </c>
      <c r="F74" s="1392" t="s">
        <v>140</v>
      </c>
      <c r="G74" s="1392" t="s">
        <v>1881</v>
      </c>
      <c r="H74" s="1392" t="s">
        <v>1924</v>
      </c>
      <c r="I74" s="1392" t="s">
        <v>2100</v>
      </c>
      <c r="J74" s="1392" t="s">
        <v>1926</v>
      </c>
      <c r="K74" s="1392" t="s">
        <v>1927</v>
      </c>
      <c r="L74" s="1392" t="s">
        <v>1924</v>
      </c>
      <c r="N74" s="1392" t="s">
        <v>1911</v>
      </c>
      <c r="O74" s="1392" t="s">
        <v>2007</v>
      </c>
    </row>
    <row r="75" spans="1:15">
      <c r="A75" s="1391">
        <v>1142725507</v>
      </c>
      <c r="D75" s="1392" t="s">
        <v>2101</v>
      </c>
      <c r="E75" s="1392" t="s">
        <v>2102</v>
      </c>
      <c r="F75" s="1392" t="s">
        <v>161</v>
      </c>
      <c r="G75" s="1392" t="s">
        <v>1931</v>
      </c>
      <c r="H75" s="1392" t="s">
        <v>131</v>
      </c>
      <c r="I75" s="1392" t="s">
        <v>2102</v>
      </c>
      <c r="J75" s="1392" t="s">
        <v>1933</v>
      </c>
      <c r="K75" s="1392" t="s">
        <v>131</v>
      </c>
      <c r="L75" s="1392" t="s">
        <v>131</v>
      </c>
      <c r="N75" s="1392" t="s">
        <v>1911</v>
      </c>
      <c r="O75" s="1392" t="s">
        <v>1934</v>
      </c>
    </row>
    <row r="76" spans="1:15">
      <c r="A76" s="1391">
        <v>1165410763</v>
      </c>
      <c r="D76" s="1392" t="s">
        <v>2103</v>
      </c>
      <c r="E76" s="1392" t="s">
        <v>2104</v>
      </c>
      <c r="F76" s="1392" t="s">
        <v>136</v>
      </c>
      <c r="G76" s="1392" t="s">
        <v>1881</v>
      </c>
      <c r="H76" s="1392" t="s">
        <v>1924</v>
      </c>
      <c r="I76" s="1392" t="s">
        <v>2104</v>
      </c>
      <c r="J76" s="1392" t="s">
        <v>1926</v>
      </c>
      <c r="K76" s="1392" t="s">
        <v>1927</v>
      </c>
      <c r="L76" s="1392" t="s">
        <v>1924</v>
      </c>
      <c r="N76" s="1392" t="s">
        <v>1911</v>
      </c>
      <c r="O76" s="1392" t="s">
        <v>2105</v>
      </c>
    </row>
    <row r="77" spans="1:15">
      <c r="A77" s="1391">
        <v>1160055787</v>
      </c>
      <c r="D77" s="1392" t="s">
        <v>2106</v>
      </c>
      <c r="E77" s="1392" t="s">
        <v>2107</v>
      </c>
      <c r="F77" s="1392" t="s">
        <v>165</v>
      </c>
      <c r="G77" s="1392" t="s">
        <v>1914</v>
      </c>
      <c r="H77" s="1392" t="s">
        <v>1030</v>
      </c>
      <c r="I77" s="1392" t="s">
        <v>2107</v>
      </c>
      <c r="J77" s="1392" t="s">
        <v>1910</v>
      </c>
      <c r="K77" s="1392" t="s">
        <v>1916</v>
      </c>
      <c r="L77" s="1392" t="s">
        <v>1030</v>
      </c>
      <c r="N77" s="1392" t="s">
        <v>1911</v>
      </c>
      <c r="O77" s="1392" t="s">
        <v>1956</v>
      </c>
    </row>
    <row r="78" spans="1:15">
      <c r="A78" s="1391">
        <v>1143110451</v>
      </c>
      <c r="D78" s="1392" t="s">
        <v>2108</v>
      </c>
      <c r="E78" s="1392" t="s">
        <v>2109</v>
      </c>
      <c r="F78" s="1392" t="s">
        <v>165</v>
      </c>
      <c r="G78" s="1392" t="s">
        <v>1914</v>
      </c>
      <c r="H78" s="1392" t="s">
        <v>1030</v>
      </c>
      <c r="I78" s="1392" t="s">
        <v>2109</v>
      </c>
      <c r="J78" s="1392" t="s">
        <v>1910</v>
      </c>
      <c r="K78" s="1392" t="s">
        <v>1916</v>
      </c>
      <c r="L78" s="1392" t="s">
        <v>1030</v>
      </c>
      <c r="N78" s="1392" t="s">
        <v>1911</v>
      </c>
      <c r="O78" s="1392" t="s">
        <v>1956</v>
      </c>
    </row>
    <row r="79" spans="1:15">
      <c r="A79" s="1391">
        <v>1166242959</v>
      </c>
      <c r="D79" s="1392" t="s">
        <v>2110</v>
      </c>
      <c r="E79" s="1392" t="s">
        <v>2111</v>
      </c>
      <c r="F79" s="1392" t="s">
        <v>165</v>
      </c>
      <c r="G79" s="1392" t="s">
        <v>1914</v>
      </c>
      <c r="H79" s="1392" t="s">
        <v>1030</v>
      </c>
      <c r="I79" s="1392" t="s">
        <v>2111</v>
      </c>
      <c r="J79" s="1392" t="s">
        <v>1910</v>
      </c>
      <c r="K79" s="1392" t="s">
        <v>1916</v>
      </c>
      <c r="L79" s="1392" t="s">
        <v>1030</v>
      </c>
      <c r="N79" s="1392" t="s">
        <v>1911</v>
      </c>
      <c r="O79" s="1392" t="s">
        <v>1956</v>
      </c>
    </row>
    <row r="80" spans="1:15">
      <c r="A80" s="1391">
        <v>1145471125</v>
      </c>
      <c r="D80" s="1392" t="s">
        <v>2112</v>
      </c>
      <c r="E80" s="1392" t="s">
        <v>2113</v>
      </c>
      <c r="F80" s="1392" t="s">
        <v>165</v>
      </c>
      <c r="G80" s="1392" t="s">
        <v>1914</v>
      </c>
      <c r="H80" s="1392" t="s">
        <v>1030</v>
      </c>
      <c r="I80" s="1392" t="s">
        <v>2113</v>
      </c>
      <c r="J80" s="1392" t="s">
        <v>1910</v>
      </c>
      <c r="K80" s="1392" t="s">
        <v>1916</v>
      </c>
      <c r="L80" s="1392" t="s">
        <v>1030</v>
      </c>
      <c r="N80" s="1392" t="s">
        <v>1911</v>
      </c>
      <c r="O80" s="1392" t="s">
        <v>1956</v>
      </c>
    </row>
    <row r="81" spans="1:15">
      <c r="A81" s="1391">
        <v>1171332811</v>
      </c>
      <c r="D81" s="1392" t="s">
        <v>2114</v>
      </c>
      <c r="E81" s="1392" t="s">
        <v>2115</v>
      </c>
      <c r="F81" s="1392" t="s">
        <v>132</v>
      </c>
      <c r="G81" s="1392" t="s">
        <v>1881</v>
      </c>
      <c r="H81" s="1392" t="s">
        <v>1924</v>
      </c>
      <c r="I81" s="1392" t="s">
        <v>2115</v>
      </c>
      <c r="J81" s="1392" t="s">
        <v>1926</v>
      </c>
      <c r="K81" s="1392" t="s">
        <v>1927</v>
      </c>
      <c r="L81" s="1392" t="s">
        <v>1924</v>
      </c>
      <c r="N81" s="1392" t="s">
        <v>1911</v>
      </c>
      <c r="O81" s="1392" t="s">
        <v>1922</v>
      </c>
    </row>
    <row r="82" spans="1:15">
      <c r="A82" s="1391">
        <v>1145030541</v>
      </c>
      <c r="D82" s="1392" t="s">
        <v>2116</v>
      </c>
      <c r="E82" s="1392" t="s">
        <v>2117</v>
      </c>
      <c r="F82" s="1392" t="s">
        <v>136</v>
      </c>
      <c r="G82" s="1392" t="s">
        <v>1881</v>
      </c>
      <c r="H82" s="1392" t="s">
        <v>1924</v>
      </c>
      <c r="I82" s="1392" t="s">
        <v>2117</v>
      </c>
      <c r="J82" s="1392" t="s">
        <v>1926</v>
      </c>
      <c r="K82" s="1392" t="s">
        <v>1927</v>
      </c>
      <c r="L82" s="1392" t="s">
        <v>1924</v>
      </c>
      <c r="N82" s="1392" t="s">
        <v>1911</v>
      </c>
      <c r="O82" s="1392" t="s">
        <v>2105</v>
      </c>
    </row>
    <row r="83" spans="1:15">
      <c r="A83" s="1391">
        <v>1144865020</v>
      </c>
      <c r="D83" s="1392" t="s">
        <v>2118</v>
      </c>
      <c r="E83" s="1392" t="s">
        <v>2119</v>
      </c>
      <c r="F83" s="1392" t="s">
        <v>132</v>
      </c>
      <c r="G83" s="1392" t="s">
        <v>1881</v>
      </c>
      <c r="H83" s="1392" t="s">
        <v>1924</v>
      </c>
      <c r="I83" s="1392" t="s">
        <v>2119</v>
      </c>
      <c r="J83" s="1392" t="s">
        <v>1926</v>
      </c>
      <c r="K83" s="1392" t="s">
        <v>1927</v>
      </c>
      <c r="L83" s="1392" t="s">
        <v>1924</v>
      </c>
      <c r="N83" s="1392" t="s">
        <v>1911</v>
      </c>
      <c r="O83" s="1392" t="s">
        <v>1922</v>
      </c>
    </row>
    <row r="84" spans="1:15">
      <c r="A84" s="1391">
        <v>1164688005</v>
      </c>
      <c r="D84" s="1392" t="s">
        <v>2120</v>
      </c>
      <c r="E84" s="1392" t="s">
        <v>2121</v>
      </c>
      <c r="F84" s="1392" t="s">
        <v>132</v>
      </c>
      <c r="G84" s="1392" t="s">
        <v>1881</v>
      </c>
      <c r="H84" s="1392" t="s">
        <v>1924</v>
      </c>
      <c r="I84" s="1392" t="s">
        <v>2121</v>
      </c>
      <c r="J84" s="1392" t="s">
        <v>1926</v>
      </c>
      <c r="K84" s="1392" t="s">
        <v>1927</v>
      </c>
      <c r="L84" s="1392" t="s">
        <v>1924</v>
      </c>
      <c r="N84" s="1392" t="s">
        <v>1911</v>
      </c>
      <c r="O84" s="1392" t="s">
        <v>1922</v>
      </c>
    </row>
    <row r="85" spans="1:15">
      <c r="A85" s="1391">
        <v>1141759010</v>
      </c>
      <c r="D85" s="1392" t="s">
        <v>2122</v>
      </c>
      <c r="E85" s="1392" t="s">
        <v>2123</v>
      </c>
      <c r="F85" s="1392" t="s">
        <v>140</v>
      </c>
      <c r="G85" s="1392" t="s">
        <v>1881</v>
      </c>
      <c r="H85" s="1392" t="s">
        <v>1924</v>
      </c>
      <c r="I85" s="1392" t="s">
        <v>2123</v>
      </c>
      <c r="J85" s="1392" t="s">
        <v>1926</v>
      </c>
      <c r="K85" s="1392" t="s">
        <v>1927</v>
      </c>
      <c r="L85" s="1392" t="s">
        <v>1924</v>
      </c>
      <c r="N85" s="1392" t="s">
        <v>1911</v>
      </c>
      <c r="O85" s="1392" t="s">
        <v>2007</v>
      </c>
    </row>
    <row r="86" spans="1:15">
      <c r="A86" s="1391">
        <v>1160156338</v>
      </c>
      <c r="D86" s="1392" t="s">
        <v>2124</v>
      </c>
      <c r="E86" s="1392" t="s">
        <v>2125</v>
      </c>
      <c r="F86" s="1392" t="s">
        <v>140</v>
      </c>
      <c r="G86" s="1392" t="s">
        <v>1896</v>
      </c>
      <c r="H86" s="1392" t="s">
        <v>39</v>
      </c>
      <c r="I86" s="1392" t="s">
        <v>2125</v>
      </c>
      <c r="J86" s="1392" t="s">
        <v>2023</v>
      </c>
      <c r="K86" s="1392" t="s">
        <v>2024</v>
      </c>
      <c r="L86" s="1392" t="s">
        <v>39</v>
      </c>
      <c r="N86" s="1392" t="s">
        <v>1911</v>
      </c>
      <c r="O86" s="1392" t="s">
        <v>1934</v>
      </c>
    </row>
    <row r="87" spans="1:15">
      <c r="A87" s="1391">
        <v>1143817634</v>
      </c>
      <c r="D87" s="1392" t="s">
        <v>2126</v>
      </c>
      <c r="E87" s="1392" t="s">
        <v>2127</v>
      </c>
      <c r="F87" s="1392" t="s">
        <v>165</v>
      </c>
      <c r="G87" s="1392" t="s">
        <v>1919</v>
      </c>
      <c r="H87" s="1392" t="s">
        <v>179</v>
      </c>
      <c r="I87" s="1392" t="s">
        <v>2127</v>
      </c>
      <c r="J87" s="1392" t="s">
        <v>1921</v>
      </c>
      <c r="K87" s="1392" t="s">
        <v>179</v>
      </c>
      <c r="L87" s="1392" t="s">
        <v>179</v>
      </c>
      <c r="N87" s="1392" t="s">
        <v>1911</v>
      </c>
      <c r="O87" s="1392" t="s">
        <v>2128</v>
      </c>
    </row>
    <row r="88" spans="1:15">
      <c r="A88" s="1391">
        <v>1145894730</v>
      </c>
      <c r="D88" s="1392" t="s">
        <v>2129</v>
      </c>
      <c r="E88" s="1392" t="s">
        <v>2130</v>
      </c>
      <c r="F88" s="1392" t="s">
        <v>140</v>
      </c>
      <c r="G88" s="1392" t="s">
        <v>1919</v>
      </c>
      <c r="H88" s="1392" t="s">
        <v>178</v>
      </c>
      <c r="I88" s="1392" t="s">
        <v>2130</v>
      </c>
      <c r="J88" s="1392" t="s">
        <v>2131</v>
      </c>
      <c r="K88" s="1392" t="s">
        <v>178</v>
      </c>
      <c r="L88" s="1392" t="s">
        <v>178</v>
      </c>
      <c r="N88" s="1392" t="s">
        <v>1911</v>
      </c>
      <c r="O88" s="1392" t="s">
        <v>2048</v>
      </c>
    </row>
    <row r="89" spans="1:15">
      <c r="A89" s="1391">
        <v>1142558650</v>
      </c>
      <c r="D89" s="1392" t="s">
        <v>2132</v>
      </c>
      <c r="E89" s="1392" t="s">
        <v>2133</v>
      </c>
      <c r="F89" s="1392" t="s">
        <v>136</v>
      </c>
      <c r="G89" s="1392" t="s">
        <v>1919</v>
      </c>
      <c r="H89" s="1392" t="s">
        <v>178</v>
      </c>
      <c r="I89" s="1392" t="s">
        <v>2133</v>
      </c>
      <c r="J89" s="1392" t="s">
        <v>2131</v>
      </c>
      <c r="K89" s="1392" t="s">
        <v>178</v>
      </c>
      <c r="L89" s="1392" t="s">
        <v>178</v>
      </c>
      <c r="N89" s="1392" t="s">
        <v>1928</v>
      </c>
      <c r="O89" s="1392" t="s">
        <v>1975</v>
      </c>
    </row>
    <row r="90" spans="1:15">
      <c r="A90" s="1391">
        <v>1160393451</v>
      </c>
      <c r="D90" s="1392" t="s">
        <v>2134</v>
      </c>
      <c r="E90" s="1392" t="s">
        <v>2135</v>
      </c>
      <c r="F90" s="1392" t="s">
        <v>140</v>
      </c>
      <c r="G90" s="1392" t="s">
        <v>1881</v>
      </c>
      <c r="H90" s="1392" t="s">
        <v>1924</v>
      </c>
      <c r="I90" s="1392" t="s">
        <v>2135</v>
      </c>
      <c r="J90" s="1392" t="s">
        <v>1926</v>
      </c>
      <c r="K90" s="1392" t="s">
        <v>1927</v>
      </c>
      <c r="L90" s="1392" t="s">
        <v>1924</v>
      </c>
      <c r="N90" s="1392" t="s">
        <v>1911</v>
      </c>
      <c r="O90" s="1392" t="s">
        <v>2007</v>
      </c>
    </row>
    <row r="91" spans="1:15">
      <c r="A91" s="1391">
        <v>1160830130</v>
      </c>
      <c r="D91" s="1392" t="s">
        <v>2136</v>
      </c>
      <c r="E91" s="1392" t="s">
        <v>2137</v>
      </c>
      <c r="F91" s="1392" t="s">
        <v>161</v>
      </c>
      <c r="G91" s="1392" t="s">
        <v>2019</v>
      </c>
      <c r="H91" s="1392" t="s">
        <v>39</v>
      </c>
      <c r="I91" s="1392" t="s">
        <v>2137</v>
      </c>
      <c r="J91" s="1392" t="s">
        <v>1896</v>
      </c>
      <c r="K91" s="1392" t="s">
        <v>39</v>
      </c>
      <c r="L91" s="1392" t="s">
        <v>39</v>
      </c>
      <c r="N91" s="1392" t="s">
        <v>1911</v>
      </c>
      <c r="O91" s="1392" t="s">
        <v>1934</v>
      </c>
    </row>
    <row r="92" spans="1:15">
      <c r="A92" s="1391">
        <v>1162816855</v>
      </c>
      <c r="D92" s="1392" t="s">
        <v>2138</v>
      </c>
      <c r="E92" s="1392" t="s">
        <v>2139</v>
      </c>
      <c r="F92" s="1392" t="s">
        <v>165</v>
      </c>
      <c r="G92" s="1392" t="s">
        <v>1914</v>
      </c>
      <c r="H92" s="1392" t="s">
        <v>1030</v>
      </c>
      <c r="I92" s="1392" t="s">
        <v>2139</v>
      </c>
      <c r="J92" s="1392" t="s">
        <v>1910</v>
      </c>
      <c r="K92" s="1392" t="s">
        <v>1916</v>
      </c>
      <c r="L92" s="1392" t="s">
        <v>1030</v>
      </c>
      <c r="N92" s="1392" t="s">
        <v>1911</v>
      </c>
      <c r="O92" s="1392" t="s">
        <v>1917</v>
      </c>
    </row>
    <row r="93" spans="1:15">
      <c r="A93" s="1391">
        <v>1141163155</v>
      </c>
      <c r="D93" s="1392" t="s">
        <v>2140</v>
      </c>
      <c r="E93" s="1392" t="s">
        <v>2141</v>
      </c>
      <c r="F93" s="1392" t="s">
        <v>246</v>
      </c>
      <c r="G93" s="1392" t="s">
        <v>1942</v>
      </c>
      <c r="H93" s="1392" t="s">
        <v>1014</v>
      </c>
      <c r="I93" s="1392" t="s">
        <v>2141</v>
      </c>
      <c r="J93" s="1392" t="s">
        <v>1937</v>
      </c>
      <c r="K93" s="1392" t="s">
        <v>1014</v>
      </c>
      <c r="L93" s="1392" t="s">
        <v>1014</v>
      </c>
      <c r="N93" s="1392" t="s">
        <v>1911</v>
      </c>
      <c r="O93" s="1392" t="s">
        <v>1912</v>
      </c>
    </row>
    <row r="94" spans="1:15">
      <c r="A94" s="1391">
        <v>1145117900</v>
      </c>
      <c r="D94" s="1392" t="s">
        <v>2142</v>
      </c>
      <c r="E94" s="1392" t="s">
        <v>2143</v>
      </c>
      <c r="F94" s="1392" t="s">
        <v>246</v>
      </c>
      <c r="G94" s="1392" t="s">
        <v>1942</v>
      </c>
      <c r="H94" s="1392" t="s">
        <v>1015</v>
      </c>
      <c r="I94" s="1392" t="s">
        <v>2143</v>
      </c>
      <c r="J94" s="1392" t="s">
        <v>1881</v>
      </c>
      <c r="K94" s="1392" t="s">
        <v>1980</v>
      </c>
      <c r="L94" s="1392" t="s">
        <v>1015</v>
      </c>
      <c r="N94" s="1392" t="s">
        <v>1928</v>
      </c>
      <c r="O94" s="1392" t="s">
        <v>1929</v>
      </c>
    </row>
    <row r="95" spans="1:15">
      <c r="A95" s="1391">
        <v>1145394202</v>
      </c>
      <c r="D95" s="1392" t="s">
        <v>2144</v>
      </c>
      <c r="E95" s="1392" t="s">
        <v>2145</v>
      </c>
      <c r="F95" s="1392" t="s">
        <v>165</v>
      </c>
      <c r="G95" s="1392" t="s">
        <v>1914</v>
      </c>
      <c r="H95" s="1392" t="s">
        <v>1030</v>
      </c>
      <c r="I95" s="1392" t="s">
        <v>2145</v>
      </c>
      <c r="J95" s="1392" t="s">
        <v>1910</v>
      </c>
      <c r="K95" s="1392" t="s">
        <v>1916</v>
      </c>
      <c r="L95" s="1392" t="s">
        <v>1030</v>
      </c>
      <c r="N95" s="1392" t="s">
        <v>1911</v>
      </c>
      <c r="O95" s="1392" t="s">
        <v>1917</v>
      </c>
    </row>
    <row r="96" spans="1:15">
      <c r="A96" s="1391">
        <v>1148357925</v>
      </c>
      <c r="D96" s="1392" t="s">
        <v>2146</v>
      </c>
      <c r="E96" s="1392" t="s">
        <v>2147</v>
      </c>
      <c r="F96" s="1392" t="s">
        <v>165</v>
      </c>
      <c r="G96" s="1392" t="s">
        <v>1914</v>
      </c>
      <c r="H96" s="1392" t="s">
        <v>1030</v>
      </c>
      <c r="I96" s="1392" t="s">
        <v>2147</v>
      </c>
      <c r="J96" s="1392" t="s">
        <v>1910</v>
      </c>
      <c r="K96" s="1392" t="s">
        <v>1916</v>
      </c>
      <c r="L96" s="1392" t="s">
        <v>1030</v>
      </c>
      <c r="N96" s="1392" t="s">
        <v>1928</v>
      </c>
      <c r="O96" s="1392" t="s">
        <v>1953</v>
      </c>
    </row>
    <row r="97" spans="1:15">
      <c r="A97" s="1391">
        <v>1146816799</v>
      </c>
      <c r="D97" s="1392" t="s">
        <v>2148</v>
      </c>
      <c r="E97" s="1392" t="s">
        <v>2149</v>
      </c>
      <c r="F97" s="1392" t="s">
        <v>165</v>
      </c>
      <c r="G97" s="1392" t="s">
        <v>1914</v>
      </c>
      <c r="H97" s="1392" t="s">
        <v>1030</v>
      </c>
      <c r="I97" s="1392" t="s">
        <v>2149</v>
      </c>
      <c r="J97" s="1392" t="s">
        <v>1910</v>
      </c>
      <c r="K97" s="1392" t="s">
        <v>1916</v>
      </c>
      <c r="L97" s="1392" t="s">
        <v>1030</v>
      </c>
      <c r="N97" s="1392" t="s">
        <v>1928</v>
      </c>
      <c r="O97" s="1392" t="s">
        <v>1953</v>
      </c>
    </row>
    <row r="98" spans="1:15">
      <c r="A98" s="1391">
        <v>1146816799</v>
      </c>
      <c r="D98" s="1392" t="s">
        <v>2148</v>
      </c>
      <c r="E98" s="1392" t="s">
        <v>2149</v>
      </c>
      <c r="F98" s="1392" t="s">
        <v>164</v>
      </c>
      <c r="G98" s="1392" t="s">
        <v>1908</v>
      </c>
      <c r="H98" s="1392" t="s">
        <v>2037</v>
      </c>
      <c r="I98" s="1392" t="s">
        <v>2149</v>
      </c>
      <c r="J98" s="1392" t="s">
        <v>2039</v>
      </c>
      <c r="K98" s="1392" t="s">
        <v>2037</v>
      </c>
      <c r="L98" s="1392" t="s">
        <v>2037</v>
      </c>
      <c r="N98" s="1392" t="s">
        <v>1911</v>
      </c>
      <c r="O98" s="1392" t="s">
        <v>1912</v>
      </c>
    </row>
    <row r="99" spans="1:15">
      <c r="A99" s="1391">
        <v>1143555309</v>
      </c>
      <c r="D99" s="1392" t="s">
        <v>2150</v>
      </c>
      <c r="E99" s="1392" t="s">
        <v>2151</v>
      </c>
      <c r="F99" s="1392" t="s">
        <v>165</v>
      </c>
      <c r="G99" s="1392" t="s">
        <v>1914</v>
      </c>
      <c r="H99" s="1392" t="s">
        <v>1030</v>
      </c>
      <c r="I99" s="1392" t="s">
        <v>2151</v>
      </c>
      <c r="J99" s="1392" t="s">
        <v>1910</v>
      </c>
      <c r="K99" s="1392" t="s">
        <v>1916</v>
      </c>
      <c r="L99" s="1392" t="s">
        <v>1030</v>
      </c>
      <c r="N99" s="1392" t="s">
        <v>1911</v>
      </c>
      <c r="O99" s="1392" t="s">
        <v>1917</v>
      </c>
    </row>
    <row r="100" spans="1:15">
      <c r="A100" s="1391">
        <v>1142383257</v>
      </c>
      <c r="D100" s="1392" t="s">
        <v>2152</v>
      </c>
      <c r="E100" s="1392" t="s">
        <v>2153</v>
      </c>
      <c r="F100" s="1392" t="s">
        <v>165</v>
      </c>
      <c r="G100" s="1392" t="s">
        <v>1914</v>
      </c>
      <c r="H100" s="1392" t="s">
        <v>1030</v>
      </c>
      <c r="I100" s="1392" t="s">
        <v>2153</v>
      </c>
      <c r="J100" s="1392" t="s">
        <v>1910</v>
      </c>
      <c r="K100" s="1392" t="s">
        <v>1916</v>
      </c>
      <c r="L100" s="1392" t="s">
        <v>1030</v>
      </c>
      <c r="N100" s="1392" t="s">
        <v>1928</v>
      </c>
      <c r="O100" s="1392" t="s">
        <v>1953</v>
      </c>
    </row>
    <row r="101" spans="1:15">
      <c r="A101" s="1391">
        <v>1140914632</v>
      </c>
      <c r="D101" s="1392" t="s">
        <v>2154</v>
      </c>
      <c r="E101" s="1392" t="s">
        <v>2155</v>
      </c>
      <c r="F101" s="1392" t="s">
        <v>165</v>
      </c>
      <c r="G101" s="1392" t="s">
        <v>1914</v>
      </c>
      <c r="H101" s="1392" t="s">
        <v>1030</v>
      </c>
      <c r="I101" s="1392" t="s">
        <v>2155</v>
      </c>
      <c r="J101" s="1392" t="s">
        <v>1910</v>
      </c>
      <c r="K101" s="1392" t="s">
        <v>1916</v>
      </c>
      <c r="L101" s="1392" t="s">
        <v>1030</v>
      </c>
      <c r="N101" s="1392" t="s">
        <v>1911</v>
      </c>
      <c r="O101" s="1392" t="s">
        <v>1917</v>
      </c>
    </row>
    <row r="102" spans="1:15">
      <c r="A102" s="1391">
        <v>1142111427</v>
      </c>
      <c r="D102" s="1392" t="s">
        <v>2156</v>
      </c>
      <c r="E102" s="1392" t="s">
        <v>2157</v>
      </c>
      <c r="F102" s="1392" t="s">
        <v>165</v>
      </c>
      <c r="G102" s="1392" t="s">
        <v>1914</v>
      </c>
      <c r="H102" s="1392" t="s">
        <v>1030</v>
      </c>
      <c r="I102" s="1392" t="s">
        <v>2157</v>
      </c>
      <c r="J102" s="1392" t="s">
        <v>1910</v>
      </c>
      <c r="K102" s="1392" t="s">
        <v>1916</v>
      </c>
      <c r="L102" s="1392" t="s">
        <v>1030</v>
      </c>
      <c r="N102" s="1392" t="s">
        <v>1911</v>
      </c>
      <c r="O102" s="1392" t="s">
        <v>1917</v>
      </c>
    </row>
    <row r="103" spans="1:15">
      <c r="A103" s="1391">
        <v>1160953940</v>
      </c>
      <c r="D103" s="1392" t="s">
        <v>2158</v>
      </c>
      <c r="E103" s="1392" t="s">
        <v>2159</v>
      </c>
      <c r="F103" s="1392" t="s">
        <v>165</v>
      </c>
      <c r="G103" s="1392" t="s">
        <v>1914</v>
      </c>
      <c r="H103" s="1392" t="s">
        <v>1030</v>
      </c>
      <c r="I103" s="1392" t="s">
        <v>2159</v>
      </c>
      <c r="J103" s="1392" t="s">
        <v>1910</v>
      </c>
      <c r="K103" s="1392" t="s">
        <v>1916</v>
      </c>
      <c r="L103" s="1392" t="s">
        <v>1030</v>
      </c>
      <c r="N103" s="1392" t="s">
        <v>1911</v>
      </c>
      <c r="O103" s="1392" t="s">
        <v>1917</v>
      </c>
    </row>
    <row r="104" spans="1:15">
      <c r="A104" s="1391">
        <v>1144621548</v>
      </c>
      <c r="D104" s="1392" t="s">
        <v>2160</v>
      </c>
      <c r="E104" s="1392" t="s">
        <v>2161</v>
      </c>
      <c r="F104" s="1392" t="s">
        <v>165</v>
      </c>
      <c r="G104" s="1392" t="s">
        <v>1914</v>
      </c>
      <c r="H104" s="1392" t="s">
        <v>1030</v>
      </c>
      <c r="I104" s="1392" t="s">
        <v>2161</v>
      </c>
      <c r="J104" s="1392" t="s">
        <v>1910</v>
      </c>
      <c r="K104" s="1392" t="s">
        <v>1916</v>
      </c>
      <c r="L104" s="1392" t="s">
        <v>1030</v>
      </c>
      <c r="N104" s="1392" t="s">
        <v>1911</v>
      </c>
      <c r="O104" s="1392" t="s">
        <v>1917</v>
      </c>
    </row>
    <row r="105" spans="1:15">
      <c r="A105" s="1391">
        <v>1144174456</v>
      </c>
      <c r="D105" s="1392" t="s">
        <v>2162</v>
      </c>
      <c r="E105" s="1392" t="s">
        <v>2163</v>
      </c>
      <c r="F105" s="1392" t="s">
        <v>165</v>
      </c>
      <c r="G105" s="1392" t="s">
        <v>1914</v>
      </c>
      <c r="H105" s="1392" t="s">
        <v>1030</v>
      </c>
      <c r="I105" s="1392" t="s">
        <v>2163</v>
      </c>
      <c r="J105" s="1392" t="s">
        <v>1910</v>
      </c>
      <c r="K105" s="1392" t="s">
        <v>1916</v>
      </c>
      <c r="L105" s="1392" t="s">
        <v>1030</v>
      </c>
      <c r="N105" s="1392" t="s">
        <v>1911</v>
      </c>
      <c r="O105" s="1392" t="s">
        <v>1956</v>
      </c>
    </row>
    <row r="106" spans="1:15">
      <c r="A106" s="1391">
        <v>1144465003</v>
      </c>
      <c r="D106" s="1392" t="s">
        <v>2164</v>
      </c>
      <c r="E106" s="1392" t="s">
        <v>2165</v>
      </c>
      <c r="F106" s="1392" t="s">
        <v>165</v>
      </c>
      <c r="G106" s="1392" t="s">
        <v>1914</v>
      </c>
      <c r="H106" s="1392" t="s">
        <v>1030</v>
      </c>
      <c r="I106" s="1392" t="s">
        <v>2165</v>
      </c>
      <c r="J106" s="1392" t="s">
        <v>1910</v>
      </c>
      <c r="K106" s="1392" t="s">
        <v>1916</v>
      </c>
      <c r="L106" s="1392" t="s">
        <v>1030</v>
      </c>
      <c r="N106" s="1392" t="s">
        <v>1911</v>
      </c>
      <c r="O106" s="1392" t="s">
        <v>1956</v>
      </c>
    </row>
    <row r="107" spans="1:15">
      <c r="A107" s="1391">
        <v>1161635090</v>
      </c>
      <c r="D107" s="1392" t="s">
        <v>2166</v>
      </c>
      <c r="E107" s="1392" t="s">
        <v>2167</v>
      </c>
      <c r="F107" s="1392" t="s">
        <v>246</v>
      </c>
      <c r="G107" s="1392" t="s">
        <v>1942</v>
      </c>
      <c r="H107" s="1392" t="s">
        <v>1014</v>
      </c>
      <c r="I107" s="1392" t="s">
        <v>2167</v>
      </c>
      <c r="J107" s="1392" t="s">
        <v>1937</v>
      </c>
      <c r="K107" s="1392" t="s">
        <v>1014</v>
      </c>
      <c r="L107" s="1392" t="s">
        <v>1014</v>
      </c>
      <c r="N107" s="1392" t="s">
        <v>1911</v>
      </c>
      <c r="O107" s="1392" t="s">
        <v>1912</v>
      </c>
    </row>
    <row r="108" spans="1:15">
      <c r="A108" s="1391">
        <v>1149432800</v>
      </c>
      <c r="D108" s="1392" t="s">
        <v>2168</v>
      </c>
      <c r="E108" s="1392" t="s">
        <v>2169</v>
      </c>
      <c r="F108" s="1392" t="s">
        <v>132</v>
      </c>
      <c r="G108" s="1392" t="s">
        <v>1881</v>
      </c>
      <c r="H108" s="1392" t="s">
        <v>1924</v>
      </c>
      <c r="I108" s="1392" t="s">
        <v>2169</v>
      </c>
      <c r="J108" s="1392" t="s">
        <v>1926</v>
      </c>
      <c r="K108" s="1392" t="s">
        <v>1927</v>
      </c>
      <c r="L108" s="1392" t="s">
        <v>1924</v>
      </c>
      <c r="N108" s="1392" t="s">
        <v>1911</v>
      </c>
      <c r="O108" s="1392" t="s">
        <v>1922</v>
      </c>
    </row>
    <row r="109" spans="1:15">
      <c r="A109" s="1391">
        <v>1165835910</v>
      </c>
      <c r="D109" s="1392" t="s">
        <v>2170</v>
      </c>
      <c r="E109" s="1392" t="s">
        <v>2171</v>
      </c>
      <c r="F109" s="1392" t="s">
        <v>136</v>
      </c>
      <c r="G109" s="1392" t="s">
        <v>1914</v>
      </c>
      <c r="H109" s="1392" t="s">
        <v>1030</v>
      </c>
      <c r="I109" s="1392" t="s">
        <v>2171</v>
      </c>
      <c r="J109" s="1392" t="s">
        <v>1910</v>
      </c>
      <c r="K109" s="1392" t="s">
        <v>1916</v>
      </c>
      <c r="L109" s="1392" t="s">
        <v>1030</v>
      </c>
      <c r="N109" s="1392" t="s">
        <v>1911</v>
      </c>
      <c r="O109" s="1392" t="s">
        <v>1917</v>
      </c>
    </row>
    <row r="110" spans="1:15">
      <c r="A110" s="1391">
        <v>1167772988</v>
      </c>
      <c r="D110" s="1392" t="s">
        <v>2172</v>
      </c>
      <c r="E110" s="1392" t="s">
        <v>2173</v>
      </c>
      <c r="F110" s="1392" t="s">
        <v>109</v>
      </c>
      <c r="G110" s="1392" t="s">
        <v>1881</v>
      </c>
      <c r="H110" s="1392" t="s">
        <v>1924</v>
      </c>
      <c r="I110" s="1392" t="s">
        <v>2173</v>
      </c>
      <c r="J110" s="1392" t="s">
        <v>1926</v>
      </c>
      <c r="K110" s="1392" t="s">
        <v>1927</v>
      </c>
      <c r="L110" s="1392" t="s">
        <v>1924</v>
      </c>
      <c r="N110" s="1392" t="s">
        <v>1928</v>
      </c>
      <c r="O110" s="1392" t="s">
        <v>1929</v>
      </c>
    </row>
    <row r="111" spans="1:15">
      <c r="A111" s="1391">
        <v>1142535807</v>
      </c>
      <c r="D111" s="1392" t="s">
        <v>2174</v>
      </c>
      <c r="E111" s="1392" t="s">
        <v>2176</v>
      </c>
      <c r="F111" s="1392" t="s">
        <v>132</v>
      </c>
      <c r="G111" s="1392" t="s">
        <v>2175</v>
      </c>
      <c r="H111" s="1392" t="s">
        <v>1015</v>
      </c>
      <c r="I111" s="1392" t="s">
        <v>2176</v>
      </c>
      <c r="J111" s="1392" t="s">
        <v>1881</v>
      </c>
      <c r="K111" s="1392" t="s">
        <v>1015</v>
      </c>
      <c r="L111" s="1392" t="s">
        <v>1015</v>
      </c>
      <c r="N111" s="1392" t="s">
        <v>1928</v>
      </c>
      <c r="O111" s="1392" t="s">
        <v>1929</v>
      </c>
    </row>
    <row r="112" spans="1:15">
      <c r="A112" s="1391">
        <v>1143167089</v>
      </c>
      <c r="D112" s="1392" t="s">
        <v>2177</v>
      </c>
      <c r="E112" s="1392" t="s">
        <v>2178</v>
      </c>
      <c r="F112" s="1392" t="s">
        <v>132</v>
      </c>
      <c r="G112" s="1392" t="s">
        <v>1881</v>
      </c>
      <c r="H112" s="1392" t="s">
        <v>1924</v>
      </c>
      <c r="I112" s="1392" t="s">
        <v>2178</v>
      </c>
      <c r="J112" s="1392" t="s">
        <v>1926</v>
      </c>
      <c r="K112" s="1392" t="s">
        <v>1927</v>
      </c>
      <c r="L112" s="1392" t="s">
        <v>1924</v>
      </c>
      <c r="N112" s="1392" t="s">
        <v>1928</v>
      </c>
      <c r="O112" s="1392" t="s">
        <v>1929</v>
      </c>
    </row>
    <row r="113" spans="1:15">
      <c r="A113" s="1391">
        <v>1148151690</v>
      </c>
      <c r="D113" s="1392" t="s">
        <v>2179</v>
      </c>
      <c r="E113" s="1392" t="s">
        <v>458</v>
      </c>
      <c r="F113" s="1392" t="s">
        <v>132</v>
      </c>
      <c r="G113" s="1392" t="s">
        <v>1914</v>
      </c>
      <c r="H113" s="1392" t="s">
        <v>1030</v>
      </c>
      <c r="I113" s="1392" t="s">
        <v>458</v>
      </c>
      <c r="J113" s="1392" t="s">
        <v>1910</v>
      </c>
      <c r="K113" s="1392" t="s">
        <v>1916</v>
      </c>
      <c r="L113" s="1392" t="s">
        <v>1030</v>
      </c>
      <c r="N113" s="1392" t="s">
        <v>1911</v>
      </c>
      <c r="O113" s="1392" t="s">
        <v>1956</v>
      </c>
    </row>
    <row r="114" spans="1:15">
      <c r="A114" s="1391">
        <v>1163009112</v>
      </c>
      <c r="D114" s="1392" t="s">
        <v>2180</v>
      </c>
      <c r="E114" s="1392" t="s">
        <v>2181</v>
      </c>
      <c r="F114" s="1392" t="s">
        <v>132</v>
      </c>
      <c r="G114" s="1392" t="s">
        <v>1881</v>
      </c>
      <c r="H114" s="1392" t="s">
        <v>1924</v>
      </c>
      <c r="I114" s="1392" t="s">
        <v>2181</v>
      </c>
      <c r="J114" s="1392" t="s">
        <v>1926</v>
      </c>
      <c r="K114" s="1392" t="s">
        <v>1927</v>
      </c>
      <c r="L114" s="1392" t="s">
        <v>1924</v>
      </c>
      <c r="N114" s="1392" t="s">
        <v>1911</v>
      </c>
      <c r="O114" s="1392" t="s">
        <v>1922</v>
      </c>
    </row>
    <row r="115" spans="1:15">
      <c r="A115" s="1391">
        <v>1169312205</v>
      </c>
      <c r="D115" s="1392" t="s">
        <v>2182</v>
      </c>
      <c r="E115" s="1392" t="s">
        <v>2183</v>
      </c>
      <c r="F115" s="1392" t="s">
        <v>132</v>
      </c>
      <c r="G115" s="1392" t="s">
        <v>1881</v>
      </c>
      <c r="H115" s="1392" t="s">
        <v>1924</v>
      </c>
      <c r="I115" s="1392" t="s">
        <v>2183</v>
      </c>
      <c r="J115" s="1392" t="s">
        <v>1926</v>
      </c>
      <c r="K115" s="1392" t="s">
        <v>1927</v>
      </c>
      <c r="L115" s="1392" t="s">
        <v>1924</v>
      </c>
      <c r="N115" s="1392" t="s">
        <v>1911</v>
      </c>
      <c r="O115" s="1392" t="s">
        <v>1922</v>
      </c>
    </row>
    <row r="116" spans="1:15">
      <c r="A116" s="1391">
        <v>1142071837</v>
      </c>
      <c r="D116" s="1392" t="s">
        <v>2184</v>
      </c>
      <c r="E116" s="1392" t="s">
        <v>2185</v>
      </c>
      <c r="F116" s="1392" t="s">
        <v>132</v>
      </c>
      <c r="G116" s="1392" t="s">
        <v>2175</v>
      </c>
      <c r="H116" s="1392" t="s">
        <v>1015</v>
      </c>
      <c r="I116" s="1392" t="s">
        <v>2185</v>
      </c>
      <c r="J116" s="1392" t="s">
        <v>1881</v>
      </c>
      <c r="K116" s="1392" t="s">
        <v>1015</v>
      </c>
      <c r="L116" s="1392" t="s">
        <v>1015</v>
      </c>
      <c r="N116" s="1392" t="s">
        <v>1928</v>
      </c>
      <c r="O116" s="1392" t="s">
        <v>1929</v>
      </c>
    </row>
    <row r="117" spans="1:15">
      <c r="A117" s="1391">
        <v>1143422773</v>
      </c>
      <c r="D117" s="1392" t="s">
        <v>2186</v>
      </c>
      <c r="E117" s="1392" t="s">
        <v>2187</v>
      </c>
      <c r="F117" s="1392" t="s">
        <v>164</v>
      </c>
      <c r="G117" s="1392" t="s">
        <v>1908</v>
      </c>
      <c r="H117" s="1392" t="s">
        <v>1013</v>
      </c>
      <c r="I117" s="1392" t="s">
        <v>2187</v>
      </c>
      <c r="J117" s="1392" t="s">
        <v>1910</v>
      </c>
      <c r="K117" s="1392" t="s">
        <v>1013</v>
      </c>
      <c r="L117" s="1392" t="s">
        <v>1013</v>
      </c>
      <c r="N117" s="1392" t="s">
        <v>1911</v>
      </c>
      <c r="O117" s="1392" t="s">
        <v>1938</v>
      </c>
    </row>
    <row r="118" spans="1:15">
      <c r="A118" s="1391">
        <v>1142320242</v>
      </c>
      <c r="D118" s="1392" t="s">
        <v>2188</v>
      </c>
      <c r="E118" s="1392" t="s">
        <v>2189</v>
      </c>
      <c r="F118" s="1392" t="s">
        <v>164</v>
      </c>
      <c r="G118" s="1392" t="s">
        <v>1908</v>
      </c>
      <c r="H118" s="1392" t="s">
        <v>1013</v>
      </c>
      <c r="I118" s="1392" t="s">
        <v>2189</v>
      </c>
      <c r="J118" s="1392" t="s">
        <v>1910</v>
      </c>
      <c r="K118" s="1392" t="s">
        <v>1013</v>
      </c>
      <c r="L118" s="1392" t="s">
        <v>1013</v>
      </c>
      <c r="N118" s="1392" t="s">
        <v>1911</v>
      </c>
      <c r="O118" s="1392" t="s">
        <v>1912</v>
      </c>
    </row>
    <row r="119" spans="1:15">
      <c r="A119" s="1391">
        <v>1142177238</v>
      </c>
      <c r="D119" s="1392" t="s">
        <v>2190</v>
      </c>
      <c r="E119" s="1392" t="s">
        <v>2191</v>
      </c>
      <c r="F119" s="1392" t="s">
        <v>110</v>
      </c>
      <c r="G119" s="1392" t="s">
        <v>1881</v>
      </c>
      <c r="H119" s="1392" t="s">
        <v>1924</v>
      </c>
      <c r="I119" s="1392" t="s">
        <v>2191</v>
      </c>
      <c r="J119" s="1392" t="s">
        <v>1926</v>
      </c>
      <c r="K119" s="1392" t="s">
        <v>1927</v>
      </c>
      <c r="L119" s="1392" t="s">
        <v>1924</v>
      </c>
      <c r="N119" s="1392" t="s">
        <v>1928</v>
      </c>
      <c r="O119" s="1392" t="s">
        <v>1929</v>
      </c>
    </row>
    <row r="120" spans="1:15">
      <c r="A120" s="1391">
        <v>1161878013</v>
      </c>
      <c r="D120" s="1392" t="s">
        <v>2192</v>
      </c>
      <c r="E120" s="1392" t="s">
        <v>2193</v>
      </c>
      <c r="F120" s="1392" t="s">
        <v>132</v>
      </c>
      <c r="G120" s="1392" t="s">
        <v>1881</v>
      </c>
      <c r="H120" s="1392" t="s">
        <v>1924</v>
      </c>
      <c r="I120" s="1392" t="s">
        <v>2193</v>
      </c>
      <c r="J120" s="1392" t="s">
        <v>1926</v>
      </c>
      <c r="K120" s="1392" t="s">
        <v>1927</v>
      </c>
      <c r="L120" s="1392" t="s">
        <v>1924</v>
      </c>
      <c r="N120" s="1392" t="s">
        <v>1911</v>
      </c>
      <c r="O120" s="1392" t="s">
        <v>1922</v>
      </c>
    </row>
    <row r="121" spans="1:15">
      <c r="A121" s="1391">
        <v>1142243139</v>
      </c>
      <c r="D121" s="1392" t="s">
        <v>2194</v>
      </c>
      <c r="E121" s="1392" t="s">
        <v>2195</v>
      </c>
      <c r="F121" s="1392" t="s">
        <v>164</v>
      </c>
      <c r="G121" s="1392" t="s">
        <v>1908</v>
      </c>
      <c r="H121" s="1392" t="s">
        <v>1013</v>
      </c>
      <c r="I121" s="1392" t="s">
        <v>2195</v>
      </c>
      <c r="J121" s="1392" t="s">
        <v>1910</v>
      </c>
      <c r="K121" s="1392" t="s">
        <v>1013</v>
      </c>
      <c r="L121" s="1392" t="s">
        <v>1013</v>
      </c>
      <c r="N121" s="1392" t="s">
        <v>1911</v>
      </c>
      <c r="O121" s="1392" t="s">
        <v>1912</v>
      </c>
    </row>
    <row r="122" spans="1:15">
      <c r="A122" s="1391">
        <v>1142172528</v>
      </c>
      <c r="D122" s="1392" t="s">
        <v>2196</v>
      </c>
      <c r="E122" s="1392" t="s">
        <v>2197</v>
      </c>
      <c r="F122" s="1392" t="s">
        <v>132</v>
      </c>
      <c r="G122" s="1392" t="s">
        <v>1919</v>
      </c>
      <c r="H122" s="1392" t="s">
        <v>179</v>
      </c>
      <c r="I122" s="1392" t="s">
        <v>2197</v>
      </c>
      <c r="J122" s="1392" t="s">
        <v>1921</v>
      </c>
      <c r="K122" s="1392" t="s">
        <v>179</v>
      </c>
      <c r="L122" s="1392" t="s">
        <v>179</v>
      </c>
      <c r="N122" s="1392" t="s">
        <v>1928</v>
      </c>
      <c r="O122" s="1392" t="s">
        <v>1929</v>
      </c>
    </row>
    <row r="123" spans="1:15">
      <c r="A123" s="1391">
        <v>1162363528</v>
      </c>
      <c r="D123" s="1392" t="s">
        <v>2198</v>
      </c>
      <c r="E123" s="1392" t="s">
        <v>2199</v>
      </c>
      <c r="F123" s="1392" t="s">
        <v>165</v>
      </c>
      <c r="G123" s="1392" t="s">
        <v>1914</v>
      </c>
      <c r="H123" s="1392" t="s">
        <v>1030</v>
      </c>
      <c r="I123" s="1392" t="s">
        <v>2199</v>
      </c>
      <c r="J123" s="1392" t="s">
        <v>1910</v>
      </c>
      <c r="K123" s="1392" t="s">
        <v>1916</v>
      </c>
      <c r="L123" s="1392" t="s">
        <v>1030</v>
      </c>
      <c r="N123" s="1392" t="s">
        <v>1911</v>
      </c>
      <c r="O123" s="1392" t="s">
        <v>1956</v>
      </c>
    </row>
    <row r="124" spans="1:15">
      <c r="A124" s="1391">
        <v>1143913094</v>
      </c>
      <c r="D124" s="1392" t="s">
        <v>2200</v>
      </c>
      <c r="E124" s="1392" t="s">
        <v>2201</v>
      </c>
      <c r="F124" s="1392" t="s">
        <v>165</v>
      </c>
      <c r="G124" s="1392" t="s">
        <v>1914</v>
      </c>
      <c r="H124" s="1392" t="s">
        <v>1030</v>
      </c>
      <c r="I124" s="1392" t="s">
        <v>2201</v>
      </c>
      <c r="J124" s="1392" t="s">
        <v>1910</v>
      </c>
      <c r="K124" s="1392" t="s">
        <v>1916</v>
      </c>
      <c r="L124" s="1392" t="s">
        <v>1030</v>
      </c>
      <c r="N124" s="1392" t="s">
        <v>1911</v>
      </c>
      <c r="O124" s="1392" t="s">
        <v>1917</v>
      </c>
    </row>
    <row r="125" spans="1:15">
      <c r="A125" s="1391">
        <v>1143601228</v>
      </c>
      <c r="D125" s="1392" t="s">
        <v>2202</v>
      </c>
      <c r="E125" s="1392" t="s">
        <v>2203</v>
      </c>
      <c r="F125" s="1392" t="s">
        <v>165</v>
      </c>
      <c r="G125" s="1392" t="s">
        <v>1914</v>
      </c>
      <c r="H125" s="1392" t="s">
        <v>1030</v>
      </c>
      <c r="I125" s="1392" t="s">
        <v>2203</v>
      </c>
      <c r="J125" s="1392" t="s">
        <v>1910</v>
      </c>
      <c r="K125" s="1392" t="s">
        <v>1916</v>
      </c>
      <c r="L125" s="1392" t="s">
        <v>1030</v>
      </c>
      <c r="N125" s="1392" t="s">
        <v>1911</v>
      </c>
      <c r="O125" s="1392" t="s">
        <v>1917</v>
      </c>
    </row>
    <row r="126" spans="1:15">
      <c r="A126" s="1391">
        <v>1173940512</v>
      </c>
      <c r="D126" s="1392" t="s">
        <v>2204</v>
      </c>
      <c r="E126" s="1392" t="s">
        <v>2205</v>
      </c>
      <c r="F126" s="1392" t="s">
        <v>165</v>
      </c>
      <c r="G126" s="1392" t="s">
        <v>1914</v>
      </c>
      <c r="H126" s="1392" t="s">
        <v>1030</v>
      </c>
      <c r="I126" s="1392" t="s">
        <v>2205</v>
      </c>
      <c r="J126" s="1392" t="s">
        <v>1910</v>
      </c>
      <c r="K126" s="1392" t="s">
        <v>1916</v>
      </c>
      <c r="L126" s="1392" t="s">
        <v>1030</v>
      </c>
      <c r="N126" s="1392" t="s">
        <v>1911</v>
      </c>
      <c r="O126" s="1392" t="s">
        <v>1917</v>
      </c>
    </row>
    <row r="127" spans="1:15">
      <c r="A127" s="1391">
        <v>1160353166</v>
      </c>
      <c r="D127" s="1392" t="s">
        <v>2206</v>
      </c>
      <c r="E127" s="1392" t="s">
        <v>2207</v>
      </c>
      <c r="F127" s="1392" t="s">
        <v>165</v>
      </c>
      <c r="G127" s="1392" t="s">
        <v>1914</v>
      </c>
      <c r="H127" s="1392" t="s">
        <v>1030</v>
      </c>
      <c r="I127" s="1392" t="s">
        <v>2207</v>
      </c>
      <c r="J127" s="1392" t="s">
        <v>1910</v>
      </c>
      <c r="K127" s="1392" t="s">
        <v>1916</v>
      </c>
      <c r="L127" s="1392" t="s">
        <v>1030</v>
      </c>
      <c r="N127" s="1392" t="s">
        <v>1928</v>
      </c>
      <c r="O127" s="1392" t="s">
        <v>1953</v>
      </c>
    </row>
    <row r="128" spans="1:15">
      <c r="A128" s="1391">
        <v>1166429937</v>
      </c>
      <c r="D128" s="1392" t="s">
        <v>2208</v>
      </c>
      <c r="E128" s="1392" t="s">
        <v>2209</v>
      </c>
      <c r="F128" s="1392" t="s">
        <v>165</v>
      </c>
      <c r="G128" s="1392" t="s">
        <v>1914</v>
      </c>
      <c r="H128" s="1392" t="s">
        <v>1030</v>
      </c>
      <c r="I128" s="1392" t="s">
        <v>2209</v>
      </c>
      <c r="J128" s="1392" t="s">
        <v>1910</v>
      </c>
      <c r="K128" s="1392" t="s">
        <v>1916</v>
      </c>
      <c r="L128" s="1392" t="s">
        <v>1030</v>
      </c>
      <c r="N128" s="1392" t="s">
        <v>1911</v>
      </c>
      <c r="O128" s="1392" t="s">
        <v>1956</v>
      </c>
    </row>
    <row r="129" spans="1:15">
      <c r="A129" s="1391">
        <v>1142335232</v>
      </c>
      <c r="D129" s="1392" t="s">
        <v>2210</v>
      </c>
      <c r="E129" s="1392" t="s">
        <v>2211</v>
      </c>
      <c r="F129" s="1392" t="s">
        <v>165</v>
      </c>
      <c r="G129" s="1392" t="s">
        <v>1914</v>
      </c>
      <c r="H129" s="1392" t="s">
        <v>1030</v>
      </c>
      <c r="I129" s="1392" t="s">
        <v>2211</v>
      </c>
      <c r="J129" s="1392" t="s">
        <v>1910</v>
      </c>
      <c r="K129" s="1392" t="s">
        <v>1916</v>
      </c>
      <c r="L129" s="1392" t="s">
        <v>1030</v>
      </c>
      <c r="N129" s="1392" t="s">
        <v>1911</v>
      </c>
      <c r="O129" s="1392" t="s">
        <v>1956</v>
      </c>
    </row>
    <row r="130" spans="1:15">
      <c r="A130" s="1391">
        <v>1149093834</v>
      </c>
      <c r="D130" s="1392" t="s">
        <v>2212</v>
      </c>
      <c r="E130" s="1392" t="s">
        <v>2213</v>
      </c>
      <c r="F130" s="1392" t="s">
        <v>165</v>
      </c>
      <c r="G130" s="1392" t="s">
        <v>1914</v>
      </c>
      <c r="H130" s="1392" t="s">
        <v>1030</v>
      </c>
      <c r="I130" s="1392" t="s">
        <v>2213</v>
      </c>
      <c r="J130" s="1392" t="s">
        <v>1910</v>
      </c>
      <c r="K130" s="1392" t="s">
        <v>1916</v>
      </c>
      <c r="L130" s="1392" t="s">
        <v>1030</v>
      </c>
      <c r="N130" s="1392" t="s">
        <v>1928</v>
      </c>
      <c r="O130" s="1392" t="s">
        <v>1953</v>
      </c>
    </row>
    <row r="131" spans="1:15">
      <c r="A131" s="1391">
        <v>1142292623</v>
      </c>
      <c r="D131" s="1392" t="s">
        <v>2214</v>
      </c>
      <c r="E131" s="1392" t="s">
        <v>2215</v>
      </c>
      <c r="F131" s="1392" t="s">
        <v>136</v>
      </c>
      <c r="G131" s="1392" t="s">
        <v>1881</v>
      </c>
      <c r="H131" s="1392" t="s">
        <v>1924</v>
      </c>
      <c r="I131" s="1392" t="s">
        <v>2215</v>
      </c>
      <c r="J131" s="1392" t="s">
        <v>1926</v>
      </c>
      <c r="K131" s="1392" t="s">
        <v>1927</v>
      </c>
      <c r="L131" s="1392" t="s">
        <v>1924</v>
      </c>
      <c r="N131" s="1392" t="s">
        <v>1911</v>
      </c>
      <c r="O131" s="1392" t="s">
        <v>1922</v>
      </c>
    </row>
    <row r="132" spans="1:15">
      <c r="A132" s="1391">
        <v>1143124411</v>
      </c>
      <c r="D132" s="1392" t="s">
        <v>2216</v>
      </c>
      <c r="E132" s="1392" t="s">
        <v>2217</v>
      </c>
      <c r="F132" s="1392" t="s">
        <v>163</v>
      </c>
      <c r="G132" s="1392" t="s">
        <v>1931</v>
      </c>
      <c r="H132" s="1392" t="s">
        <v>131</v>
      </c>
      <c r="I132" s="1392" t="s">
        <v>2217</v>
      </c>
      <c r="J132" s="1392" t="s">
        <v>1933</v>
      </c>
      <c r="K132" s="1392" t="s">
        <v>131</v>
      </c>
      <c r="L132" s="1392" t="s">
        <v>131</v>
      </c>
      <c r="N132" s="1392" t="s">
        <v>1911</v>
      </c>
      <c r="O132" s="1392" t="s">
        <v>1934</v>
      </c>
    </row>
    <row r="133" spans="1:15">
      <c r="A133" s="1391">
        <v>1147155916</v>
      </c>
      <c r="D133" s="1392" t="s">
        <v>2218</v>
      </c>
      <c r="E133" s="1392" t="s">
        <v>2219</v>
      </c>
      <c r="F133" s="1392" t="s">
        <v>109</v>
      </c>
      <c r="G133" s="1392" t="s">
        <v>1919</v>
      </c>
      <c r="H133" s="1392" t="s">
        <v>178</v>
      </c>
      <c r="I133" s="1392" t="s">
        <v>2219</v>
      </c>
      <c r="J133" s="1392" t="s">
        <v>2131</v>
      </c>
      <c r="K133" s="1392" t="s">
        <v>178</v>
      </c>
      <c r="L133" s="1392" t="s">
        <v>178</v>
      </c>
      <c r="N133" s="1392" t="s">
        <v>1928</v>
      </c>
      <c r="O133" s="1392" t="s">
        <v>1929</v>
      </c>
    </row>
    <row r="134" spans="1:15">
      <c r="A134" s="1391">
        <v>1163146203</v>
      </c>
      <c r="D134" s="1392" t="s">
        <v>2220</v>
      </c>
      <c r="E134" s="1392" t="s">
        <v>2221</v>
      </c>
      <c r="F134" s="1392" t="s">
        <v>165</v>
      </c>
      <c r="G134" s="1392" t="s">
        <v>1919</v>
      </c>
      <c r="H134" s="1392" t="s">
        <v>178</v>
      </c>
      <c r="I134" s="1392" t="s">
        <v>2221</v>
      </c>
      <c r="J134" s="1392" t="s">
        <v>2131</v>
      </c>
      <c r="K134" s="1392" t="s">
        <v>178</v>
      </c>
      <c r="L134" s="1392" t="s">
        <v>178</v>
      </c>
      <c r="N134" s="1392" t="s">
        <v>1928</v>
      </c>
      <c r="O134" s="1392" t="s">
        <v>1975</v>
      </c>
    </row>
    <row r="135" spans="1:15">
      <c r="A135" s="1391">
        <v>1144140135</v>
      </c>
      <c r="D135" s="1392" t="s">
        <v>2222</v>
      </c>
      <c r="E135" s="1392" t="s">
        <v>2223</v>
      </c>
      <c r="F135" s="1392" t="s">
        <v>164</v>
      </c>
      <c r="G135" s="1392" t="s">
        <v>1908</v>
      </c>
      <c r="H135" s="1392" t="s">
        <v>1014</v>
      </c>
      <c r="I135" s="1392" t="s">
        <v>2223</v>
      </c>
      <c r="J135" s="1392" t="s">
        <v>1937</v>
      </c>
      <c r="K135" s="1392" t="s">
        <v>1014</v>
      </c>
      <c r="L135" s="1392" t="s">
        <v>1014</v>
      </c>
      <c r="N135" s="1392" t="s">
        <v>1928</v>
      </c>
      <c r="O135" s="1392" t="s">
        <v>1929</v>
      </c>
    </row>
    <row r="136" spans="1:15">
      <c r="A136" s="1391">
        <v>1164502909</v>
      </c>
      <c r="D136" s="1392" t="s">
        <v>2224</v>
      </c>
      <c r="E136" s="1392" t="s">
        <v>2225</v>
      </c>
      <c r="F136" s="1392" t="s">
        <v>140</v>
      </c>
      <c r="G136" s="1392" t="s">
        <v>1881</v>
      </c>
      <c r="H136" s="1392" t="s">
        <v>1924</v>
      </c>
      <c r="I136" s="1392" t="s">
        <v>2225</v>
      </c>
      <c r="J136" s="1392" t="s">
        <v>1926</v>
      </c>
      <c r="K136" s="1392" t="s">
        <v>1927</v>
      </c>
      <c r="L136" s="1392" t="s">
        <v>1924</v>
      </c>
      <c r="N136" s="1392" t="s">
        <v>1911</v>
      </c>
      <c r="O136" s="1392" t="s">
        <v>2007</v>
      </c>
    </row>
    <row r="137" spans="1:15">
      <c r="A137" s="1391">
        <v>1147049291</v>
      </c>
      <c r="D137" s="1392" t="s">
        <v>2226</v>
      </c>
      <c r="E137" s="1392" t="s">
        <v>2227</v>
      </c>
      <c r="F137" s="1392" t="s">
        <v>140</v>
      </c>
      <c r="G137" s="1392" t="s">
        <v>1881</v>
      </c>
      <c r="H137" s="1392" t="s">
        <v>1924</v>
      </c>
      <c r="I137" s="1392" t="s">
        <v>2227</v>
      </c>
      <c r="J137" s="1392" t="s">
        <v>1926</v>
      </c>
      <c r="K137" s="1392" t="s">
        <v>1927</v>
      </c>
      <c r="L137" s="1392" t="s">
        <v>1924</v>
      </c>
      <c r="N137" s="1392" t="s">
        <v>1928</v>
      </c>
      <c r="O137" s="1392" t="s">
        <v>2098</v>
      </c>
    </row>
    <row r="138" spans="1:15">
      <c r="A138" s="1391">
        <v>1160599347</v>
      </c>
      <c r="D138" s="1392" t="s">
        <v>2228</v>
      </c>
      <c r="E138" s="1392" t="s">
        <v>2229</v>
      </c>
      <c r="F138" s="1392" t="s">
        <v>140</v>
      </c>
      <c r="G138" s="1392" t="s">
        <v>1881</v>
      </c>
      <c r="H138" s="1392" t="s">
        <v>1924</v>
      </c>
      <c r="I138" s="1392" t="s">
        <v>2229</v>
      </c>
      <c r="J138" s="1392" t="s">
        <v>1926</v>
      </c>
      <c r="K138" s="1392" t="s">
        <v>1927</v>
      </c>
      <c r="L138" s="1392" t="s">
        <v>1924</v>
      </c>
      <c r="N138" s="1392" t="s">
        <v>1928</v>
      </c>
      <c r="O138" s="1392" t="s">
        <v>2098</v>
      </c>
    </row>
    <row r="139" spans="1:15">
      <c r="A139" s="1391">
        <v>1171994925</v>
      </c>
      <c r="D139" s="1392" t="s">
        <v>2230</v>
      </c>
      <c r="E139" s="1392" t="s">
        <v>2231</v>
      </c>
      <c r="F139" s="1392" t="s">
        <v>165</v>
      </c>
      <c r="G139" s="1392" t="s">
        <v>1914</v>
      </c>
      <c r="H139" s="1392" t="s">
        <v>1030</v>
      </c>
      <c r="I139" s="1392" t="s">
        <v>2231</v>
      </c>
      <c r="J139" s="1392" t="s">
        <v>1910</v>
      </c>
      <c r="K139" s="1392" t="s">
        <v>1916</v>
      </c>
      <c r="L139" s="1392" t="s">
        <v>1030</v>
      </c>
      <c r="N139" s="1392" t="s">
        <v>1911</v>
      </c>
      <c r="O139" s="1392" t="s">
        <v>1956</v>
      </c>
    </row>
    <row r="140" spans="1:15">
      <c r="A140" s="1391">
        <v>1141043274</v>
      </c>
      <c r="D140" s="1392" t="s">
        <v>2232</v>
      </c>
      <c r="E140" s="1392" t="s">
        <v>2233</v>
      </c>
      <c r="F140" s="1392" t="s">
        <v>136</v>
      </c>
      <c r="G140" s="1392" t="s">
        <v>1881</v>
      </c>
      <c r="H140" s="1392" t="s">
        <v>1982</v>
      </c>
      <c r="I140" s="1392" t="s">
        <v>2233</v>
      </c>
      <c r="J140" s="1392" t="s">
        <v>1983</v>
      </c>
      <c r="K140" s="1392" t="s">
        <v>1984</v>
      </c>
      <c r="L140" s="1392" t="s">
        <v>1982</v>
      </c>
      <c r="N140" s="1392" t="s">
        <v>1911</v>
      </c>
      <c r="O140" s="1392" t="s">
        <v>2048</v>
      </c>
    </row>
    <row r="141" spans="1:15">
      <c r="A141" s="1391">
        <v>1147435029</v>
      </c>
      <c r="D141" s="1392" t="s">
        <v>2234</v>
      </c>
      <c r="E141" s="1392" t="s">
        <v>2235</v>
      </c>
      <c r="F141" s="1392" t="s">
        <v>136</v>
      </c>
      <c r="G141" s="1392" t="s">
        <v>1914</v>
      </c>
      <c r="H141" s="1392" t="s">
        <v>1030</v>
      </c>
      <c r="I141" s="1392" t="s">
        <v>2235</v>
      </c>
      <c r="J141" s="1392" t="s">
        <v>1910</v>
      </c>
      <c r="K141" s="1392" t="s">
        <v>1916</v>
      </c>
      <c r="L141" s="1392" t="s">
        <v>1030</v>
      </c>
      <c r="N141" s="1392" t="s">
        <v>1928</v>
      </c>
      <c r="O141" s="1392" t="s">
        <v>1953</v>
      </c>
    </row>
    <row r="142" spans="1:15">
      <c r="A142" s="1391">
        <v>1143615863</v>
      </c>
      <c r="D142" s="1392" t="s">
        <v>2236</v>
      </c>
      <c r="E142" s="1392" t="s">
        <v>2237</v>
      </c>
      <c r="F142" s="1392" t="s">
        <v>164</v>
      </c>
      <c r="G142" s="1392" t="s">
        <v>1908</v>
      </c>
      <c r="H142" s="1392" t="s">
        <v>1015</v>
      </c>
      <c r="I142" s="1392" t="s">
        <v>2237</v>
      </c>
      <c r="J142" s="1392" t="s">
        <v>1881</v>
      </c>
      <c r="K142" s="1392" t="s">
        <v>1980</v>
      </c>
      <c r="L142" s="1392" t="s">
        <v>1015</v>
      </c>
      <c r="N142" s="1392" t="s">
        <v>1928</v>
      </c>
      <c r="O142" s="1392" t="s">
        <v>1929</v>
      </c>
    </row>
    <row r="143" spans="1:15">
      <c r="A143" s="1391">
        <v>1142564609</v>
      </c>
      <c r="D143" s="1392" t="s">
        <v>2238</v>
      </c>
      <c r="E143" s="1392" t="s">
        <v>2239</v>
      </c>
      <c r="F143" s="1392" t="s">
        <v>164</v>
      </c>
      <c r="G143" s="1392" t="s">
        <v>1908</v>
      </c>
      <c r="H143" s="1392" t="s">
        <v>2037</v>
      </c>
      <c r="I143" s="1392" t="s">
        <v>2239</v>
      </c>
      <c r="J143" s="1392" t="s">
        <v>2039</v>
      </c>
      <c r="K143" s="1392" t="s">
        <v>2037</v>
      </c>
      <c r="L143" s="1392" t="s">
        <v>2037</v>
      </c>
      <c r="N143" s="1392" t="s">
        <v>1911</v>
      </c>
      <c r="O143" s="1392" t="s">
        <v>1938</v>
      </c>
    </row>
    <row r="144" spans="1:15">
      <c r="A144" s="1391">
        <v>1144126654</v>
      </c>
      <c r="D144" s="1392" t="s">
        <v>2240</v>
      </c>
      <c r="E144" s="1392" t="s">
        <v>2241</v>
      </c>
      <c r="F144" s="1392" t="s">
        <v>136</v>
      </c>
      <c r="G144" s="1392" t="s">
        <v>1919</v>
      </c>
      <c r="H144" s="1392" t="s">
        <v>179</v>
      </c>
      <c r="I144" s="1392" t="s">
        <v>2241</v>
      </c>
      <c r="J144" s="1392" t="s">
        <v>1921</v>
      </c>
      <c r="K144" s="1392" t="s">
        <v>179</v>
      </c>
      <c r="L144" s="1392" t="s">
        <v>179</v>
      </c>
      <c r="N144" s="1392" t="s">
        <v>1928</v>
      </c>
      <c r="O144" s="1392" t="s">
        <v>1975</v>
      </c>
    </row>
    <row r="145" spans="1:15">
      <c r="A145" s="1391">
        <v>1143530039</v>
      </c>
      <c r="D145" s="1392" t="s">
        <v>2242</v>
      </c>
      <c r="E145" s="1392" t="s">
        <v>2243</v>
      </c>
      <c r="F145" s="1392" t="s">
        <v>140</v>
      </c>
      <c r="G145" s="1392" t="s">
        <v>1896</v>
      </c>
      <c r="H145" s="1392" t="s">
        <v>39</v>
      </c>
      <c r="I145" s="1392" t="s">
        <v>2243</v>
      </c>
      <c r="J145" s="1392" t="s">
        <v>2023</v>
      </c>
      <c r="K145" s="1392" t="s">
        <v>2024</v>
      </c>
      <c r="L145" s="1392" t="s">
        <v>39</v>
      </c>
      <c r="N145" s="1392" t="s">
        <v>1911</v>
      </c>
      <c r="O145" s="1392" t="s">
        <v>1934</v>
      </c>
    </row>
    <row r="146" spans="1:15">
      <c r="A146" s="1391">
        <v>1148623821</v>
      </c>
      <c r="D146" s="1392" t="s">
        <v>2244</v>
      </c>
      <c r="E146" s="1392" t="s">
        <v>2245</v>
      </c>
      <c r="F146" s="1392" t="s">
        <v>164</v>
      </c>
      <c r="G146" s="1392" t="s">
        <v>1908</v>
      </c>
      <c r="H146" s="1392" t="s">
        <v>39</v>
      </c>
      <c r="I146" s="1392" t="s">
        <v>2245</v>
      </c>
      <c r="J146" s="1392" t="s">
        <v>1896</v>
      </c>
      <c r="K146" s="1392" t="s">
        <v>39</v>
      </c>
      <c r="L146" s="1392" t="s">
        <v>39</v>
      </c>
      <c r="N146" s="1392" t="s">
        <v>1911</v>
      </c>
      <c r="O146" s="1392" t="s">
        <v>1938</v>
      </c>
    </row>
    <row r="147" spans="1:15">
      <c r="A147" s="1391">
        <v>1146372926</v>
      </c>
      <c r="D147" s="1392" t="s">
        <v>2246</v>
      </c>
      <c r="E147" s="1392" t="s">
        <v>2247</v>
      </c>
      <c r="F147" s="1392" t="s">
        <v>140</v>
      </c>
      <c r="G147" s="1392" t="s">
        <v>1896</v>
      </c>
      <c r="H147" s="1392" t="s">
        <v>39</v>
      </c>
      <c r="I147" s="1392" t="s">
        <v>2247</v>
      </c>
      <c r="J147" s="1392" t="s">
        <v>2023</v>
      </c>
      <c r="K147" s="1392" t="s">
        <v>2024</v>
      </c>
      <c r="L147" s="1392" t="s">
        <v>39</v>
      </c>
      <c r="N147" s="1392" t="s">
        <v>1911</v>
      </c>
      <c r="O147" s="1392" t="s">
        <v>1934</v>
      </c>
    </row>
    <row r="148" spans="1:15">
      <c r="A148" s="1391">
        <v>1144339562</v>
      </c>
      <c r="D148" s="1392" t="s">
        <v>2248</v>
      </c>
      <c r="E148" s="1392" t="s">
        <v>2249</v>
      </c>
      <c r="F148" s="1392" t="s">
        <v>132</v>
      </c>
      <c r="G148" s="1392" t="s">
        <v>1896</v>
      </c>
      <c r="H148" s="1392" t="s">
        <v>39</v>
      </c>
      <c r="I148" s="1392" t="s">
        <v>2249</v>
      </c>
      <c r="J148" s="1392" t="s">
        <v>2023</v>
      </c>
      <c r="K148" s="1392" t="s">
        <v>2024</v>
      </c>
      <c r="L148" s="1392" t="s">
        <v>39</v>
      </c>
      <c r="N148" s="1392" t="s">
        <v>1911</v>
      </c>
      <c r="O148" s="1392" t="s">
        <v>1956</v>
      </c>
    </row>
    <row r="149" spans="1:15">
      <c r="A149" s="1391">
        <v>1166773573</v>
      </c>
      <c r="D149" s="1392" t="s">
        <v>2250</v>
      </c>
      <c r="E149" s="1392" t="s">
        <v>2251</v>
      </c>
      <c r="F149" s="1392" t="s">
        <v>140</v>
      </c>
      <c r="G149" s="1392" t="s">
        <v>1896</v>
      </c>
      <c r="H149" s="1392" t="s">
        <v>39</v>
      </c>
      <c r="I149" s="1392" t="s">
        <v>2251</v>
      </c>
      <c r="J149" s="1392" t="s">
        <v>2023</v>
      </c>
      <c r="K149" s="1392" t="s">
        <v>2024</v>
      </c>
      <c r="L149" s="1392" t="s">
        <v>39</v>
      </c>
      <c r="N149" s="1392" t="s">
        <v>1928</v>
      </c>
      <c r="O149" s="1392" t="s">
        <v>1953</v>
      </c>
    </row>
    <row r="150" spans="1:15">
      <c r="A150" s="1391">
        <v>1144129492</v>
      </c>
      <c r="D150" s="1392" t="s">
        <v>2252</v>
      </c>
      <c r="E150" s="1392" t="s">
        <v>2253</v>
      </c>
      <c r="F150" s="1392" t="s">
        <v>161</v>
      </c>
      <c r="G150" s="1392" t="s">
        <v>2019</v>
      </c>
      <c r="H150" s="1392" t="s">
        <v>39</v>
      </c>
      <c r="I150" s="1392" t="s">
        <v>2253</v>
      </c>
      <c r="J150" s="1392" t="s">
        <v>1896</v>
      </c>
      <c r="K150" s="1392" t="s">
        <v>39</v>
      </c>
      <c r="L150" s="1392" t="s">
        <v>39</v>
      </c>
      <c r="N150" s="1392" t="s">
        <v>1911</v>
      </c>
      <c r="O150" s="1392" t="s">
        <v>1934</v>
      </c>
    </row>
    <row r="151" spans="1:15">
      <c r="A151" s="1391">
        <v>1145440229</v>
      </c>
      <c r="D151" s="1392" t="s">
        <v>2254</v>
      </c>
      <c r="E151" s="1392" t="s">
        <v>2255</v>
      </c>
      <c r="F151" s="1392" t="s">
        <v>132</v>
      </c>
      <c r="G151" s="1392" t="s">
        <v>1896</v>
      </c>
      <c r="H151" s="1392" t="s">
        <v>39</v>
      </c>
      <c r="I151" s="1392" t="s">
        <v>2255</v>
      </c>
      <c r="J151" s="1392" t="s">
        <v>2023</v>
      </c>
      <c r="K151" s="1392" t="s">
        <v>2024</v>
      </c>
      <c r="L151" s="1392" t="s">
        <v>39</v>
      </c>
      <c r="N151" s="1392" t="s">
        <v>1911</v>
      </c>
      <c r="O151" s="1392" t="s">
        <v>1956</v>
      </c>
    </row>
    <row r="152" spans="1:15">
      <c r="A152" s="1391">
        <v>1145240090</v>
      </c>
      <c r="D152" s="1392" t="s">
        <v>2256</v>
      </c>
      <c r="E152" s="1392" t="s">
        <v>2257</v>
      </c>
      <c r="F152" s="1392" t="s">
        <v>163</v>
      </c>
      <c r="G152" s="1392" t="s">
        <v>1908</v>
      </c>
      <c r="H152" s="1392" t="s">
        <v>39</v>
      </c>
      <c r="I152" s="1392" t="s">
        <v>2257</v>
      </c>
      <c r="J152" s="1392" t="s">
        <v>1896</v>
      </c>
      <c r="K152" s="1392" t="s">
        <v>39</v>
      </c>
      <c r="L152" s="1392" t="s">
        <v>39</v>
      </c>
      <c r="N152" s="1392" t="s">
        <v>1911</v>
      </c>
      <c r="O152" s="1392" t="s">
        <v>1938</v>
      </c>
    </row>
    <row r="153" spans="1:15">
      <c r="A153" s="1391">
        <v>1162592555</v>
      </c>
      <c r="D153" s="1392" t="s">
        <v>2258</v>
      </c>
      <c r="E153" s="1392" t="s">
        <v>2259</v>
      </c>
      <c r="F153" s="1392" t="s">
        <v>161</v>
      </c>
      <c r="G153" s="1392" t="s">
        <v>2019</v>
      </c>
      <c r="H153" s="1392" t="s">
        <v>39</v>
      </c>
      <c r="I153" s="1392" t="s">
        <v>2259</v>
      </c>
      <c r="J153" s="1392" t="s">
        <v>1896</v>
      </c>
      <c r="K153" s="1392" t="s">
        <v>39</v>
      </c>
      <c r="L153" s="1392" t="s">
        <v>39</v>
      </c>
      <c r="N153" s="1392" t="s">
        <v>1911</v>
      </c>
      <c r="O153" s="1392" t="s">
        <v>1934</v>
      </c>
    </row>
    <row r="154" spans="1:15">
      <c r="A154" s="1391">
        <v>1143563865</v>
      </c>
      <c r="D154" s="1392" t="s">
        <v>2260</v>
      </c>
      <c r="E154" s="1392" t="s">
        <v>2261</v>
      </c>
      <c r="F154" s="1392" t="s">
        <v>140</v>
      </c>
      <c r="G154" s="1392" t="s">
        <v>1896</v>
      </c>
      <c r="H154" s="1392" t="s">
        <v>39</v>
      </c>
      <c r="I154" s="1392" t="s">
        <v>2261</v>
      </c>
      <c r="J154" s="1392" t="s">
        <v>2023</v>
      </c>
      <c r="K154" s="1392" t="s">
        <v>2024</v>
      </c>
      <c r="L154" s="1392" t="s">
        <v>39</v>
      </c>
      <c r="N154" s="1392" t="s">
        <v>1911</v>
      </c>
      <c r="O154" s="1392" t="s">
        <v>1934</v>
      </c>
    </row>
    <row r="155" spans="1:15">
      <c r="A155" s="1391">
        <v>1142773366</v>
      </c>
      <c r="D155" s="1392" t="s">
        <v>2262</v>
      </c>
      <c r="E155" s="1392" t="s">
        <v>2263</v>
      </c>
      <c r="F155" s="1392" t="s">
        <v>165</v>
      </c>
      <c r="G155" s="1392" t="s">
        <v>1896</v>
      </c>
      <c r="H155" s="1392" t="s">
        <v>39</v>
      </c>
      <c r="I155" s="1392" t="s">
        <v>2263</v>
      </c>
      <c r="J155" s="1392" t="s">
        <v>2023</v>
      </c>
      <c r="K155" s="1392" t="s">
        <v>2024</v>
      </c>
      <c r="L155" s="1392" t="s">
        <v>39</v>
      </c>
      <c r="N155" s="1392" t="s">
        <v>1928</v>
      </c>
      <c r="O155" s="1392" t="s">
        <v>2095</v>
      </c>
    </row>
    <row r="156" spans="1:15">
      <c r="A156" s="1391">
        <v>1162898564</v>
      </c>
      <c r="D156" s="1392" t="s">
        <v>2264</v>
      </c>
      <c r="E156" s="1392" t="s">
        <v>2265</v>
      </c>
      <c r="F156" s="1392" t="s">
        <v>140</v>
      </c>
      <c r="G156" s="1392" t="s">
        <v>1914</v>
      </c>
      <c r="H156" s="1392" t="s">
        <v>1031</v>
      </c>
      <c r="I156" s="1392" t="s">
        <v>2265</v>
      </c>
      <c r="J156" s="1392" t="s">
        <v>1993</v>
      </c>
      <c r="K156" s="1392" t="s">
        <v>1994</v>
      </c>
      <c r="L156" s="1392" t="s">
        <v>1031</v>
      </c>
      <c r="N156" s="1392" t="s">
        <v>1928</v>
      </c>
      <c r="O156" s="1392" t="s">
        <v>1953</v>
      </c>
    </row>
    <row r="157" spans="1:15">
      <c r="A157" s="1391">
        <v>1165699316</v>
      </c>
      <c r="D157" s="1392" t="s">
        <v>2266</v>
      </c>
      <c r="E157" s="1392" t="s">
        <v>604</v>
      </c>
      <c r="F157" s="1392" t="s">
        <v>132</v>
      </c>
      <c r="G157" s="1392" t="s">
        <v>1881</v>
      </c>
      <c r="H157" s="1392" t="s">
        <v>1924</v>
      </c>
      <c r="I157" s="1392" t="s">
        <v>604</v>
      </c>
      <c r="J157" s="1392" t="s">
        <v>1926</v>
      </c>
      <c r="K157" s="1392" t="s">
        <v>1927</v>
      </c>
      <c r="L157" s="1392" t="s">
        <v>1924</v>
      </c>
      <c r="N157" s="1392" t="s">
        <v>1911</v>
      </c>
      <c r="O157" s="1392" t="s">
        <v>1922</v>
      </c>
    </row>
    <row r="158" spans="1:15">
      <c r="A158" s="1391">
        <v>1144937076</v>
      </c>
      <c r="D158" s="1392" t="s">
        <v>2267</v>
      </c>
      <c r="E158" s="1392" t="s">
        <v>2268</v>
      </c>
      <c r="F158" s="1392" t="s">
        <v>132</v>
      </c>
      <c r="G158" s="1392" t="s">
        <v>1881</v>
      </c>
      <c r="H158" s="1392" t="s">
        <v>1924</v>
      </c>
      <c r="I158" s="1392" t="s">
        <v>2268</v>
      </c>
      <c r="J158" s="1392" t="s">
        <v>1926</v>
      </c>
      <c r="K158" s="1392" t="s">
        <v>1927</v>
      </c>
      <c r="L158" s="1392" t="s">
        <v>1924</v>
      </c>
      <c r="N158" s="1392" t="s">
        <v>1911</v>
      </c>
      <c r="O158" s="1392" t="s">
        <v>1922</v>
      </c>
    </row>
    <row r="159" spans="1:15">
      <c r="A159" s="1391">
        <v>1173566515</v>
      </c>
      <c r="D159" s="1392" t="s">
        <v>2269</v>
      </c>
      <c r="E159" s="1392" t="s">
        <v>984</v>
      </c>
      <c r="F159" s="1392" t="s">
        <v>164</v>
      </c>
      <c r="G159" s="1392" t="s">
        <v>1908</v>
      </c>
      <c r="H159" s="1392" t="s">
        <v>1013</v>
      </c>
      <c r="I159" s="1392" t="s">
        <v>984</v>
      </c>
      <c r="J159" s="1392" t="s">
        <v>1910</v>
      </c>
      <c r="K159" s="1392" t="s">
        <v>1013</v>
      </c>
      <c r="L159" s="1392" t="s">
        <v>1013</v>
      </c>
      <c r="N159" s="1392" t="s">
        <v>1911</v>
      </c>
      <c r="O159" s="1392" t="s">
        <v>1938</v>
      </c>
    </row>
    <row r="160" spans="1:15">
      <c r="A160" s="1391">
        <v>1144146371</v>
      </c>
      <c r="D160" s="1392" t="s">
        <v>2270</v>
      </c>
      <c r="E160" s="1392" t="s">
        <v>2271</v>
      </c>
      <c r="F160" s="1392" t="s">
        <v>132</v>
      </c>
      <c r="G160" s="1392" t="s">
        <v>1919</v>
      </c>
      <c r="H160" s="1392" t="s">
        <v>179</v>
      </c>
      <c r="I160" s="1392" t="s">
        <v>2271</v>
      </c>
      <c r="J160" s="1392" t="s">
        <v>1921</v>
      </c>
      <c r="K160" s="1392" t="s">
        <v>179</v>
      </c>
      <c r="L160" s="1392" t="s">
        <v>179</v>
      </c>
      <c r="N160" s="1392" t="s">
        <v>1928</v>
      </c>
      <c r="O160" s="1392" t="s">
        <v>1929</v>
      </c>
    </row>
    <row r="161" spans="1:15">
      <c r="A161" s="1391">
        <v>1143244383</v>
      </c>
      <c r="D161" s="1392" t="s">
        <v>2272</v>
      </c>
      <c r="E161" s="1392" t="s">
        <v>2273</v>
      </c>
      <c r="F161" s="1392" t="s">
        <v>161</v>
      </c>
      <c r="G161" s="1392" t="s">
        <v>2019</v>
      </c>
      <c r="H161" s="1392" t="s">
        <v>39</v>
      </c>
      <c r="I161" s="1392" t="s">
        <v>2273</v>
      </c>
      <c r="J161" s="1392" t="s">
        <v>1896</v>
      </c>
      <c r="K161" s="1392" t="s">
        <v>39</v>
      </c>
      <c r="L161" s="1392" t="s">
        <v>39</v>
      </c>
      <c r="N161" s="1392" t="s">
        <v>1911</v>
      </c>
      <c r="O161" s="1392" t="s">
        <v>1934</v>
      </c>
    </row>
    <row r="162" spans="1:15">
      <c r="A162" s="1391">
        <v>1149921232</v>
      </c>
      <c r="D162" s="1392" t="s">
        <v>2274</v>
      </c>
      <c r="E162" s="1392" t="s">
        <v>2275</v>
      </c>
      <c r="F162" s="1392" t="s">
        <v>161</v>
      </c>
      <c r="G162" s="1392" t="s">
        <v>2019</v>
      </c>
      <c r="H162" s="1392" t="s">
        <v>39</v>
      </c>
      <c r="I162" s="1392" t="s">
        <v>2275</v>
      </c>
      <c r="J162" s="1392" t="s">
        <v>1896</v>
      </c>
      <c r="K162" s="1392" t="s">
        <v>39</v>
      </c>
      <c r="L162" s="1392" t="s">
        <v>39</v>
      </c>
      <c r="N162" s="1392" t="s">
        <v>1911</v>
      </c>
      <c r="O162" s="1392" t="s">
        <v>1934</v>
      </c>
    </row>
    <row r="163" spans="1:15">
      <c r="A163" s="1391">
        <v>1163564785</v>
      </c>
      <c r="D163" s="1392" t="s">
        <v>2276</v>
      </c>
      <c r="E163" s="1392" t="s">
        <v>2277</v>
      </c>
      <c r="F163" s="1392" t="s">
        <v>132</v>
      </c>
      <c r="G163" s="1392" t="s">
        <v>1881</v>
      </c>
      <c r="H163" s="1392" t="s">
        <v>1924</v>
      </c>
      <c r="I163" s="1392" t="s">
        <v>2277</v>
      </c>
      <c r="J163" s="1392" t="s">
        <v>1926</v>
      </c>
      <c r="K163" s="1392" t="s">
        <v>1927</v>
      </c>
      <c r="L163" s="1392" t="s">
        <v>1924</v>
      </c>
      <c r="N163" s="1392" t="s">
        <v>1911</v>
      </c>
      <c r="O163" s="1392" t="s">
        <v>1922</v>
      </c>
    </row>
    <row r="164" spans="1:15">
      <c r="A164" s="1391">
        <v>1144773513</v>
      </c>
      <c r="D164" s="1392" t="s">
        <v>2278</v>
      </c>
      <c r="E164" s="1392" t="s">
        <v>2279</v>
      </c>
      <c r="F164" s="1392" t="s">
        <v>164</v>
      </c>
      <c r="G164" s="1392" t="s">
        <v>1908</v>
      </c>
      <c r="H164" s="1392" t="s">
        <v>1013</v>
      </c>
      <c r="I164" s="1392" t="s">
        <v>2279</v>
      </c>
      <c r="J164" s="1392" t="s">
        <v>1910</v>
      </c>
      <c r="K164" s="1392" t="s">
        <v>1013</v>
      </c>
      <c r="L164" s="1392" t="s">
        <v>1013</v>
      </c>
      <c r="N164" s="1392" t="s">
        <v>1911</v>
      </c>
      <c r="O164" s="1392" t="s">
        <v>1912</v>
      </c>
    </row>
    <row r="165" spans="1:15">
      <c r="A165" s="1391">
        <v>1144467827</v>
      </c>
      <c r="D165" s="1392" t="s">
        <v>2280</v>
      </c>
      <c r="E165" s="1392" t="s">
        <v>2281</v>
      </c>
      <c r="F165" s="1392" t="s">
        <v>164</v>
      </c>
      <c r="G165" s="1392" t="s">
        <v>1908</v>
      </c>
      <c r="H165" s="1392" t="s">
        <v>1013</v>
      </c>
      <c r="I165" s="1392" t="s">
        <v>2281</v>
      </c>
      <c r="J165" s="1392" t="s">
        <v>1910</v>
      </c>
      <c r="K165" s="1392" t="s">
        <v>1013</v>
      </c>
      <c r="L165" s="1392" t="s">
        <v>1013</v>
      </c>
      <c r="N165" s="1392" t="s">
        <v>1911</v>
      </c>
      <c r="O165" s="1392" t="s">
        <v>1938</v>
      </c>
    </row>
    <row r="166" spans="1:15">
      <c r="A166" s="1391">
        <v>1142082875</v>
      </c>
      <c r="D166" s="1392" t="s">
        <v>2282</v>
      </c>
      <c r="E166" s="1392" t="s">
        <v>2283</v>
      </c>
      <c r="F166" s="1392" t="s">
        <v>164</v>
      </c>
      <c r="G166" s="1392" t="s">
        <v>1908</v>
      </c>
      <c r="H166" s="1392" t="s">
        <v>1013</v>
      </c>
      <c r="I166" s="1392" t="s">
        <v>2283</v>
      </c>
      <c r="J166" s="1392" t="s">
        <v>1910</v>
      </c>
      <c r="K166" s="1392" t="s">
        <v>1013</v>
      </c>
      <c r="L166" s="1392" t="s">
        <v>1013</v>
      </c>
      <c r="N166" s="1392" t="s">
        <v>1911</v>
      </c>
      <c r="O166" s="1392" t="s">
        <v>1938</v>
      </c>
    </row>
    <row r="167" spans="1:15">
      <c r="A167" s="1391">
        <v>1142350264</v>
      </c>
      <c r="D167" s="1392" t="s">
        <v>2284</v>
      </c>
      <c r="E167" s="1392" t="s">
        <v>2285</v>
      </c>
      <c r="F167" s="1392" t="s">
        <v>136</v>
      </c>
      <c r="G167" s="1392" t="s">
        <v>1881</v>
      </c>
      <c r="H167" s="1392" t="s">
        <v>1924</v>
      </c>
      <c r="I167" s="1392" t="s">
        <v>2285</v>
      </c>
      <c r="J167" s="1392" t="s">
        <v>1926</v>
      </c>
      <c r="K167" s="1392" t="s">
        <v>1927</v>
      </c>
      <c r="L167" s="1392" t="s">
        <v>1924</v>
      </c>
      <c r="N167" s="1392" t="s">
        <v>1928</v>
      </c>
      <c r="O167" s="1392" t="s">
        <v>1975</v>
      </c>
    </row>
    <row r="168" spans="1:15">
      <c r="A168" s="1391">
        <v>1166049966</v>
      </c>
      <c r="D168" s="1392" t="s">
        <v>2286</v>
      </c>
      <c r="E168" s="1392" t="s">
        <v>2287</v>
      </c>
      <c r="F168" s="1392" t="s">
        <v>132</v>
      </c>
      <c r="G168" s="1392" t="s">
        <v>1881</v>
      </c>
      <c r="H168" s="1392" t="s">
        <v>1924</v>
      </c>
      <c r="I168" s="1392" t="s">
        <v>2287</v>
      </c>
      <c r="J168" s="1392" t="s">
        <v>1926</v>
      </c>
      <c r="K168" s="1392" t="s">
        <v>1927</v>
      </c>
      <c r="L168" s="1392" t="s">
        <v>1924</v>
      </c>
      <c r="N168" s="1392" t="s">
        <v>1911</v>
      </c>
      <c r="O168" s="1392" t="s">
        <v>1922</v>
      </c>
    </row>
    <row r="169" spans="1:15">
      <c r="A169" s="1391">
        <v>1143951557</v>
      </c>
      <c r="D169" s="1392" t="s">
        <v>2288</v>
      </c>
      <c r="E169" s="1392" t="s">
        <v>2289</v>
      </c>
      <c r="F169" s="1392" t="s">
        <v>246</v>
      </c>
      <c r="G169" s="1392" t="s">
        <v>1942</v>
      </c>
      <c r="H169" s="1392" t="s">
        <v>1013</v>
      </c>
      <c r="I169" s="1392" t="s">
        <v>2289</v>
      </c>
      <c r="J169" s="1392" t="s">
        <v>1910</v>
      </c>
      <c r="K169" s="1392" t="s">
        <v>1959</v>
      </c>
      <c r="L169" s="1392" t="s">
        <v>1013</v>
      </c>
      <c r="N169" s="1392" t="s">
        <v>1911</v>
      </c>
      <c r="O169" s="1392" t="s">
        <v>1912</v>
      </c>
    </row>
    <row r="170" spans="1:15">
      <c r="A170" s="1391">
        <v>1164744683</v>
      </c>
      <c r="D170" s="1392" t="s">
        <v>2290</v>
      </c>
      <c r="E170" s="1392" t="s">
        <v>2291</v>
      </c>
      <c r="F170" s="1392" t="s">
        <v>140</v>
      </c>
      <c r="G170" s="1392" t="s">
        <v>1914</v>
      </c>
      <c r="H170" s="1392" t="s">
        <v>1030</v>
      </c>
      <c r="I170" s="1392" t="s">
        <v>2291</v>
      </c>
      <c r="J170" s="1392" t="s">
        <v>1910</v>
      </c>
      <c r="K170" s="1392" t="s">
        <v>1916</v>
      </c>
      <c r="L170" s="1392" t="s">
        <v>1030</v>
      </c>
      <c r="N170" s="1392" t="s">
        <v>1928</v>
      </c>
      <c r="O170" s="1392" t="s">
        <v>1953</v>
      </c>
    </row>
    <row r="171" spans="1:15">
      <c r="A171" s="1391">
        <v>1163197974</v>
      </c>
      <c r="D171" s="1392" t="s">
        <v>2292</v>
      </c>
      <c r="E171" s="1392" t="s">
        <v>2293</v>
      </c>
      <c r="F171" s="1392" t="s">
        <v>132</v>
      </c>
      <c r="G171" s="1392" t="s">
        <v>1881</v>
      </c>
      <c r="H171" s="1392" t="s">
        <v>1924</v>
      </c>
      <c r="I171" s="1392" t="s">
        <v>2293</v>
      </c>
      <c r="J171" s="1392" t="s">
        <v>1926</v>
      </c>
      <c r="K171" s="1392" t="s">
        <v>1927</v>
      </c>
      <c r="L171" s="1392" t="s">
        <v>1924</v>
      </c>
      <c r="N171" s="1392" t="s">
        <v>1928</v>
      </c>
      <c r="O171" s="1392" t="s">
        <v>1929</v>
      </c>
    </row>
    <row r="172" spans="1:15">
      <c r="A172" s="1391">
        <v>1142319103</v>
      </c>
      <c r="D172" s="1392" t="s">
        <v>2294</v>
      </c>
      <c r="E172" s="1392" t="s">
        <v>2295</v>
      </c>
      <c r="F172" s="1392" t="s">
        <v>136</v>
      </c>
      <c r="G172" s="1392" t="s">
        <v>1881</v>
      </c>
      <c r="H172" s="1392" t="s">
        <v>1924</v>
      </c>
      <c r="I172" s="1392" t="s">
        <v>2295</v>
      </c>
      <c r="J172" s="1392" t="s">
        <v>1926</v>
      </c>
      <c r="K172" s="1392" t="s">
        <v>1927</v>
      </c>
      <c r="L172" s="1392" t="s">
        <v>1924</v>
      </c>
      <c r="N172" s="1392" t="s">
        <v>1928</v>
      </c>
      <c r="O172" s="1392" t="s">
        <v>1975</v>
      </c>
    </row>
    <row r="173" spans="1:15">
      <c r="A173" s="1391">
        <v>1147293287</v>
      </c>
      <c r="D173" s="1392" t="s">
        <v>2296</v>
      </c>
      <c r="E173" s="1392" t="s">
        <v>2297</v>
      </c>
      <c r="F173" s="1392" t="s">
        <v>136</v>
      </c>
      <c r="G173" s="1392" t="s">
        <v>1881</v>
      </c>
      <c r="H173" s="1392" t="s">
        <v>1924</v>
      </c>
      <c r="I173" s="1392" t="s">
        <v>2297</v>
      </c>
      <c r="J173" s="1392" t="s">
        <v>1926</v>
      </c>
      <c r="K173" s="1392" t="s">
        <v>1927</v>
      </c>
      <c r="L173" s="1392" t="s">
        <v>1924</v>
      </c>
      <c r="N173" s="1392" t="s">
        <v>1928</v>
      </c>
      <c r="O173" s="1392" t="s">
        <v>1975</v>
      </c>
    </row>
    <row r="174" spans="1:15">
      <c r="A174" s="1391">
        <v>1160395290</v>
      </c>
      <c r="D174" s="1392" t="s">
        <v>2298</v>
      </c>
      <c r="E174" s="1392" t="s">
        <v>2299</v>
      </c>
      <c r="F174" s="1392" t="s">
        <v>136</v>
      </c>
      <c r="G174" s="1392" t="s">
        <v>1881</v>
      </c>
      <c r="H174" s="1392" t="s">
        <v>1924</v>
      </c>
      <c r="I174" s="1392" t="s">
        <v>2299</v>
      </c>
      <c r="J174" s="1392" t="s">
        <v>1926</v>
      </c>
      <c r="K174" s="1392" t="s">
        <v>1927</v>
      </c>
      <c r="L174" s="1392" t="s">
        <v>1924</v>
      </c>
      <c r="N174" s="1392" t="s">
        <v>1911</v>
      </c>
      <c r="O174" s="1392" t="s">
        <v>2048</v>
      </c>
    </row>
    <row r="175" spans="1:15">
      <c r="A175" s="1391">
        <v>1162930615</v>
      </c>
      <c r="D175" s="1392" t="s">
        <v>2300</v>
      </c>
      <c r="E175" s="1392" t="s">
        <v>2301</v>
      </c>
      <c r="F175" s="1392" t="s">
        <v>140</v>
      </c>
      <c r="G175" s="1392" t="s">
        <v>1914</v>
      </c>
      <c r="H175" s="1392" t="s">
        <v>1030</v>
      </c>
      <c r="I175" s="1392" t="s">
        <v>2301</v>
      </c>
      <c r="J175" s="1392" t="s">
        <v>1910</v>
      </c>
      <c r="K175" s="1392" t="s">
        <v>1916</v>
      </c>
      <c r="L175" s="1392" t="s">
        <v>1030</v>
      </c>
      <c r="N175" s="1392" t="s">
        <v>1928</v>
      </c>
      <c r="O175" s="1392" t="s">
        <v>1953</v>
      </c>
    </row>
    <row r="176" spans="1:15">
      <c r="A176" s="1391">
        <v>8815869167</v>
      </c>
      <c r="D176" s="1392" t="s">
        <v>2302</v>
      </c>
      <c r="E176" s="1392" t="s">
        <v>481</v>
      </c>
      <c r="F176" s="1392" t="s">
        <v>161</v>
      </c>
      <c r="G176" s="1392" t="s">
        <v>2019</v>
      </c>
      <c r="H176" s="1392" t="s">
        <v>2303</v>
      </c>
      <c r="I176" s="1392" t="s">
        <v>481</v>
      </c>
      <c r="J176" s="1392" t="s">
        <v>2028</v>
      </c>
      <c r="K176" s="1392" t="s">
        <v>2029</v>
      </c>
      <c r="L176" s="1392" t="s">
        <v>2303</v>
      </c>
      <c r="N176" s="1392" t="s">
        <v>1911</v>
      </c>
      <c r="O176" s="1392" t="s">
        <v>1934</v>
      </c>
    </row>
    <row r="177" spans="1:15">
      <c r="A177" s="1391">
        <v>1162480926</v>
      </c>
      <c r="D177" s="1392" t="s">
        <v>2304</v>
      </c>
      <c r="E177" s="1392" t="s">
        <v>2305</v>
      </c>
      <c r="F177" s="1392" t="s">
        <v>136</v>
      </c>
      <c r="G177" s="1392" t="s">
        <v>1914</v>
      </c>
      <c r="H177" s="1392" t="s">
        <v>1031</v>
      </c>
      <c r="I177" s="1392" t="s">
        <v>2305</v>
      </c>
      <c r="J177" s="1392" t="s">
        <v>1993</v>
      </c>
      <c r="K177" s="1392" t="s">
        <v>1994</v>
      </c>
      <c r="L177" s="1392" t="s">
        <v>1031</v>
      </c>
      <c r="N177" s="1392" t="s">
        <v>1928</v>
      </c>
      <c r="O177" s="1392" t="s">
        <v>2095</v>
      </c>
    </row>
    <row r="178" spans="1:15">
      <c r="A178" s="1391">
        <v>1142768382</v>
      </c>
      <c r="D178" s="1392" t="s">
        <v>2306</v>
      </c>
      <c r="E178" s="1392" t="s">
        <v>2307</v>
      </c>
      <c r="F178" s="1392" t="s">
        <v>140</v>
      </c>
      <c r="G178" s="1392" t="s">
        <v>1881</v>
      </c>
      <c r="H178" s="1392" t="s">
        <v>1924</v>
      </c>
      <c r="I178" s="1392" t="s">
        <v>2307</v>
      </c>
      <c r="J178" s="1392" t="s">
        <v>1926</v>
      </c>
      <c r="K178" s="1392" t="s">
        <v>1927</v>
      </c>
      <c r="L178" s="1392" t="s">
        <v>1924</v>
      </c>
      <c r="N178" s="1392" t="s">
        <v>1911</v>
      </c>
      <c r="O178" s="1392" t="s">
        <v>2007</v>
      </c>
    </row>
    <row r="179" spans="1:15">
      <c r="A179" s="1391">
        <v>1161790630</v>
      </c>
      <c r="D179" s="1392" t="s">
        <v>2308</v>
      </c>
      <c r="E179" s="1392" t="s">
        <v>2309</v>
      </c>
      <c r="F179" s="1392" t="s">
        <v>136</v>
      </c>
      <c r="G179" s="1392" t="s">
        <v>1881</v>
      </c>
      <c r="H179" s="1392" t="s">
        <v>1924</v>
      </c>
      <c r="I179" s="1392" t="s">
        <v>2309</v>
      </c>
      <c r="J179" s="1392" t="s">
        <v>1926</v>
      </c>
      <c r="K179" s="1392" t="s">
        <v>1927</v>
      </c>
      <c r="L179" s="1392" t="s">
        <v>1924</v>
      </c>
      <c r="N179" s="1392" t="s">
        <v>1911</v>
      </c>
      <c r="O179" s="1392" t="s">
        <v>2048</v>
      </c>
    </row>
    <row r="180" spans="1:15">
      <c r="A180" s="1391">
        <v>1160592672</v>
      </c>
      <c r="D180" s="1392" t="s">
        <v>2310</v>
      </c>
      <c r="E180" s="1392" t="s">
        <v>2311</v>
      </c>
      <c r="F180" s="1392" t="s">
        <v>246</v>
      </c>
      <c r="G180" s="1392" t="s">
        <v>1942</v>
      </c>
      <c r="H180" s="1392" t="s">
        <v>1014</v>
      </c>
      <c r="I180" s="1392" t="s">
        <v>2311</v>
      </c>
      <c r="J180" s="1392" t="s">
        <v>1937</v>
      </c>
      <c r="K180" s="1392" t="s">
        <v>1014</v>
      </c>
      <c r="L180" s="1392" t="s">
        <v>1014</v>
      </c>
      <c r="N180" s="1392" t="s">
        <v>1911</v>
      </c>
      <c r="O180" s="1392" t="s">
        <v>1912</v>
      </c>
    </row>
    <row r="181" spans="1:15">
      <c r="A181" s="1391">
        <v>1149325418</v>
      </c>
      <c r="D181" s="1392" t="s">
        <v>2312</v>
      </c>
      <c r="E181" s="1392" t="s">
        <v>2313</v>
      </c>
      <c r="F181" s="1392" t="s">
        <v>110</v>
      </c>
      <c r="G181" s="1392" t="s">
        <v>1881</v>
      </c>
      <c r="H181" s="1392" t="s">
        <v>1924</v>
      </c>
      <c r="I181" s="1392" t="s">
        <v>2313</v>
      </c>
      <c r="J181" s="1392" t="s">
        <v>1926</v>
      </c>
      <c r="K181" s="1392" t="s">
        <v>1927</v>
      </c>
      <c r="L181" s="1392" t="s">
        <v>1924</v>
      </c>
      <c r="N181" s="1392" t="s">
        <v>1928</v>
      </c>
      <c r="O181" s="1392" t="s">
        <v>1929</v>
      </c>
    </row>
    <row r="182" spans="1:15">
      <c r="A182" s="1391">
        <v>1142869826</v>
      </c>
      <c r="D182" s="1392" t="s">
        <v>2314</v>
      </c>
      <c r="E182" s="1392" t="s">
        <v>2315</v>
      </c>
      <c r="F182" s="1392" t="s">
        <v>246</v>
      </c>
      <c r="G182" s="1392" t="s">
        <v>1942</v>
      </c>
      <c r="H182" s="1392" t="s">
        <v>1014</v>
      </c>
      <c r="I182" s="1392" t="s">
        <v>2315</v>
      </c>
      <c r="J182" s="1392" t="s">
        <v>1937</v>
      </c>
      <c r="K182" s="1392" t="s">
        <v>1014</v>
      </c>
      <c r="L182" s="1392" t="s">
        <v>1014</v>
      </c>
      <c r="N182" s="1392" t="s">
        <v>1911</v>
      </c>
      <c r="O182" s="1392" t="s">
        <v>1912</v>
      </c>
    </row>
    <row r="183" spans="1:15">
      <c r="A183" s="1391">
        <v>1147790001</v>
      </c>
      <c r="D183" s="1392" t="s">
        <v>2316</v>
      </c>
      <c r="E183" s="1392" t="s">
        <v>2317</v>
      </c>
      <c r="F183" s="1392" t="s">
        <v>164</v>
      </c>
      <c r="G183" s="1392" t="s">
        <v>1908</v>
      </c>
      <c r="H183" s="1392" t="s">
        <v>39</v>
      </c>
      <c r="I183" s="1392" t="s">
        <v>2317</v>
      </c>
      <c r="J183" s="1392" t="s">
        <v>1896</v>
      </c>
      <c r="K183" s="1392" t="s">
        <v>39</v>
      </c>
      <c r="L183" s="1392" t="s">
        <v>39</v>
      </c>
      <c r="N183" s="1392" t="s">
        <v>1911</v>
      </c>
      <c r="O183" s="1392" t="s">
        <v>1938</v>
      </c>
    </row>
    <row r="184" spans="1:15">
      <c r="A184" s="1391">
        <v>1142806836</v>
      </c>
      <c r="D184" s="1392" t="s">
        <v>2318</v>
      </c>
      <c r="E184" s="1392" t="s">
        <v>2319</v>
      </c>
      <c r="F184" s="1392" t="s">
        <v>136</v>
      </c>
      <c r="G184" s="1392" t="s">
        <v>1881</v>
      </c>
      <c r="H184" s="1392" t="s">
        <v>1924</v>
      </c>
      <c r="I184" s="1392" t="s">
        <v>2319</v>
      </c>
      <c r="J184" s="1392" t="s">
        <v>1926</v>
      </c>
      <c r="K184" s="1392" t="s">
        <v>1927</v>
      </c>
      <c r="L184" s="1392" t="s">
        <v>1924</v>
      </c>
      <c r="N184" s="1392" t="s">
        <v>1911</v>
      </c>
      <c r="O184" s="1392" t="s">
        <v>2048</v>
      </c>
    </row>
    <row r="185" spans="1:15">
      <c r="A185" s="1391">
        <v>1142313288</v>
      </c>
      <c r="D185" s="1392" t="s">
        <v>2320</v>
      </c>
      <c r="E185" s="1392" t="s">
        <v>2321</v>
      </c>
      <c r="F185" s="1392" t="s">
        <v>132</v>
      </c>
      <c r="G185" s="1392" t="s">
        <v>1881</v>
      </c>
      <c r="H185" s="1392" t="s">
        <v>1924</v>
      </c>
      <c r="I185" s="1392" t="s">
        <v>2321</v>
      </c>
      <c r="J185" s="1392" t="s">
        <v>1926</v>
      </c>
      <c r="K185" s="1392" t="s">
        <v>1927</v>
      </c>
      <c r="L185" s="1392" t="s">
        <v>1924</v>
      </c>
      <c r="N185" s="1392" t="s">
        <v>1911</v>
      </c>
      <c r="O185" s="1392" t="s">
        <v>1922</v>
      </c>
    </row>
    <row r="186" spans="1:15">
      <c r="A186" s="1391">
        <v>1142734434</v>
      </c>
      <c r="D186" s="1392" t="s">
        <v>2322</v>
      </c>
      <c r="E186" s="1392" t="s">
        <v>2323</v>
      </c>
      <c r="F186" s="1392" t="s">
        <v>136</v>
      </c>
      <c r="G186" s="1392" t="s">
        <v>1881</v>
      </c>
      <c r="H186" s="1392" t="s">
        <v>1924</v>
      </c>
      <c r="I186" s="1392" t="s">
        <v>2323</v>
      </c>
      <c r="J186" s="1392" t="s">
        <v>1926</v>
      </c>
      <c r="K186" s="1392" t="s">
        <v>1927</v>
      </c>
      <c r="L186" s="1392" t="s">
        <v>1924</v>
      </c>
      <c r="N186" s="1392" t="s">
        <v>1911</v>
      </c>
      <c r="O186" s="1392" t="s">
        <v>2105</v>
      </c>
    </row>
    <row r="187" spans="1:15">
      <c r="A187" s="1391">
        <v>1164725880</v>
      </c>
      <c r="D187" s="1392" t="s">
        <v>2324</v>
      </c>
      <c r="E187" s="1392" t="s">
        <v>2325</v>
      </c>
      <c r="F187" s="1392" t="s">
        <v>165</v>
      </c>
      <c r="G187" s="1392" t="s">
        <v>1914</v>
      </c>
      <c r="H187" s="1392" t="s">
        <v>1030</v>
      </c>
      <c r="I187" s="1392" t="s">
        <v>2325</v>
      </c>
      <c r="J187" s="1392" t="s">
        <v>1910</v>
      </c>
      <c r="K187" s="1392" t="s">
        <v>1916</v>
      </c>
      <c r="L187" s="1392" t="s">
        <v>1030</v>
      </c>
      <c r="N187" s="1392" t="s">
        <v>1911</v>
      </c>
      <c r="O187" s="1392" t="s">
        <v>1956</v>
      </c>
    </row>
    <row r="188" spans="1:15">
      <c r="A188" s="1391">
        <v>1149584832</v>
      </c>
      <c r="D188" s="1392" t="s">
        <v>2326</v>
      </c>
      <c r="E188" s="1392" t="s">
        <v>2327</v>
      </c>
      <c r="F188" s="1392" t="s">
        <v>132</v>
      </c>
      <c r="G188" s="1392" t="s">
        <v>1919</v>
      </c>
      <c r="H188" s="1392" t="s">
        <v>179</v>
      </c>
      <c r="I188" s="1392" t="s">
        <v>2327</v>
      </c>
      <c r="J188" s="1392" t="s">
        <v>1921</v>
      </c>
      <c r="K188" s="1392" t="s">
        <v>179</v>
      </c>
      <c r="L188" s="1392" t="s">
        <v>179</v>
      </c>
      <c r="N188" s="1392" t="s">
        <v>1911</v>
      </c>
      <c r="O188" s="1392" t="s">
        <v>1956</v>
      </c>
    </row>
    <row r="189" spans="1:15">
      <c r="A189" s="1391">
        <v>1142072017</v>
      </c>
      <c r="D189" s="1392" t="s">
        <v>2328</v>
      </c>
      <c r="E189" s="1392" t="s">
        <v>2329</v>
      </c>
      <c r="F189" s="1392" t="s">
        <v>136</v>
      </c>
      <c r="G189" s="1392" t="s">
        <v>1881</v>
      </c>
      <c r="H189" s="1392" t="s">
        <v>1982</v>
      </c>
      <c r="I189" s="1392" t="s">
        <v>2329</v>
      </c>
      <c r="J189" s="1392" t="s">
        <v>1983</v>
      </c>
      <c r="K189" s="1392" t="s">
        <v>1984</v>
      </c>
      <c r="L189" s="1392" t="s">
        <v>1982</v>
      </c>
      <c r="N189" s="1392" t="s">
        <v>1911</v>
      </c>
      <c r="O189" s="1392" t="s">
        <v>2048</v>
      </c>
    </row>
    <row r="190" spans="1:15">
      <c r="A190" s="1391">
        <v>1143892637</v>
      </c>
      <c r="D190" s="1392" t="s">
        <v>2330</v>
      </c>
      <c r="E190" s="1392" t="s">
        <v>2331</v>
      </c>
      <c r="F190" s="1392" t="s">
        <v>136</v>
      </c>
      <c r="G190" s="1392" t="s">
        <v>1881</v>
      </c>
      <c r="H190" s="1392" t="s">
        <v>1924</v>
      </c>
      <c r="I190" s="1392" t="s">
        <v>2331</v>
      </c>
      <c r="J190" s="1392" t="s">
        <v>1926</v>
      </c>
      <c r="K190" s="1392" t="s">
        <v>1927</v>
      </c>
      <c r="L190" s="1392" t="s">
        <v>1924</v>
      </c>
      <c r="N190" s="1392" t="s">
        <v>1911</v>
      </c>
      <c r="O190" s="1392" t="s">
        <v>2048</v>
      </c>
    </row>
    <row r="191" spans="1:15">
      <c r="A191" s="1391">
        <v>1172453020</v>
      </c>
      <c r="D191" s="1392" t="s">
        <v>2332</v>
      </c>
      <c r="E191" s="1392" t="s">
        <v>2333</v>
      </c>
      <c r="F191" s="1392" t="s">
        <v>161</v>
      </c>
      <c r="G191" s="1392" t="s">
        <v>2019</v>
      </c>
      <c r="H191" s="1392" t="s">
        <v>1012</v>
      </c>
      <c r="I191" s="1392" t="s">
        <v>2333</v>
      </c>
      <c r="J191" s="1392" t="s">
        <v>1910</v>
      </c>
      <c r="K191" s="1392" t="s">
        <v>1012</v>
      </c>
      <c r="L191" s="1392" t="s">
        <v>1012</v>
      </c>
      <c r="N191" s="1392" t="s">
        <v>1911</v>
      </c>
      <c r="O191" s="1392" t="s">
        <v>1934</v>
      </c>
    </row>
    <row r="192" spans="1:15">
      <c r="A192" s="1391">
        <v>1148105498</v>
      </c>
      <c r="D192" s="1392" t="s">
        <v>2334</v>
      </c>
      <c r="E192" s="1392" t="s">
        <v>2335</v>
      </c>
      <c r="F192" s="1392" t="s">
        <v>136</v>
      </c>
      <c r="G192" s="1392" t="s">
        <v>1914</v>
      </c>
      <c r="H192" s="1392" t="s">
        <v>1065</v>
      </c>
      <c r="I192" s="1392" t="s">
        <v>2335</v>
      </c>
      <c r="J192" s="1392" t="s">
        <v>2336</v>
      </c>
      <c r="K192" s="1392" t="s">
        <v>2337</v>
      </c>
      <c r="L192" s="1392" t="s">
        <v>1065</v>
      </c>
      <c r="N192" s="1392" t="s">
        <v>1928</v>
      </c>
      <c r="O192" s="1392" t="s">
        <v>1953</v>
      </c>
    </row>
    <row r="193" spans="1:15">
      <c r="A193" s="1391">
        <v>1144111565</v>
      </c>
      <c r="D193" s="1392" t="s">
        <v>2338</v>
      </c>
      <c r="E193" s="1392" t="s">
        <v>2340</v>
      </c>
      <c r="F193" s="1392" t="s">
        <v>136</v>
      </c>
      <c r="G193" s="1392" t="s">
        <v>1881</v>
      </c>
      <c r="H193" s="1392" t="s">
        <v>2339</v>
      </c>
      <c r="I193" s="1392" t="s">
        <v>2340</v>
      </c>
      <c r="J193" s="1392" t="s">
        <v>2341</v>
      </c>
      <c r="K193" s="1392" t="s">
        <v>2342</v>
      </c>
      <c r="L193" s="1392" t="s">
        <v>2339</v>
      </c>
      <c r="N193" s="1392" t="s">
        <v>1928</v>
      </c>
      <c r="O193" s="1392" t="s">
        <v>1975</v>
      </c>
    </row>
    <row r="194" spans="1:15">
      <c r="A194" s="1391">
        <v>1164745177</v>
      </c>
      <c r="D194" s="1392" t="s">
        <v>2343</v>
      </c>
      <c r="E194" s="1392" t="s">
        <v>2345</v>
      </c>
      <c r="F194" s="1392" t="s">
        <v>165</v>
      </c>
      <c r="G194" s="1392" t="s">
        <v>1896</v>
      </c>
      <c r="H194" s="1392" t="s">
        <v>2344</v>
      </c>
      <c r="I194" s="1392" t="s">
        <v>2345</v>
      </c>
      <c r="J194" s="1392" t="s">
        <v>2346</v>
      </c>
      <c r="K194" s="1392" t="s">
        <v>2344</v>
      </c>
      <c r="L194" s="1392" t="s">
        <v>2344</v>
      </c>
      <c r="N194" s="1392" t="s">
        <v>1928</v>
      </c>
      <c r="O194" s="1392" t="s">
        <v>2095</v>
      </c>
    </row>
    <row r="195" spans="1:15">
      <c r="A195" s="1391">
        <v>1143256015</v>
      </c>
      <c r="D195" s="1392" t="s">
        <v>2347</v>
      </c>
      <c r="E195" s="1392" t="s">
        <v>2348</v>
      </c>
      <c r="F195" s="1392" t="s">
        <v>165</v>
      </c>
      <c r="G195" s="1392" t="s">
        <v>1914</v>
      </c>
      <c r="H195" s="1392" t="s">
        <v>1030</v>
      </c>
      <c r="I195" s="1392" t="s">
        <v>2348</v>
      </c>
      <c r="J195" s="1392" t="s">
        <v>1910</v>
      </c>
      <c r="K195" s="1392" t="s">
        <v>1916</v>
      </c>
      <c r="L195" s="1392" t="s">
        <v>1030</v>
      </c>
      <c r="N195" s="1392" t="s">
        <v>1911</v>
      </c>
      <c r="O195" s="1392" t="s">
        <v>1917</v>
      </c>
    </row>
    <row r="196" spans="1:15">
      <c r="A196" s="1391">
        <v>1142087122</v>
      </c>
      <c r="D196" s="1392" t="s">
        <v>2349</v>
      </c>
      <c r="E196" s="1392" t="s">
        <v>2350</v>
      </c>
      <c r="F196" s="1392" t="s">
        <v>165</v>
      </c>
      <c r="G196" s="1392" t="s">
        <v>1914</v>
      </c>
      <c r="H196" s="1392" t="s">
        <v>1030</v>
      </c>
      <c r="I196" s="1392" t="s">
        <v>2350</v>
      </c>
      <c r="J196" s="1392" t="s">
        <v>1910</v>
      </c>
      <c r="K196" s="1392" t="s">
        <v>1916</v>
      </c>
      <c r="L196" s="1392" t="s">
        <v>1030</v>
      </c>
      <c r="N196" s="1392" t="s">
        <v>1911</v>
      </c>
      <c r="O196" s="1392" t="s">
        <v>1956</v>
      </c>
    </row>
    <row r="197" spans="1:15">
      <c r="A197" s="1391">
        <v>1147063987</v>
      </c>
      <c r="D197" s="1392" t="s">
        <v>2351</v>
      </c>
      <c r="E197" s="1392" t="s">
        <v>2352</v>
      </c>
      <c r="F197" s="1392" t="s">
        <v>140</v>
      </c>
      <c r="G197" s="1392" t="s">
        <v>1881</v>
      </c>
      <c r="H197" s="1392" t="s">
        <v>1949</v>
      </c>
      <c r="I197" s="1392" t="s">
        <v>2352</v>
      </c>
      <c r="J197" s="1392" t="s">
        <v>1951</v>
      </c>
      <c r="K197" s="1392" t="s">
        <v>1952</v>
      </c>
      <c r="L197" s="1392" t="s">
        <v>1949</v>
      </c>
      <c r="N197" s="1392" t="s">
        <v>1911</v>
      </c>
      <c r="O197" s="1392" t="s">
        <v>2048</v>
      </c>
    </row>
    <row r="198" spans="1:15">
      <c r="A198" s="1391">
        <v>1161087086</v>
      </c>
      <c r="D198" s="1392" t="s">
        <v>2353</v>
      </c>
      <c r="E198" s="1392" t="s">
        <v>2354</v>
      </c>
      <c r="F198" s="1392" t="s">
        <v>140</v>
      </c>
      <c r="G198" s="1392" t="s">
        <v>1914</v>
      </c>
      <c r="H198" s="1392" t="s">
        <v>1031</v>
      </c>
      <c r="I198" s="1392" t="s">
        <v>2354</v>
      </c>
      <c r="J198" s="1392" t="s">
        <v>1993</v>
      </c>
      <c r="K198" s="1392" t="s">
        <v>1994</v>
      </c>
      <c r="L198" s="1392" t="s">
        <v>1031</v>
      </c>
      <c r="N198" s="1392" t="s">
        <v>1928</v>
      </c>
      <c r="O198" s="1392" t="s">
        <v>1953</v>
      </c>
    </row>
    <row r="199" spans="1:15">
      <c r="A199" s="1391">
        <v>1142888107</v>
      </c>
      <c r="D199" s="1392" t="s">
        <v>2355</v>
      </c>
      <c r="E199" s="1392" t="s">
        <v>2356</v>
      </c>
      <c r="F199" s="1392" t="s">
        <v>164</v>
      </c>
      <c r="G199" s="1392" t="s">
        <v>1908</v>
      </c>
      <c r="H199" s="1392" t="s">
        <v>1014</v>
      </c>
      <c r="I199" s="1392" t="s">
        <v>2356</v>
      </c>
      <c r="J199" s="1392" t="s">
        <v>1937</v>
      </c>
      <c r="K199" s="1392" t="s">
        <v>1014</v>
      </c>
      <c r="L199" s="1392" t="s">
        <v>1014</v>
      </c>
      <c r="N199" s="1392" t="s">
        <v>1911</v>
      </c>
      <c r="O199" s="1392" t="s">
        <v>1912</v>
      </c>
    </row>
    <row r="200" spans="1:15">
      <c r="A200" s="1391">
        <v>1165297129</v>
      </c>
      <c r="D200" s="1392" t="s">
        <v>2357</v>
      </c>
      <c r="E200" s="1392" t="s">
        <v>2358</v>
      </c>
      <c r="F200" s="1392" t="s">
        <v>136</v>
      </c>
      <c r="G200" s="1392" t="s">
        <v>1881</v>
      </c>
      <c r="H200" s="1392" t="s">
        <v>1924</v>
      </c>
      <c r="I200" s="1392" t="s">
        <v>2358</v>
      </c>
      <c r="J200" s="1392" t="s">
        <v>1926</v>
      </c>
      <c r="K200" s="1392" t="s">
        <v>1927</v>
      </c>
      <c r="L200" s="1392" t="s">
        <v>1924</v>
      </c>
      <c r="N200" s="1392" t="s">
        <v>1911</v>
      </c>
      <c r="O200" s="1392" t="s">
        <v>2105</v>
      </c>
    </row>
    <row r="201" spans="1:15">
      <c r="A201" s="1391">
        <v>1160177789</v>
      </c>
      <c r="D201" s="1392" t="s">
        <v>2359</v>
      </c>
      <c r="E201" s="1392" t="s">
        <v>2360</v>
      </c>
      <c r="F201" s="1392" t="s">
        <v>164</v>
      </c>
      <c r="G201" s="1392" t="s">
        <v>1931</v>
      </c>
      <c r="H201" s="1392" t="s">
        <v>131</v>
      </c>
      <c r="I201" s="1392" t="s">
        <v>2360</v>
      </c>
      <c r="J201" s="1392" t="s">
        <v>1933</v>
      </c>
      <c r="K201" s="1392" t="s">
        <v>131</v>
      </c>
      <c r="L201" s="1392" t="s">
        <v>131</v>
      </c>
      <c r="N201" s="1392" t="s">
        <v>1911</v>
      </c>
      <c r="O201" s="1392" t="s">
        <v>1934</v>
      </c>
    </row>
    <row r="202" spans="1:15">
      <c r="A202" s="1391">
        <v>1164331341</v>
      </c>
      <c r="D202" s="1392" t="s">
        <v>2361</v>
      </c>
      <c r="E202" s="1392" t="s">
        <v>2362</v>
      </c>
      <c r="F202" s="1392" t="s">
        <v>136</v>
      </c>
      <c r="G202" s="1392" t="s">
        <v>1881</v>
      </c>
      <c r="H202" s="1392" t="s">
        <v>1924</v>
      </c>
      <c r="I202" s="1392" t="s">
        <v>2362</v>
      </c>
      <c r="J202" s="1392" t="s">
        <v>1926</v>
      </c>
      <c r="K202" s="1392" t="s">
        <v>1927</v>
      </c>
      <c r="L202" s="1392" t="s">
        <v>1924</v>
      </c>
      <c r="N202" s="1392" t="s">
        <v>1928</v>
      </c>
      <c r="O202" s="1392" t="s">
        <v>1975</v>
      </c>
    </row>
    <row r="203" spans="1:15">
      <c r="A203" s="1391">
        <v>1142067165</v>
      </c>
      <c r="D203" s="1392" t="s">
        <v>2363</v>
      </c>
      <c r="E203" s="1392" t="s">
        <v>2364</v>
      </c>
      <c r="F203" s="1392" t="s">
        <v>132</v>
      </c>
      <c r="G203" s="1392" t="s">
        <v>1914</v>
      </c>
      <c r="H203" s="1392" t="s">
        <v>1030</v>
      </c>
      <c r="I203" s="1392" t="s">
        <v>2364</v>
      </c>
      <c r="J203" s="1392" t="s">
        <v>1910</v>
      </c>
      <c r="K203" s="1392" t="s">
        <v>1916</v>
      </c>
      <c r="L203" s="1392" t="s">
        <v>1030</v>
      </c>
      <c r="N203" s="1392" t="s">
        <v>1911</v>
      </c>
      <c r="O203" s="1392" t="s">
        <v>1956</v>
      </c>
    </row>
    <row r="204" spans="1:15">
      <c r="A204" s="1391">
        <v>1140414724</v>
      </c>
      <c r="D204" s="1392" t="s">
        <v>2365</v>
      </c>
      <c r="E204" s="1392" t="s">
        <v>2366</v>
      </c>
      <c r="F204" s="1392" t="s">
        <v>165</v>
      </c>
      <c r="G204" s="1392" t="s">
        <v>1914</v>
      </c>
      <c r="H204" s="1392" t="s">
        <v>1031</v>
      </c>
      <c r="I204" s="1392" t="s">
        <v>2366</v>
      </c>
      <c r="J204" s="1392" t="s">
        <v>1993</v>
      </c>
      <c r="K204" s="1392" t="s">
        <v>1994</v>
      </c>
      <c r="L204" s="1392" t="s">
        <v>1031</v>
      </c>
      <c r="N204" s="1392" t="s">
        <v>1928</v>
      </c>
      <c r="O204" s="1392" t="s">
        <v>1953</v>
      </c>
    </row>
    <row r="205" spans="1:15">
      <c r="A205" s="1391">
        <v>1142387530</v>
      </c>
      <c r="D205" s="1392" t="s">
        <v>2367</v>
      </c>
      <c r="E205" s="1392" t="s">
        <v>2368</v>
      </c>
      <c r="F205" s="1392" t="s">
        <v>164</v>
      </c>
      <c r="G205" s="1392" t="s">
        <v>1908</v>
      </c>
      <c r="H205" s="1392" t="s">
        <v>1013</v>
      </c>
      <c r="I205" s="1392" t="s">
        <v>2368</v>
      </c>
      <c r="J205" s="1392" t="s">
        <v>1910</v>
      </c>
      <c r="K205" s="1392" t="s">
        <v>1013</v>
      </c>
      <c r="L205" s="1392" t="s">
        <v>1013</v>
      </c>
      <c r="N205" s="1392" t="s">
        <v>1911</v>
      </c>
      <c r="O205" s="1392" t="s">
        <v>1938</v>
      </c>
    </row>
    <row r="206" spans="1:15">
      <c r="A206" s="1391">
        <v>1141217910</v>
      </c>
      <c r="D206" s="1392" t="s">
        <v>2369</v>
      </c>
      <c r="E206" s="1392" t="s">
        <v>2370</v>
      </c>
      <c r="F206" s="1392" t="s">
        <v>136</v>
      </c>
      <c r="G206" s="1392" t="s">
        <v>1881</v>
      </c>
      <c r="H206" s="1392" t="s">
        <v>1982</v>
      </c>
      <c r="I206" s="1392" t="s">
        <v>2370</v>
      </c>
      <c r="J206" s="1392" t="s">
        <v>1983</v>
      </c>
      <c r="K206" s="1392" t="s">
        <v>1984</v>
      </c>
      <c r="L206" s="1392" t="s">
        <v>1982</v>
      </c>
      <c r="N206" s="1392" t="s">
        <v>1911</v>
      </c>
      <c r="O206" s="1392" t="s">
        <v>2105</v>
      </c>
    </row>
    <row r="207" spans="1:15">
      <c r="A207" s="1391">
        <v>1144338499</v>
      </c>
      <c r="D207" s="1392" t="s">
        <v>2371</v>
      </c>
      <c r="E207" s="1392" t="s">
        <v>2372</v>
      </c>
      <c r="F207" s="1392" t="s">
        <v>140</v>
      </c>
      <c r="G207" s="1392" t="s">
        <v>1881</v>
      </c>
      <c r="H207" s="1392" t="s">
        <v>1924</v>
      </c>
      <c r="I207" s="1392" t="s">
        <v>2372</v>
      </c>
      <c r="J207" s="1392" t="s">
        <v>1926</v>
      </c>
      <c r="K207" s="1392" t="s">
        <v>1927</v>
      </c>
      <c r="L207" s="1392" t="s">
        <v>1924</v>
      </c>
      <c r="N207" s="1392" t="s">
        <v>1911</v>
      </c>
      <c r="O207" s="1392" t="s">
        <v>2007</v>
      </c>
    </row>
    <row r="208" spans="1:15">
      <c r="A208" s="1391">
        <v>1167952093</v>
      </c>
      <c r="D208" s="1392" t="s">
        <v>2373</v>
      </c>
      <c r="E208" s="1392" t="s">
        <v>2374</v>
      </c>
      <c r="F208" s="1392" t="s">
        <v>132</v>
      </c>
      <c r="G208" s="1392" t="s">
        <v>1919</v>
      </c>
      <c r="H208" s="1392" t="s">
        <v>179</v>
      </c>
      <c r="I208" s="1392" t="s">
        <v>2374</v>
      </c>
      <c r="J208" s="1392" t="s">
        <v>1921</v>
      </c>
      <c r="K208" s="1392" t="s">
        <v>179</v>
      </c>
      <c r="L208" s="1392" t="s">
        <v>179</v>
      </c>
      <c r="N208" s="1392" t="s">
        <v>1911</v>
      </c>
      <c r="O208" s="1392" t="s">
        <v>1922</v>
      </c>
    </row>
    <row r="209" spans="1:15">
      <c r="A209" s="1391">
        <v>1142254151</v>
      </c>
      <c r="D209" s="1392" t="s">
        <v>2375</v>
      </c>
      <c r="E209" s="1392" t="s">
        <v>2376</v>
      </c>
      <c r="F209" s="1392" t="s">
        <v>140</v>
      </c>
      <c r="G209" s="1392" t="s">
        <v>1914</v>
      </c>
      <c r="H209" s="1392" t="s">
        <v>1030</v>
      </c>
      <c r="I209" s="1392" t="s">
        <v>2376</v>
      </c>
      <c r="J209" s="1392" t="s">
        <v>1910</v>
      </c>
      <c r="K209" s="1392" t="s">
        <v>1916</v>
      </c>
      <c r="L209" s="1392" t="s">
        <v>1030</v>
      </c>
      <c r="N209" s="1392" t="s">
        <v>1928</v>
      </c>
      <c r="O209" s="1392" t="s">
        <v>1953</v>
      </c>
    </row>
    <row r="210" spans="1:15">
      <c r="A210" s="1391">
        <v>1146587580</v>
      </c>
      <c r="D210" s="1392" t="s">
        <v>2377</v>
      </c>
      <c r="E210" s="1392" t="s">
        <v>2378</v>
      </c>
      <c r="F210" s="1392" t="s">
        <v>136</v>
      </c>
      <c r="G210" s="1392" t="s">
        <v>1919</v>
      </c>
      <c r="H210" s="1392" t="s">
        <v>1973</v>
      </c>
      <c r="I210" s="1392" t="s">
        <v>2378</v>
      </c>
      <c r="J210" s="1392" t="s">
        <v>1919</v>
      </c>
      <c r="K210" s="1392" t="s">
        <v>1973</v>
      </c>
      <c r="L210" s="1392" t="s">
        <v>1973</v>
      </c>
      <c r="N210" s="1392" t="s">
        <v>1928</v>
      </c>
      <c r="O210" s="1392" t="s">
        <v>1975</v>
      </c>
    </row>
    <row r="211" spans="1:15">
      <c r="A211" s="1391">
        <v>1144612836</v>
      </c>
      <c r="D211" s="1392" t="s">
        <v>2379</v>
      </c>
      <c r="E211" s="1392" t="s">
        <v>2380</v>
      </c>
      <c r="F211" s="1392" t="s">
        <v>136</v>
      </c>
      <c r="G211" s="1392" t="s">
        <v>1919</v>
      </c>
      <c r="H211" s="1392" t="s">
        <v>179</v>
      </c>
      <c r="I211" s="1392" t="s">
        <v>2380</v>
      </c>
      <c r="J211" s="1392" t="s">
        <v>1921</v>
      </c>
      <c r="K211" s="1392" t="s">
        <v>179</v>
      </c>
      <c r="L211" s="1392" t="s">
        <v>179</v>
      </c>
      <c r="N211" s="1392" t="s">
        <v>1928</v>
      </c>
      <c r="O211" s="1392" t="s">
        <v>1975</v>
      </c>
    </row>
    <row r="212" spans="1:15">
      <c r="A212" s="1391">
        <v>1142150078</v>
      </c>
      <c r="D212" s="1392" t="s">
        <v>2381</v>
      </c>
      <c r="E212" s="1392" t="s">
        <v>2382</v>
      </c>
      <c r="F212" s="1392" t="s">
        <v>164</v>
      </c>
      <c r="G212" s="1392" t="s">
        <v>1908</v>
      </c>
      <c r="H212" s="1392" t="s">
        <v>1014</v>
      </c>
      <c r="I212" s="1392" t="s">
        <v>2382</v>
      </c>
      <c r="J212" s="1392" t="s">
        <v>1937</v>
      </c>
      <c r="K212" s="1392" t="s">
        <v>1014</v>
      </c>
      <c r="L212" s="1392" t="s">
        <v>1014</v>
      </c>
      <c r="N212" s="1392" t="s">
        <v>1928</v>
      </c>
      <c r="O212" s="1392" t="s">
        <v>1929</v>
      </c>
    </row>
    <row r="213" spans="1:15">
      <c r="A213" s="1391">
        <v>1143927912</v>
      </c>
      <c r="D213" s="1392" t="s">
        <v>2383</v>
      </c>
      <c r="E213" s="1392" t="s">
        <v>2384</v>
      </c>
      <c r="F213" s="1392" t="s">
        <v>109</v>
      </c>
      <c r="G213" s="1392" t="s">
        <v>1881</v>
      </c>
      <c r="H213" s="1392" t="s">
        <v>1924</v>
      </c>
      <c r="I213" s="1392" t="s">
        <v>2384</v>
      </c>
      <c r="J213" s="1392" t="s">
        <v>1926</v>
      </c>
      <c r="K213" s="1392" t="s">
        <v>1927</v>
      </c>
      <c r="L213" s="1392" t="s">
        <v>1924</v>
      </c>
      <c r="N213" s="1392" t="s">
        <v>1928</v>
      </c>
      <c r="O213" s="1392" t="s">
        <v>1929</v>
      </c>
    </row>
    <row r="214" spans="1:15">
      <c r="A214" s="1391">
        <v>1148184683</v>
      </c>
      <c r="D214" s="1392" t="s">
        <v>2385</v>
      </c>
      <c r="E214" s="1392" t="s">
        <v>2386</v>
      </c>
      <c r="F214" s="1392" t="s">
        <v>132</v>
      </c>
      <c r="G214" s="1392" t="s">
        <v>1881</v>
      </c>
      <c r="H214" s="1392" t="s">
        <v>1924</v>
      </c>
      <c r="I214" s="1392" t="s">
        <v>2386</v>
      </c>
      <c r="J214" s="1392" t="s">
        <v>1926</v>
      </c>
      <c r="K214" s="1392" t="s">
        <v>1927</v>
      </c>
      <c r="L214" s="1392" t="s">
        <v>1924</v>
      </c>
      <c r="N214" s="1392" t="s">
        <v>1911</v>
      </c>
      <c r="O214" s="1392" t="s">
        <v>1922</v>
      </c>
    </row>
    <row r="215" spans="1:15">
      <c r="A215" s="1391">
        <v>1144323582</v>
      </c>
      <c r="D215" s="1392" t="s">
        <v>2387</v>
      </c>
      <c r="E215" s="1392" t="s">
        <v>2388</v>
      </c>
      <c r="F215" s="1392" t="s">
        <v>164</v>
      </c>
      <c r="G215" s="1392" t="s">
        <v>1908</v>
      </c>
      <c r="H215" s="1392" t="s">
        <v>2037</v>
      </c>
      <c r="I215" s="1392" t="s">
        <v>2388</v>
      </c>
      <c r="J215" s="1392" t="s">
        <v>2039</v>
      </c>
      <c r="K215" s="1392" t="s">
        <v>2037</v>
      </c>
      <c r="L215" s="1392" t="s">
        <v>2037</v>
      </c>
      <c r="N215" s="1392" t="s">
        <v>1911</v>
      </c>
      <c r="O215" s="1392" t="s">
        <v>1912</v>
      </c>
    </row>
    <row r="216" spans="1:15">
      <c r="A216" s="1391">
        <v>1143124668</v>
      </c>
      <c r="D216" s="1392" t="s">
        <v>2389</v>
      </c>
      <c r="E216" s="1392" t="s">
        <v>2390</v>
      </c>
      <c r="F216" s="1392" t="s">
        <v>164</v>
      </c>
      <c r="G216" s="1392" t="s">
        <v>1908</v>
      </c>
      <c r="H216" s="1392" t="s">
        <v>2037</v>
      </c>
      <c r="I216" s="1392" t="s">
        <v>2390</v>
      </c>
      <c r="J216" s="1392" t="s">
        <v>2039</v>
      </c>
      <c r="K216" s="1392" t="s">
        <v>2037</v>
      </c>
      <c r="L216" s="1392" t="s">
        <v>2037</v>
      </c>
      <c r="N216" s="1392" t="s">
        <v>1911</v>
      </c>
      <c r="O216" s="1392" t="s">
        <v>1912</v>
      </c>
    </row>
    <row r="217" spans="1:15">
      <c r="A217" s="1391">
        <v>1167292334</v>
      </c>
      <c r="D217" s="1392" t="s">
        <v>2391</v>
      </c>
      <c r="E217" s="1392" t="s">
        <v>2392</v>
      </c>
      <c r="F217" s="1392" t="s">
        <v>136</v>
      </c>
      <c r="G217" s="1392" t="s">
        <v>1919</v>
      </c>
      <c r="H217" s="1392" t="s">
        <v>179</v>
      </c>
      <c r="I217" s="1392" t="s">
        <v>2392</v>
      </c>
      <c r="J217" s="1392" t="s">
        <v>1921</v>
      </c>
      <c r="K217" s="1392" t="s">
        <v>179</v>
      </c>
      <c r="L217" s="1392" t="s">
        <v>179</v>
      </c>
      <c r="N217" s="1392" t="s">
        <v>1911</v>
      </c>
      <c r="O217" s="1392" t="s">
        <v>2105</v>
      </c>
    </row>
    <row r="218" spans="1:15">
      <c r="A218" s="1391">
        <v>1143960616</v>
      </c>
      <c r="D218" s="1392" t="s">
        <v>2393</v>
      </c>
      <c r="E218" s="1392" t="s">
        <v>2394</v>
      </c>
      <c r="F218" s="1392" t="s">
        <v>165</v>
      </c>
      <c r="G218" s="1392" t="s">
        <v>1914</v>
      </c>
      <c r="H218" s="1392" t="s">
        <v>2026</v>
      </c>
      <c r="I218" s="1392" t="s">
        <v>2394</v>
      </c>
      <c r="J218" s="1392" t="s">
        <v>2028</v>
      </c>
      <c r="K218" s="1392" t="s">
        <v>2029</v>
      </c>
      <c r="L218" s="1392" t="s">
        <v>2026</v>
      </c>
      <c r="N218" s="1392" t="s">
        <v>1911</v>
      </c>
      <c r="O218" s="1392" t="s">
        <v>1917</v>
      </c>
    </row>
    <row r="219" spans="1:15">
      <c r="A219" s="1391">
        <v>1148527089</v>
      </c>
      <c r="D219" s="1392" t="s">
        <v>2395</v>
      </c>
      <c r="E219" s="1392" t="s">
        <v>2396</v>
      </c>
      <c r="F219" s="1392" t="s">
        <v>132</v>
      </c>
      <c r="G219" s="1392" t="s">
        <v>1881</v>
      </c>
      <c r="H219" s="1392" t="s">
        <v>1924</v>
      </c>
      <c r="I219" s="1392" t="s">
        <v>2396</v>
      </c>
      <c r="J219" s="1392" t="s">
        <v>1926</v>
      </c>
      <c r="K219" s="1392" t="s">
        <v>1927</v>
      </c>
      <c r="L219" s="1392" t="s">
        <v>1924</v>
      </c>
      <c r="N219" s="1392" t="s">
        <v>1911</v>
      </c>
      <c r="O219" s="1392" t="s">
        <v>1922</v>
      </c>
    </row>
    <row r="220" spans="1:15">
      <c r="A220" s="1391">
        <v>1143129949</v>
      </c>
      <c r="D220" s="1392" t="s">
        <v>2397</v>
      </c>
      <c r="E220" s="1392" t="s">
        <v>2398</v>
      </c>
      <c r="F220" s="1392" t="s">
        <v>132</v>
      </c>
      <c r="G220" s="1392" t="s">
        <v>1914</v>
      </c>
      <c r="H220" s="1392" t="s">
        <v>1065</v>
      </c>
      <c r="I220" s="1392" t="s">
        <v>2398</v>
      </c>
      <c r="J220" s="1392" t="s">
        <v>2336</v>
      </c>
      <c r="K220" s="1392" t="s">
        <v>2337</v>
      </c>
      <c r="L220" s="1392" t="s">
        <v>1065</v>
      </c>
      <c r="N220" s="1392" t="s">
        <v>1911</v>
      </c>
      <c r="O220" s="1392" t="s">
        <v>1956</v>
      </c>
    </row>
    <row r="221" spans="1:15">
      <c r="A221" s="1391">
        <v>1143247014</v>
      </c>
      <c r="D221" s="1392" t="s">
        <v>2399</v>
      </c>
      <c r="E221" s="1392" t="s">
        <v>2400</v>
      </c>
      <c r="F221" s="1392" t="s">
        <v>161</v>
      </c>
      <c r="G221" s="1392" t="s">
        <v>1931</v>
      </c>
      <c r="H221" s="1392" t="s">
        <v>131</v>
      </c>
      <c r="I221" s="1392" t="s">
        <v>2400</v>
      </c>
      <c r="J221" s="1392" t="s">
        <v>1933</v>
      </c>
      <c r="K221" s="1392" t="s">
        <v>131</v>
      </c>
      <c r="L221" s="1392" t="s">
        <v>131</v>
      </c>
      <c r="N221" s="1392" t="s">
        <v>1911</v>
      </c>
      <c r="O221" s="1392" t="s">
        <v>1934</v>
      </c>
    </row>
    <row r="222" spans="1:15">
      <c r="A222" s="1391">
        <v>1144067452</v>
      </c>
      <c r="D222" s="1392" t="s">
        <v>2401</v>
      </c>
      <c r="E222" s="1392" t="s">
        <v>2402</v>
      </c>
      <c r="F222" s="1392" t="s">
        <v>140</v>
      </c>
      <c r="G222" s="1392" t="s">
        <v>1881</v>
      </c>
      <c r="H222" s="1392" t="s">
        <v>1924</v>
      </c>
      <c r="I222" s="1392" t="s">
        <v>2402</v>
      </c>
      <c r="J222" s="1392" t="s">
        <v>1926</v>
      </c>
      <c r="K222" s="1392" t="s">
        <v>1927</v>
      </c>
      <c r="L222" s="1392" t="s">
        <v>1924</v>
      </c>
      <c r="N222" s="1392" t="s">
        <v>1911</v>
      </c>
      <c r="O222" s="1392" t="s">
        <v>2007</v>
      </c>
    </row>
    <row r="223" spans="1:15">
      <c r="A223" s="1391">
        <v>1165439978</v>
      </c>
      <c r="D223" s="1392" t="s">
        <v>2403</v>
      </c>
      <c r="E223" s="1392" t="s">
        <v>2404</v>
      </c>
      <c r="F223" s="1392" t="s">
        <v>164</v>
      </c>
      <c r="G223" s="1392" t="s">
        <v>1908</v>
      </c>
      <c r="H223" s="1392" t="s">
        <v>39</v>
      </c>
      <c r="I223" s="1392" t="s">
        <v>2404</v>
      </c>
      <c r="J223" s="1392" t="s">
        <v>1896</v>
      </c>
      <c r="K223" s="1392" t="s">
        <v>39</v>
      </c>
      <c r="L223" s="1392" t="s">
        <v>39</v>
      </c>
      <c r="N223" s="1392" t="s">
        <v>1911</v>
      </c>
      <c r="O223" s="1392" t="s">
        <v>1938</v>
      </c>
    </row>
    <row r="224" spans="1:15">
      <c r="A224" s="1391">
        <v>1142018168</v>
      </c>
      <c r="D224" s="1392" t="s">
        <v>2405</v>
      </c>
      <c r="E224" s="1392" t="s">
        <v>2406</v>
      </c>
      <c r="F224" s="1392" t="s">
        <v>136</v>
      </c>
      <c r="G224" s="1392" t="s">
        <v>1881</v>
      </c>
      <c r="H224" s="1392" t="s">
        <v>1924</v>
      </c>
      <c r="I224" s="1392" t="s">
        <v>2406</v>
      </c>
      <c r="J224" s="1392" t="s">
        <v>1926</v>
      </c>
      <c r="K224" s="1392" t="s">
        <v>1927</v>
      </c>
      <c r="L224" s="1392" t="s">
        <v>1924</v>
      </c>
      <c r="N224" s="1392" t="s">
        <v>1911</v>
      </c>
      <c r="O224" s="1392" t="s">
        <v>2048</v>
      </c>
    </row>
    <row r="225" spans="1:15">
      <c r="A225" s="1391">
        <v>1140432684</v>
      </c>
      <c r="D225" s="1392" t="s">
        <v>2407</v>
      </c>
      <c r="E225" s="1392" t="s">
        <v>2408</v>
      </c>
      <c r="F225" s="1392" t="s">
        <v>136</v>
      </c>
      <c r="G225" s="1392" t="s">
        <v>1881</v>
      </c>
      <c r="H225" s="1392" t="s">
        <v>1924</v>
      </c>
      <c r="I225" s="1392" t="s">
        <v>2408</v>
      </c>
      <c r="J225" s="1392" t="s">
        <v>1926</v>
      </c>
      <c r="K225" s="1392" t="s">
        <v>1927</v>
      </c>
      <c r="L225" s="1392" t="s">
        <v>1924</v>
      </c>
      <c r="N225" s="1392" t="s">
        <v>1911</v>
      </c>
      <c r="O225" s="1392" t="s">
        <v>2105</v>
      </c>
    </row>
    <row r="226" spans="1:15">
      <c r="A226" s="1391">
        <v>1148425961</v>
      </c>
      <c r="D226" s="1392" t="s">
        <v>2409</v>
      </c>
      <c r="E226" s="1392" t="s">
        <v>2410</v>
      </c>
      <c r="F226" s="1392" t="s">
        <v>136</v>
      </c>
      <c r="G226" s="1392" t="s">
        <v>1881</v>
      </c>
      <c r="H226" s="1392" t="s">
        <v>1924</v>
      </c>
      <c r="I226" s="1392" t="s">
        <v>2410</v>
      </c>
      <c r="J226" s="1392" t="s">
        <v>1926</v>
      </c>
      <c r="K226" s="1392" t="s">
        <v>1927</v>
      </c>
      <c r="L226" s="1392" t="s">
        <v>1924</v>
      </c>
      <c r="N226" s="1392" t="s">
        <v>1928</v>
      </c>
      <c r="O226" s="1392" t="s">
        <v>1975</v>
      </c>
    </row>
    <row r="227" spans="1:15">
      <c r="A227" s="1391">
        <v>1140163248</v>
      </c>
      <c r="D227" s="1392" t="s">
        <v>2411</v>
      </c>
      <c r="E227" s="1392" t="s">
        <v>2412</v>
      </c>
      <c r="F227" s="1392" t="s">
        <v>136</v>
      </c>
      <c r="G227" s="1392" t="s">
        <v>1881</v>
      </c>
      <c r="H227" s="1392" t="s">
        <v>1924</v>
      </c>
      <c r="I227" s="1392" t="s">
        <v>2412</v>
      </c>
      <c r="J227" s="1392" t="s">
        <v>1926</v>
      </c>
      <c r="K227" s="1392" t="s">
        <v>1927</v>
      </c>
      <c r="L227" s="1392" t="s">
        <v>1924</v>
      </c>
      <c r="N227" s="1392" t="s">
        <v>1911</v>
      </c>
      <c r="O227" s="1392" t="s">
        <v>2105</v>
      </c>
    </row>
    <row r="228" spans="1:15">
      <c r="A228" s="1391">
        <v>1145593118</v>
      </c>
      <c r="D228" s="1392" t="s">
        <v>2413</v>
      </c>
      <c r="E228" s="1392" t="s">
        <v>2414</v>
      </c>
      <c r="F228" s="1392" t="s">
        <v>161</v>
      </c>
      <c r="G228" s="1392" t="s">
        <v>1931</v>
      </c>
      <c r="H228" s="1392" t="s">
        <v>131</v>
      </c>
      <c r="I228" s="1392" t="s">
        <v>2414</v>
      </c>
      <c r="J228" s="1392" t="s">
        <v>1933</v>
      </c>
      <c r="K228" s="1392" t="s">
        <v>131</v>
      </c>
      <c r="L228" s="1392" t="s">
        <v>131</v>
      </c>
      <c r="N228" s="1392" t="s">
        <v>1911</v>
      </c>
      <c r="O228" s="1392" t="s">
        <v>1912</v>
      </c>
    </row>
    <row r="229" spans="1:15">
      <c r="A229" s="1391">
        <v>1143785823</v>
      </c>
      <c r="D229" s="1392" t="s">
        <v>2415</v>
      </c>
      <c r="E229" s="1392" t="s">
        <v>2416</v>
      </c>
      <c r="F229" s="1392" t="s">
        <v>136</v>
      </c>
      <c r="G229" s="1392" t="s">
        <v>1881</v>
      </c>
      <c r="H229" s="1392" t="s">
        <v>1982</v>
      </c>
      <c r="I229" s="1392" t="s">
        <v>2416</v>
      </c>
      <c r="J229" s="1392" t="s">
        <v>1983</v>
      </c>
      <c r="K229" s="1392" t="s">
        <v>1984</v>
      </c>
      <c r="L229" s="1392" t="s">
        <v>1982</v>
      </c>
      <c r="N229" s="1392" t="s">
        <v>1911</v>
      </c>
      <c r="O229" s="1392" t="s">
        <v>2105</v>
      </c>
    </row>
    <row r="230" spans="1:15">
      <c r="A230" s="1391">
        <v>1142452490</v>
      </c>
      <c r="D230" s="1392" t="s">
        <v>2417</v>
      </c>
      <c r="E230" s="1392" t="s">
        <v>2418</v>
      </c>
      <c r="F230" s="1392" t="s">
        <v>136</v>
      </c>
      <c r="G230" s="1392" t="s">
        <v>1881</v>
      </c>
      <c r="H230" s="1392" t="s">
        <v>1982</v>
      </c>
      <c r="I230" s="1392" t="s">
        <v>2418</v>
      </c>
      <c r="J230" s="1392" t="s">
        <v>1983</v>
      </c>
      <c r="K230" s="1392" t="s">
        <v>1984</v>
      </c>
      <c r="L230" s="1392" t="s">
        <v>1982</v>
      </c>
      <c r="N230" s="1392" t="s">
        <v>1928</v>
      </c>
      <c r="O230" s="1392" t="s">
        <v>1975</v>
      </c>
    </row>
    <row r="231" spans="1:15">
      <c r="A231" s="1391">
        <v>1142269936</v>
      </c>
      <c r="D231" s="1392" t="s">
        <v>2419</v>
      </c>
      <c r="E231" s="1392" t="s">
        <v>2420</v>
      </c>
      <c r="F231" s="1392" t="s">
        <v>136</v>
      </c>
      <c r="G231" s="1392" t="s">
        <v>1881</v>
      </c>
      <c r="H231" s="1392" t="s">
        <v>1924</v>
      </c>
      <c r="I231" s="1392" t="s">
        <v>2420</v>
      </c>
      <c r="J231" s="1392" t="s">
        <v>1926</v>
      </c>
      <c r="K231" s="1392" t="s">
        <v>1927</v>
      </c>
      <c r="L231" s="1392" t="s">
        <v>1924</v>
      </c>
      <c r="N231" s="1392" t="s">
        <v>1928</v>
      </c>
      <c r="O231" s="1392" t="s">
        <v>1975</v>
      </c>
    </row>
    <row r="232" spans="1:15">
      <c r="A232" s="1391">
        <v>1142360032</v>
      </c>
      <c r="D232" s="1392" t="s">
        <v>2421</v>
      </c>
      <c r="E232" s="1392" t="s">
        <v>2422</v>
      </c>
      <c r="F232" s="1392" t="s">
        <v>136</v>
      </c>
      <c r="G232" s="1392" t="s">
        <v>1881</v>
      </c>
      <c r="H232" s="1392" t="s">
        <v>1982</v>
      </c>
      <c r="I232" s="1392" t="s">
        <v>2422</v>
      </c>
      <c r="J232" s="1392" t="s">
        <v>1983</v>
      </c>
      <c r="K232" s="1392" t="s">
        <v>1984</v>
      </c>
      <c r="L232" s="1392" t="s">
        <v>1982</v>
      </c>
      <c r="N232" s="1392" t="s">
        <v>1928</v>
      </c>
      <c r="O232" s="1392" t="s">
        <v>1975</v>
      </c>
    </row>
    <row r="233" spans="1:15">
      <c r="A233" s="1391">
        <v>1141749037</v>
      </c>
      <c r="D233" s="1392" t="s">
        <v>2423</v>
      </c>
      <c r="E233" s="1392" t="s">
        <v>2424</v>
      </c>
      <c r="F233" s="1392" t="s">
        <v>136</v>
      </c>
      <c r="G233" s="1392" t="s">
        <v>1881</v>
      </c>
      <c r="H233" s="1392" t="s">
        <v>1924</v>
      </c>
      <c r="I233" s="1392" t="s">
        <v>2424</v>
      </c>
      <c r="J233" s="1392" t="s">
        <v>1926</v>
      </c>
      <c r="K233" s="1392" t="s">
        <v>1927</v>
      </c>
      <c r="L233" s="1392" t="s">
        <v>1924</v>
      </c>
      <c r="N233" s="1392" t="s">
        <v>1928</v>
      </c>
      <c r="O233" s="1392" t="s">
        <v>2098</v>
      </c>
    </row>
    <row r="234" spans="1:15">
      <c r="A234" s="1391">
        <v>1148057830</v>
      </c>
      <c r="D234" s="1392" t="s">
        <v>2425</v>
      </c>
      <c r="E234" s="1392" t="s">
        <v>2426</v>
      </c>
      <c r="F234" s="1392" t="s">
        <v>136</v>
      </c>
      <c r="G234" s="1392" t="s">
        <v>1881</v>
      </c>
      <c r="H234" s="1392" t="s">
        <v>1924</v>
      </c>
      <c r="I234" s="1392" t="s">
        <v>2426</v>
      </c>
      <c r="J234" s="1392" t="s">
        <v>1926</v>
      </c>
      <c r="K234" s="1392" t="s">
        <v>1927</v>
      </c>
      <c r="L234" s="1392" t="s">
        <v>1924</v>
      </c>
      <c r="N234" s="1392" t="s">
        <v>1911</v>
      </c>
      <c r="O234" s="1392" t="s">
        <v>2105</v>
      </c>
    </row>
    <row r="235" spans="1:15">
      <c r="A235" s="1391">
        <v>1144210532</v>
      </c>
      <c r="D235" s="1392" t="s">
        <v>2427</v>
      </c>
      <c r="E235" s="1392" t="s">
        <v>2428</v>
      </c>
      <c r="F235" s="1392" t="s">
        <v>136</v>
      </c>
      <c r="G235" s="1392" t="s">
        <v>1881</v>
      </c>
      <c r="H235" s="1392" t="s">
        <v>1924</v>
      </c>
      <c r="I235" s="1392" t="s">
        <v>2428</v>
      </c>
      <c r="J235" s="1392" t="s">
        <v>1926</v>
      </c>
      <c r="K235" s="1392" t="s">
        <v>1927</v>
      </c>
      <c r="L235" s="1392" t="s">
        <v>1924</v>
      </c>
      <c r="N235" s="1392" t="s">
        <v>1911</v>
      </c>
      <c r="O235" s="1392" t="s">
        <v>2105</v>
      </c>
    </row>
    <row r="236" spans="1:15">
      <c r="A236" s="1391">
        <v>1142172056</v>
      </c>
      <c r="D236" s="1392" t="s">
        <v>2429</v>
      </c>
      <c r="E236" s="1392" t="s">
        <v>2430</v>
      </c>
      <c r="F236" s="1392" t="s">
        <v>136</v>
      </c>
      <c r="G236" s="1392" t="s">
        <v>1881</v>
      </c>
      <c r="H236" s="1392" t="s">
        <v>1924</v>
      </c>
      <c r="I236" s="1392" t="s">
        <v>2430</v>
      </c>
      <c r="J236" s="1392" t="s">
        <v>1926</v>
      </c>
      <c r="K236" s="1392" t="s">
        <v>1927</v>
      </c>
      <c r="L236" s="1392" t="s">
        <v>1924</v>
      </c>
      <c r="N236" s="1392" t="s">
        <v>1911</v>
      </c>
      <c r="O236" s="1392" t="s">
        <v>2105</v>
      </c>
    </row>
    <row r="237" spans="1:15">
      <c r="A237" s="1391">
        <v>1143836352</v>
      </c>
      <c r="D237" s="1392" t="s">
        <v>2431</v>
      </c>
      <c r="E237" s="1392" t="s">
        <v>2432</v>
      </c>
      <c r="F237" s="1392" t="s">
        <v>136</v>
      </c>
      <c r="G237" s="1392" t="s">
        <v>1881</v>
      </c>
      <c r="H237" s="1392" t="s">
        <v>1982</v>
      </c>
      <c r="I237" s="1392" t="s">
        <v>2432</v>
      </c>
      <c r="J237" s="1392" t="s">
        <v>1983</v>
      </c>
      <c r="K237" s="1392" t="s">
        <v>1984</v>
      </c>
      <c r="L237" s="1392" t="s">
        <v>1982</v>
      </c>
      <c r="N237" s="1392" t="s">
        <v>1911</v>
      </c>
      <c r="O237" s="1392" t="s">
        <v>2105</v>
      </c>
    </row>
    <row r="238" spans="1:15">
      <c r="A238" s="1391">
        <v>1142342576</v>
      </c>
      <c r="D238" s="1392" t="s">
        <v>2433</v>
      </c>
      <c r="E238" s="1392" t="s">
        <v>2434</v>
      </c>
      <c r="F238" s="1392" t="s">
        <v>136</v>
      </c>
      <c r="G238" s="1392" t="s">
        <v>1881</v>
      </c>
      <c r="H238" s="1392" t="s">
        <v>1924</v>
      </c>
      <c r="I238" s="1392" t="s">
        <v>2434</v>
      </c>
      <c r="J238" s="1392" t="s">
        <v>1926</v>
      </c>
      <c r="K238" s="1392" t="s">
        <v>1927</v>
      </c>
      <c r="L238" s="1392" t="s">
        <v>1924</v>
      </c>
      <c r="N238" s="1392" t="s">
        <v>1928</v>
      </c>
      <c r="O238" s="1392" t="s">
        <v>1975</v>
      </c>
    </row>
    <row r="239" spans="1:15">
      <c r="A239" s="1391">
        <v>1143083484</v>
      </c>
      <c r="D239" s="1392" t="s">
        <v>2435</v>
      </c>
      <c r="E239" s="1392" t="s">
        <v>2436</v>
      </c>
      <c r="F239" s="1392" t="s">
        <v>136</v>
      </c>
      <c r="G239" s="1392" t="s">
        <v>1881</v>
      </c>
      <c r="H239" s="1392" t="s">
        <v>1924</v>
      </c>
      <c r="I239" s="1392" t="s">
        <v>2436</v>
      </c>
      <c r="J239" s="1392" t="s">
        <v>1926</v>
      </c>
      <c r="K239" s="1392" t="s">
        <v>1927</v>
      </c>
      <c r="L239" s="1392" t="s">
        <v>1924</v>
      </c>
      <c r="N239" s="1392" t="s">
        <v>1911</v>
      </c>
      <c r="O239" s="1392" t="s">
        <v>2105</v>
      </c>
    </row>
    <row r="240" spans="1:15">
      <c r="A240" s="1391">
        <v>1146225553</v>
      </c>
      <c r="D240" s="1392" t="s">
        <v>2437</v>
      </c>
      <c r="E240" s="1392" t="s">
        <v>2438</v>
      </c>
      <c r="F240" s="1392" t="s">
        <v>140</v>
      </c>
      <c r="G240" s="1392" t="s">
        <v>1881</v>
      </c>
      <c r="H240" s="1392" t="s">
        <v>1924</v>
      </c>
      <c r="I240" s="1392" t="s">
        <v>2438</v>
      </c>
      <c r="J240" s="1392" t="s">
        <v>1926</v>
      </c>
      <c r="K240" s="1392" t="s">
        <v>1927</v>
      </c>
      <c r="L240" s="1392" t="s">
        <v>1924</v>
      </c>
      <c r="N240" s="1392" t="s">
        <v>1928</v>
      </c>
      <c r="O240" s="1392" t="s">
        <v>2098</v>
      </c>
    </row>
    <row r="241" spans="1:15">
      <c r="A241" s="1391">
        <v>1160768082</v>
      </c>
      <c r="D241" s="1392" t="s">
        <v>2439</v>
      </c>
      <c r="E241" s="1392" t="s">
        <v>2440</v>
      </c>
      <c r="F241" s="1392" t="s">
        <v>109</v>
      </c>
      <c r="G241" s="1392" t="s">
        <v>1881</v>
      </c>
      <c r="H241" s="1392" t="s">
        <v>1924</v>
      </c>
      <c r="I241" s="1392" t="s">
        <v>2440</v>
      </c>
      <c r="J241" s="1392" t="s">
        <v>1926</v>
      </c>
      <c r="K241" s="1392" t="s">
        <v>1927</v>
      </c>
      <c r="L241" s="1392" t="s">
        <v>1924</v>
      </c>
      <c r="N241" s="1392" t="s">
        <v>1928</v>
      </c>
      <c r="O241" s="1392" t="s">
        <v>1929</v>
      </c>
    </row>
    <row r="242" spans="1:15">
      <c r="A242" s="1391">
        <v>1142377614</v>
      </c>
      <c r="D242" s="1392" t="s">
        <v>2441</v>
      </c>
      <c r="E242" s="1392" t="s">
        <v>2442</v>
      </c>
      <c r="F242" s="1392" t="s">
        <v>165</v>
      </c>
      <c r="G242" s="1392" t="s">
        <v>1914</v>
      </c>
      <c r="H242" s="1392" t="s">
        <v>1030</v>
      </c>
      <c r="I242" s="1392" t="s">
        <v>2442</v>
      </c>
      <c r="J242" s="1392" t="s">
        <v>1910</v>
      </c>
      <c r="K242" s="1392" t="s">
        <v>1916</v>
      </c>
      <c r="L242" s="1392" t="s">
        <v>1030</v>
      </c>
      <c r="N242" s="1392" t="s">
        <v>1911</v>
      </c>
      <c r="O242" s="1392" t="s">
        <v>1956</v>
      </c>
    </row>
    <row r="243" spans="1:15">
      <c r="A243" s="1391">
        <v>1147451869</v>
      </c>
      <c r="D243" s="1392" t="s">
        <v>2443</v>
      </c>
      <c r="E243" s="1392" t="s">
        <v>2444</v>
      </c>
      <c r="F243" s="1392" t="s">
        <v>165</v>
      </c>
      <c r="G243" s="1392" t="s">
        <v>1914</v>
      </c>
      <c r="H243" s="1392" t="s">
        <v>1030</v>
      </c>
      <c r="I243" s="1392" t="s">
        <v>2444</v>
      </c>
      <c r="J243" s="1392" t="s">
        <v>1910</v>
      </c>
      <c r="K243" s="1392" t="s">
        <v>1916</v>
      </c>
      <c r="L243" s="1392" t="s">
        <v>1030</v>
      </c>
      <c r="N243" s="1392" t="s">
        <v>1911</v>
      </c>
      <c r="O243" s="1392" t="s">
        <v>1956</v>
      </c>
    </row>
    <row r="244" spans="1:15">
      <c r="A244" s="1391">
        <v>1142654350</v>
      </c>
      <c r="D244" s="1392" t="s">
        <v>2445</v>
      </c>
      <c r="E244" s="1392" t="s">
        <v>2446</v>
      </c>
      <c r="F244" s="1392" t="s">
        <v>132</v>
      </c>
      <c r="G244" s="1392" t="s">
        <v>1881</v>
      </c>
      <c r="H244" s="1392" t="s">
        <v>1924</v>
      </c>
      <c r="I244" s="1392" t="s">
        <v>2446</v>
      </c>
      <c r="J244" s="1392" t="s">
        <v>1926</v>
      </c>
      <c r="K244" s="1392" t="s">
        <v>1927</v>
      </c>
      <c r="L244" s="1392" t="s">
        <v>1924</v>
      </c>
      <c r="N244" s="1392" t="s">
        <v>1928</v>
      </c>
      <c r="O244" s="1392" t="s">
        <v>1929</v>
      </c>
    </row>
    <row r="245" spans="1:15">
      <c r="A245" s="1391">
        <v>1149646102</v>
      </c>
      <c r="D245" s="1392" t="s">
        <v>2447</v>
      </c>
      <c r="E245" s="1392" t="s">
        <v>2448</v>
      </c>
      <c r="F245" s="1392" t="s">
        <v>161</v>
      </c>
      <c r="G245" s="1392" t="s">
        <v>2019</v>
      </c>
      <c r="H245" s="1392" t="s">
        <v>1012</v>
      </c>
      <c r="I245" s="1392" t="s">
        <v>2448</v>
      </c>
      <c r="J245" s="1392" t="s">
        <v>1910</v>
      </c>
      <c r="K245" s="1392" t="s">
        <v>1012</v>
      </c>
      <c r="L245" s="1392" t="s">
        <v>1012</v>
      </c>
      <c r="N245" s="1392" t="s">
        <v>1911</v>
      </c>
      <c r="O245" s="1392" t="s">
        <v>1934</v>
      </c>
    </row>
    <row r="246" spans="1:15">
      <c r="A246" s="1391">
        <v>1144113751</v>
      </c>
      <c r="D246" s="1392" t="s">
        <v>2449</v>
      </c>
      <c r="E246" s="1392" t="s">
        <v>2450</v>
      </c>
      <c r="F246" s="1392" t="s">
        <v>140</v>
      </c>
      <c r="G246" s="1392" t="s">
        <v>1914</v>
      </c>
      <c r="H246" s="1392" t="s">
        <v>1030</v>
      </c>
      <c r="I246" s="1392" t="s">
        <v>2450</v>
      </c>
      <c r="J246" s="1392" t="s">
        <v>1910</v>
      </c>
      <c r="K246" s="1392" t="s">
        <v>1916</v>
      </c>
      <c r="L246" s="1392" t="s">
        <v>1030</v>
      </c>
      <c r="N246" s="1392" t="s">
        <v>1928</v>
      </c>
      <c r="O246" s="1392" t="s">
        <v>1953</v>
      </c>
    </row>
    <row r="247" spans="1:15">
      <c r="A247" s="1391">
        <v>1161247730</v>
      </c>
      <c r="D247" s="1392" t="s">
        <v>2451</v>
      </c>
      <c r="E247" s="1392" t="s">
        <v>2452</v>
      </c>
      <c r="F247" s="1392" t="s">
        <v>161</v>
      </c>
      <c r="G247" s="1392" t="s">
        <v>2019</v>
      </c>
      <c r="H247" s="1392" t="s">
        <v>1012</v>
      </c>
      <c r="I247" s="1392" t="s">
        <v>2452</v>
      </c>
      <c r="J247" s="1392" t="s">
        <v>1910</v>
      </c>
      <c r="K247" s="1392" t="s">
        <v>1012</v>
      </c>
      <c r="L247" s="1392" t="s">
        <v>1012</v>
      </c>
      <c r="N247" s="1392" t="s">
        <v>1911</v>
      </c>
      <c r="O247" s="1392" t="s">
        <v>1934</v>
      </c>
    </row>
    <row r="248" spans="1:15">
      <c r="A248" s="1391">
        <v>1143843242</v>
      </c>
      <c r="D248" s="1392" t="s">
        <v>2453</v>
      </c>
      <c r="E248" s="1392" t="s">
        <v>2454</v>
      </c>
      <c r="F248" s="1392" t="s">
        <v>136</v>
      </c>
      <c r="G248" s="1392" t="s">
        <v>1881</v>
      </c>
      <c r="H248" s="1392" t="s">
        <v>1924</v>
      </c>
      <c r="I248" s="1392" t="s">
        <v>2454</v>
      </c>
      <c r="J248" s="1392" t="s">
        <v>1926</v>
      </c>
      <c r="K248" s="1392" t="s">
        <v>1927</v>
      </c>
      <c r="L248" s="1392" t="s">
        <v>1924</v>
      </c>
      <c r="N248" s="1392" t="s">
        <v>1928</v>
      </c>
      <c r="O248" s="1392" t="s">
        <v>2098</v>
      </c>
    </row>
    <row r="249" spans="1:15">
      <c r="A249" s="1391">
        <v>1141737578</v>
      </c>
      <c r="D249" s="1392" t="s">
        <v>2455</v>
      </c>
      <c r="E249" s="1392" t="s">
        <v>2456</v>
      </c>
      <c r="F249" s="1392" t="s">
        <v>161</v>
      </c>
      <c r="G249" s="1392" t="s">
        <v>1931</v>
      </c>
      <c r="H249" s="1392" t="s">
        <v>131</v>
      </c>
      <c r="I249" s="1392" t="s">
        <v>2456</v>
      </c>
      <c r="J249" s="1392" t="s">
        <v>1933</v>
      </c>
      <c r="K249" s="1392" t="s">
        <v>131</v>
      </c>
      <c r="L249" s="1392" t="s">
        <v>131</v>
      </c>
      <c r="N249" s="1392" t="s">
        <v>1911</v>
      </c>
      <c r="O249" s="1392" t="s">
        <v>1934</v>
      </c>
    </row>
    <row r="250" spans="1:15">
      <c r="A250" s="1391">
        <v>1147330097</v>
      </c>
      <c r="D250" s="1392" t="s">
        <v>2457</v>
      </c>
      <c r="E250" s="1392" t="s">
        <v>2458</v>
      </c>
      <c r="F250" s="1392" t="s">
        <v>164</v>
      </c>
      <c r="G250" s="1392" t="s">
        <v>1931</v>
      </c>
      <c r="H250" s="1392" t="s">
        <v>131</v>
      </c>
      <c r="I250" s="1392" t="s">
        <v>2458</v>
      </c>
      <c r="J250" s="1392" t="s">
        <v>1933</v>
      </c>
      <c r="K250" s="1392" t="s">
        <v>131</v>
      </c>
      <c r="L250" s="1392" t="s">
        <v>131</v>
      </c>
      <c r="N250" s="1392" t="s">
        <v>1911</v>
      </c>
      <c r="O250" s="1392" t="s">
        <v>1934</v>
      </c>
    </row>
    <row r="251" spans="1:15">
      <c r="A251" s="1391">
        <v>1146961868</v>
      </c>
      <c r="D251" s="1392" t="s">
        <v>2459</v>
      </c>
      <c r="E251" s="1392" t="s">
        <v>2460</v>
      </c>
      <c r="F251" s="1392" t="s">
        <v>164</v>
      </c>
      <c r="G251" s="1392" t="s">
        <v>1908</v>
      </c>
      <c r="H251" s="1392" t="s">
        <v>1013</v>
      </c>
      <c r="I251" s="1392" t="s">
        <v>2460</v>
      </c>
      <c r="J251" s="1392" t="s">
        <v>1910</v>
      </c>
      <c r="K251" s="1392" t="s">
        <v>1013</v>
      </c>
      <c r="L251" s="1392" t="s">
        <v>1013</v>
      </c>
      <c r="N251" s="1392" t="s">
        <v>1911</v>
      </c>
      <c r="O251" s="1392" t="s">
        <v>1912</v>
      </c>
    </row>
    <row r="252" spans="1:15">
      <c r="A252" s="1391">
        <v>1146961868</v>
      </c>
      <c r="D252" s="1392" t="s">
        <v>2459</v>
      </c>
      <c r="E252" s="1392" t="s">
        <v>2460</v>
      </c>
      <c r="F252" s="1392" t="s">
        <v>164</v>
      </c>
      <c r="G252" s="1392" t="s">
        <v>1931</v>
      </c>
      <c r="H252" s="1392" t="s">
        <v>131</v>
      </c>
      <c r="I252" s="1392" t="s">
        <v>2460</v>
      </c>
      <c r="J252" s="1392" t="s">
        <v>1933</v>
      </c>
      <c r="K252" s="1392" t="s">
        <v>131</v>
      </c>
      <c r="L252" s="1392" t="s">
        <v>131</v>
      </c>
      <c r="N252" s="1392" t="s">
        <v>1911</v>
      </c>
      <c r="O252" s="1392" t="s">
        <v>1934</v>
      </c>
    </row>
    <row r="253" spans="1:15">
      <c r="A253" s="1391">
        <v>1160312584</v>
      </c>
      <c r="D253" s="1392" t="s">
        <v>2461</v>
      </c>
      <c r="E253" s="1392" t="s">
        <v>2462</v>
      </c>
      <c r="F253" s="1392" t="s">
        <v>110</v>
      </c>
      <c r="G253" s="1392" t="s">
        <v>1881</v>
      </c>
      <c r="H253" s="1392" t="s">
        <v>1949</v>
      </c>
      <c r="I253" s="1392" t="s">
        <v>2462</v>
      </c>
      <c r="J253" s="1392" t="s">
        <v>1951</v>
      </c>
      <c r="K253" s="1392" t="s">
        <v>1952</v>
      </c>
      <c r="L253" s="1392" t="s">
        <v>1949</v>
      </c>
      <c r="N253" s="1392" t="s">
        <v>1911</v>
      </c>
      <c r="O253" s="1392" t="s">
        <v>1934</v>
      </c>
    </row>
    <row r="254" spans="1:15">
      <c r="A254" s="1391">
        <v>1143906536</v>
      </c>
      <c r="D254" s="1392" t="s">
        <v>2463</v>
      </c>
      <c r="E254" s="1392" t="s">
        <v>2464</v>
      </c>
      <c r="F254" s="1392" t="s">
        <v>246</v>
      </c>
      <c r="G254" s="1392" t="s">
        <v>1942</v>
      </c>
      <c r="H254" s="1392" t="s">
        <v>1015</v>
      </c>
      <c r="I254" s="1392" t="s">
        <v>2464</v>
      </c>
      <c r="J254" s="1392" t="s">
        <v>1881</v>
      </c>
      <c r="K254" s="1392" t="s">
        <v>1980</v>
      </c>
      <c r="L254" s="1392" t="s">
        <v>1015</v>
      </c>
      <c r="N254" s="1392" t="s">
        <v>1928</v>
      </c>
      <c r="O254" s="1392" t="s">
        <v>1929</v>
      </c>
    </row>
    <row r="255" spans="1:15">
      <c r="A255" s="1391">
        <v>1144688828</v>
      </c>
      <c r="D255" s="1392" t="s">
        <v>2465</v>
      </c>
      <c r="E255" s="1392" t="s">
        <v>2466</v>
      </c>
      <c r="F255" s="1392" t="s">
        <v>132</v>
      </c>
      <c r="G255" s="1392" t="s">
        <v>1881</v>
      </c>
      <c r="H255" s="1392" t="s">
        <v>1924</v>
      </c>
      <c r="I255" s="1392" t="s">
        <v>2466</v>
      </c>
      <c r="J255" s="1392" t="s">
        <v>1926</v>
      </c>
      <c r="K255" s="1392" t="s">
        <v>1927</v>
      </c>
      <c r="L255" s="1392" t="s">
        <v>1924</v>
      </c>
      <c r="N255" s="1392" t="s">
        <v>1911</v>
      </c>
      <c r="O255" s="1392" t="s">
        <v>1922</v>
      </c>
    </row>
    <row r="256" spans="1:15">
      <c r="A256" s="1391">
        <v>1143511781</v>
      </c>
      <c r="D256" s="1392" t="s">
        <v>2467</v>
      </c>
      <c r="E256" s="1392" t="s">
        <v>2468</v>
      </c>
      <c r="F256" s="1392" t="s">
        <v>140</v>
      </c>
      <c r="G256" s="1392" t="s">
        <v>1881</v>
      </c>
      <c r="H256" s="1392" t="s">
        <v>1924</v>
      </c>
      <c r="I256" s="1392" t="s">
        <v>2468</v>
      </c>
      <c r="J256" s="1392" t="s">
        <v>1926</v>
      </c>
      <c r="K256" s="1392" t="s">
        <v>1927</v>
      </c>
      <c r="L256" s="1392" t="s">
        <v>1924</v>
      </c>
      <c r="N256" s="1392" t="s">
        <v>1928</v>
      </c>
      <c r="O256" s="1392" t="s">
        <v>2098</v>
      </c>
    </row>
    <row r="257" spans="1:15">
      <c r="A257" s="1391">
        <v>1167547497</v>
      </c>
      <c r="D257" s="1392" t="s">
        <v>2469</v>
      </c>
      <c r="E257" s="1392" t="s">
        <v>2470</v>
      </c>
      <c r="F257" s="1392" t="s">
        <v>136</v>
      </c>
      <c r="G257" s="1392" t="s">
        <v>1881</v>
      </c>
      <c r="H257" s="1392" t="s">
        <v>1924</v>
      </c>
      <c r="I257" s="1392" t="s">
        <v>2470</v>
      </c>
      <c r="J257" s="1392" t="s">
        <v>1926</v>
      </c>
      <c r="K257" s="1392" t="s">
        <v>1927</v>
      </c>
      <c r="L257" s="1392" t="s">
        <v>1924</v>
      </c>
      <c r="N257" s="1392" t="s">
        <v>1928</v>
      </c>
      <c r="O257" s="1392" t="s">
        <v>2098</v>
      </c>
    </row>
    <row r="258" spans="1:15">
      <c r="A258" s="1391">
        <v>1149871197</v>
      </c>
      <c r="D258" s="1392" t="s">
        <v>2471</v>
      </c>
      <c r="E258" s="1392" t="s">
        <v>2472</v>
      </c>
      <c r="F258" s="1392" t="s">
        <v>136</v>
      </c>
      <c r="G258" s="1392" t="s">
        <v>1881</v>
      </c>
      <c r="H258" s="1392" t="s">
        <v>1924</v>
      </c>
      <c r="I258" s="1392" t="s">
        <v>2472</v>
      </c>
      <c r="J258" s="1392" t="s">
        <v>1926</v>
      </c>
      <c r="K258" s="1392" t="s">
        <v>1927</v>
      </c>
      <c r="L258" s="1392" t="s">
        <v>1924</v>
      </c>
      <c r="N258" s="1392" t="s">
        <v>1928</v>
      </c>
      <c r="O258" s="1392" t="s">
        <v>2098</v>
      </c>
    </row>
    <row r="259" spans="1:15">
      <c r="A259" s="1391">
        <v>1149656721</v>
      </c>
      <c r="D259" s="1392" t="s">
        <v>2473</v>
      </c>
      <c r="E259" s="1392" t="s">
        <v>2474</v>
      </c>
      <c r="F259" s="1392" t="s">
        <v>161</v>
      </c>
      <c r="G259" s="1392" t="s">
        <v>2019</v>
      </c>
      <c r="H259" s="1392" t="s">
        <v>1012</v>
      </c>
      <c r="I259" s="1392" t="s">
        <v>2474</v>
      </c>
      <c r="J259" s="1392" t="s">
        <v>1910</v>
      </c>
      <c r="K259" s="1392" t="s">
        <v>1012</v>
      </c>
      <c r="L259" s="1392" t="s">
        <v>1012</v>
      </c>
      <c r="N259" s="1392" t="s">
        <v>1911</v>
      </c>
      <c r="O259" s="1392" t="s">
        <v>1934</v>
      </c>
    </row>
    <row r="260" spans="1:15">
      <c r="A260" s="1391">
        <v>1144202976</v>
      </c>
      <c r="D260" s="1392" t="s">
        <v>2475</v>
      </c>
      <c r="E260" s="1392" t="s">
        <v>2476</v>
      </c>
      <c r="F260" s="1392" t="s">
        <v>136</v>
      </c>
      <c r="G260" s="1392" t="s">
        <v>1881</v>
      </c>
      <c r="H260" s="1392" t="s">
        <v>1982</v>
      </c>
      <c r="I260" s="1392" t="s">
        <v>2476</v>
      </c>
      <c r="J260" s="1392" t="s">
        <v>1983</v>
      </c>
      <c r="K260" s="1392" t="s">
        <v>1984</v>
      </c>
      <c r="L260" s="1392" t="s">
        <v>1982</v>
      </c>
      <c r="N260" s="1392" t="s">
        <v>1911</v>
      </c>
      <c r="O260" s="1392" t="s">
        <v>2105</v>
      </c>
    </row>
    <row r="261" spans="1:15">
      <c r="A261" s="1391">
        <v>1142603225</v>
      </c>
      <c r="D261" s="1392" t="s">
        <v>2477</v>
      </c>
      <c r="E261" s="1392" t="s">
        <v>2478</v>
      </c>
      <c r="F261" s="1392" t="s">
        <v>165</v>
      </c>
      <c r="G261" s="1392" t="s">
        <v>1914</v>
      </c>
      <c r="H261" s="1392" t="s">
        <v>1030</v>
      </c>
      <c r="I261" s="1392" t="s">
        <v>2478</v>
      </c>
      <c r="J261" s="1392" t="s">
        <v>1910</v>
      </c>
      <c r="K261" s="1392" t="s">
        <v>1916</v>
      </c>
      <c r="L261" s="1392" t="s">
        <v>1030</v>
      </c>
      <c r="N261" s="1392" t="s">
        <v>1911</v>
      </c>
      <c r="O261" s="1392" t="s">
        <v>1917</v>
      </c>
    </row>
    <row r="262" spans="1:15">
      <c r="A262" s="1391">
        <v>1148975650</v>
      </c>
      <c r="D262" s="1392" t="s">
        <v>2479</v>
      </c>
      <c r="E262" s="1392" t="s">
        <v>2480</v>
      </c>
      <c r="F262" s="1392" t="s">
        <v>140</v>
      </c>
      <c r="G262" s="1392" t="s">
        <v>1881</v>
      </c>
      <c r="H262" s="1392" t="s">
        <v>1982</v>
      </c>
      <c r="I262" s="1392" t="s">
        <v>2480</v>
      </c>
      <c r="J262" s="1392" t="s">
        <v>1983</v>
      </c>
      <c r="K262" s="1392" t="s">
        <v>1984</v>
      </c>
      <c r="L262" s="1392" t="s">
        <v>1982</v>
      </c>
      <c r="N262" s="1392" t="s">
        <v>1911</v>
      </c>
      <c r="O262" s="1392" t="s">
        <v>2007</v>
      </c>
    </row>
    <row r="263" spans="1:15">
      <c r="A263" s="1391">
        <v>1148027718</v>
      </c>
      <c r="D263" s="1392" t="s">
        <v>2481</v>
      </c>
      <c r="E263" s="1392" t="s">
        <v>2482</v>
      </c>
      <c r="F263" s="1392" t="s">
        <v>161</v>
      </c>
      <c r="G263" s="1392" t="s">
        <v>2019</v>
      </c>
      <c r="H263" s="1392" t="s">
        <v>1012</v>
      </c>
      <c r="I263" s="1392" t="s">
        <v>2482</v>
      </c>
      <c r="J263" s="1392" t="s">
        <v>1910</v>
      </c>
      <c r="K263" s="1392" t="s">
        <v>1012</v>
      </c>
      <c r="L263" s="1392" t="s">
        <v>1012</v>
      </c>
      <c r="N263" s="1392" t="s">
        <v>1911</v>
      </c>
      <c r="O263" s="1392" t="s">
        <v>1934</v>
      </c>
    </row>
    <row r="264" spans="1:15">
      <c r="A264" s="1391">
        <v>1167971325</v>
      </c>
      <c r="D264" s="1392" t="s">
        <v>2483</v>
      </c>
      <c r="E264" s="1392" t="s">
        <v>2484</v>
      </c>
      <c r="F264" s="1392" t="s">
        <v>246</v>
      </c>
      <c r="G264" s="1392" t="s">
        <v>1942</v>
      </c>
      <c r="H264" s="1392" t="s">
        <v>1013</v>
      </c>
      <c r="I264" s="1392" t="s">
        <v>2484</v>
      </c>
      <c r="J264" s="1392" t="s">
        <v>1910</v>
      </c>
      <c r="K264" s="1392" t="s">
        <v>1959</v>
      </c>
      <c r="L264" s="1392" t="s">
        <v>1013</v>
      </c>
      <c r="N264" s="1392" t="s">
        <v>1911</v>
      </c>
      <c r="O264" s="1392" t="s">
        <v>1912</v>
      </c>
    </row>
    <row r="265" spans="1:15">
      <c r="A265" s="1391">
        <v>1143961507</v>
      </c>
      <c r="D265" s="1392" t="s">
        <v>2485</v>
      </c>
      <c r="E265" s="1392" t="s">
        <v>2486</v>
      </c>
      <c r="F265" s="1392" t="s">
        <v>140</v>
      </c>
      <c r="G265" s="1392" t="s">
        <v>1914</v>
      </c>
      <c r="H265" s="1392" t="s">
        <v>2026</v>
      </c>
      <c r="I265" s="1392" t="s">
        <v>2486</v>
      </c>
      <c r="J265" s="1392" t="s">
        <v>2028</v>
      </c>
      <c r="K265" s="1392" t="s">
        <v>2029</v>
      </c>
      <c r="L265" s="1392" t="s">
        <v>2026</v>
      </c>
      <c r="N265" s="1392" t="s">
        <v>1928</v>
      </c>
      <c r="O265" s="1392" t="s">
        <v>1953</v>
      </c>
    </row>
    <row r="266" spans="1:15">
      <c r="A266" s="1391">
        <v>1143818004</v>
      </c>
      <c r="D266" s="1392" t="s">
        <v>2487</v>
      </c>
      <c r="E266" s="1392" t="s">
        <v>2488</v>
      </c>
      <c r="F266" s="1392" t="s">
        <v>136</v>
      </c>
      <c r="G266" s="1392" t="s">
        <v>1881</v>
      </c>
      <c r="H266" s="1392" t="s">
        <v>1924</v>
      </c>
      <c r="I266" s="1392" t="s">
        <v>2488</v>
      </c>
      <c r="J266" s="1392" t="s">
        <v>1926</v>
      </c>
      <c r="K266" s="1392" t="s">
        <v>1927</v>
      </c>
      <c r="L266" s="1392" t="s">
        <v>1924</v>
      </c>
      <c r="N266" s="1392" t="s">
        <v>1928</v>
      </c>
      <c r="O266" s="1392" t="s">
        <v>1975</v>
      </c>
    </row>
    <row r="267" spans="1:15">
      <c r="A267" s="1391">
        <v>1160079944</v>
      </c>
      <c r="D267" s="1392" t="s">
        <v>2489</v>
      </c>
      <c r="E267" s="1392" t="s">
        <v>2490</v>
      </c>
      <c r="F267" s="1392" t="s">
        <v>136</v>
      </c>
      <c r="G267" s="1392" t="s">
        <v>1881</v>
      </c>
      <c r="H267" s="1392" t="s">
        <v>1924</v>
      </c>
      <c r="I267" s="1392" t="s">
        <v>2490</v>
      </c>
      <c r="J267" s="1392" t="s">
        <v>1926</v>
      </c>
      <c r="K267" s="1392" t="s">
        <v>1927</v>
      </c>
      <c r="L267" s="1392" t="s">
        <v>1924</v>
      </c>
      <c r="N267" s="1392" t="s">
        <v>1911</v>
      </c>
      <c r="O267" s="1392" t="s">
        <v>2048</v>
      </c>
    </row>
    <row r="268" spans="1:15">
      <c r="A268" s="1391">
        <v>1144183366</v>
      </c>
      <c r="D268" s="1392" t="s">
        <v>2491</v>
      </c>
      <c r="E268" s="1392" t="s">
        <v>2492</v>
      </c>
      <c r="F268" s="1392" t="s">
        <v>136</v>
      </c>
      <c r="G268" s="1392" t="s">
        <v>1881</v>
      </c>
      <c r="H268" s="1392" t="s">
        <v>1924</v>
      </c>
      <c r="I268" s="1392" t="s">
        <v>2492</v>
      </c>
      <c r="J268" s="1392" t="s">
        <v>1926</v>
      </c>
      <c r="K268" s="1392" t="s">
        <v>1927</v>
      </c>
      <c r="L268" s="1392" t="s">
        <v>1924</v>
      </c>
      <c r="N268" s="1392" t="s">
        <v>1911</v>
      </c>
      <c r="O268" s="1392" t="s">
        <v>2105</v>
      </c>
    </row>
    <row r="269" spans="1:15">
      <c r="A269" s="1391">
        <v>1143502459</v>
      </c>
      <c r="D269" s="1392" t="s">
        <v>2493</v>
      </c>
      <c r="E269" s="1392" t="s">
        <v>2494</v>
      </c>
      <c r="F269" s="1392" t="s">
        <v>110</v>
      </c>
      <c r="G269" s="1392" t="s">
        <v>1881</v>
      </c>
      <c r="H269" s="1392" t="s">
        <v>1949</v>
      </c>
      <c r="I269" s="1392" t="s">
        <v>2494</v>
      </c>
      <c r="J269" s="1392" t="s">
        <v>1951</v>
      </c>
      <c r="K269" s="1392" t="s">
        <v>1952</v>
      </c>
      <c r="L269" s="1392" t="s">
        <v>1949</v>
      </c>
      <c r="N269" s="1392" t="s">
        <v>1911</v>
      </c>
      <c r="O269" s="1392" t="s">
        <v>1917</v>
      </c>
    </row>
    <row r="270" spans="1:15">
      <c r="A270" s="1391">
        <v>1144132389</v>
      </c>
      <c r="D270" s="1392" t="s">
        <v>2495</v>
      </c>
      <c r="E270" s="1392" t="s">
        <v>2496</v>
      </c>
      <c r="F270" s="1392" t="s">
        <v>140</v>
      </c>
      <c r="G270" s="1392" t="s">
        <v>1881</v>
      </c>
      <c r="H270" s="1392" t="s">
        <v>1924</v>
      </c>
      <c r="I270" s="1392" t="s">
        <v>2496</v>
      </c>
      <c r="J270" s="1392" t="s">
        <v>1926</v>
      </c>
      <c r="K270" s="1392" t="s">
        <v>1927</v>
      </c>
      <c r="L270" s="1392" t="s">
        <v>1924</v>
      </c>
      <c r="N270" s="1392" t="s">
        <v>1911</v>
      </c>
      <c r="O270" s="1392" t="s">
        <v>2007</v>
      </c>
    </row>
    <row r="271" spans="1:15">
      <c r="A271" s="1391">
        <v>1160522711</v>
      </c>
      <c r="D271" s="1392" t="s">
        <v>2497</v>
      </c>
      <c r="E271" s="1392" t="s">
        <v>2498</v>
      </c>
      <c r="F271" s="1392" t="s">
        <v>140</v>
      </c>
      <c r="G271" s="1392" t="s">
        <v>1881</v>
      </c>
      <c r="H271" s="1392" t="s">
        <v>1924</v>
      </c>
      <c r="I271" s="1392" t="s">
        <v>2498</v>
      </c>
      <c r="J271" s="1392" t="s">
        <v>1926</v>
      </c>
      <c r="K271" s="1392" t="s">
        <v>1927</v>
      </c>
      <c r="L271" s="1392" t="s">
        <v>1924</v>
      </c>
      <c r="N271" s="1392" t="s">
        <v>1911</v>
      </c>
      <c r="O271" s="1392" t="s">
        <v>2007</v>
      </c>
    </row>
    <row r="272" spans="1:15">
      <c r="A272" s="1391">
        <v>1160287257</v>
      </c>
      <c r="D272" s="1392" t="s">
        <v>2499</v>
      </c>
      <c r="E272" s="1392" t="s">
        <v>2500</v>
      </c>
      <c r="F272" s="1392" t="s">
        <v>161</v>
      </c>
      <c r="G272" s="1392" t="s">
        <v>1931</v>
      </c>
      <c r="H272" s="1392" t="s">
        <v>131</v>
      </c>
      <c r="I272" s="1392" t="s">
        <v>2500</v>
      </c>
      <c r="J272" s="1392" t="s">
        <v>1933</v>
      </c>
      <c r="K272" s="1392" t="s">
        <v>131</v>
      </c>
      <c r="L272" s="1392" t="s">
        <v>131</v>
      </c>
      <c r="N272" s="1392" t="s">
        <v>1911</v>
      </c>
      <c r="O272" s="1392" t="s">
        <v>1934</v>
      </c>
    </row>
    <row r="273" spans="1:15">
      <c r="A273" s="1391">
        <v>1148328249</v>
      </c>
      <c r="D273" s="1392" t="s">
        <v>2501</v>
      </c>
      <c r="E273" s="1392" t="s">
        <v>2502</v>
      </c>
      <c r="F273" s="1392" t="s">
        <v>136</v>
      </c>
      <c r="G273" s="1392" t="s">
        <v>1881</v>
      </c>
      <c r="H273" s="1392" t="s">
        <v>1982</v>
      </c>
      <c r="I273" s="1392" t="s">
        <v>2502</v>
      </c>
      <c r="J273" s="1392" t="s">
        <v>1983</v>
      </c>
      <c r="K273" s="1392" t="s">
        <v>1984</v>
      </c>
      <c r="L273" s="1392" t="s">
        <v>1982</v>
      </c>
      <c r="N273" s="1392" t="s">
        <v>1911</v>
      </c>
      <c r="O273" s="1392" t="s">
        <v>2105</v>
      </c>
    </row>
    <row r="274" spans="1:15">
      <c r="A274" s="1391">
        <v>1143776657</v>
      </c>
      <c r="D274" s="1392" t="s">
        <v>2503</v>
      </c>
      <c r="E274" s="1392" t="s">
        <v>2504</v>
      </c>
      <c r="F274" s="1392" t="s">
        <v>140</v>
      </c>
      <c r="G274" s="1392" t="s">
        <v>1881</v>
      </c>
      <c r="H274" s="1392" t="s">
        <v>1924</v>
      </c>
      <c r="I274" s="1392" t="s">
        <v>2504</v>
      </c>
      <c r="J274" s="1392" t="s">
        <v>1926</v>
      </c>
      <c r="K274" s="1392" t="s">
        <v>1927</v>
      </c>
      <c r="L274" s="1392" t="s">
        <v>1924</v>
      </c>
      <c r="N274" s="1392" t="s">
        <v>1911</v>
      </c>
      <c r="O274" s="1392" t="s">
        <v>2048</v>
      </c>
    </row>
    <row r="275" spans="1:15">
      <c r="A275" s="1391">
        <v>1149317720</v>
      </c>
      <c r="D275" s="1392" t="s">
        <v>2505</v>
      </c>
      <c r="E275" s="1392" t="s">
        <v>2506</v>
      </c>
      <c r="F275" s="1392" t="s">
        <v>136</v>
      </c>
      <c r="G275" s="1392" t="s">
        <v>1919</v>
      </c>
      <c r="H275" s="1392" t="s">
        <v>179</v>
      </c>
      <c r="I275" s="1392" t="s">
        <v>2506</v>
      </c>
      <c r="J275" s="1392" t="s">
        <v>1921</v>
      </c>
      <c r="K275" s="1392" t="s">
        <v>179</v>
      </c>
      <c r="L275" s="1392" t="s">
        <v>179</v>
      </c>
      <c r="N275" s="1392" t="s">
        <v>1928</v>
      </c>
      <c r="O275" s="1392" t="s">
        <v>1953</v>
      </c>
    </row>
    <row r="276" spans="1:15">
      <c r="A276" s="1391">
        <v>1165153785</v>
      </c>
      <c r="D276" s="1392" t="s">
        <v>2507</v>
      </c>
      <c r="E276" s="1392" t="s">
        <v>2508</v>
      </c>
      <c r="F276" s="1392" t="s">
        <v>161</v>
      </c>
      <c r="G276" s="1392" t="s">
        <v>1931</v>
      </c>
      <c r="H276" s="1392" t="s">
        <v>131</v>
      </c>
      <c r="I276" s="1392" t="s">
        <v>2508</v>
      </c>
      <c r="J276" s="1392" t="s">
        <v>1933</v>
      </c>
      <c r="K276" s="1392" t="s">
        <v>131</v>
      </c>
      <c r="L276" s="1392" t="s">
        <v>131</v>
      </c>
      <c r="N276" s="1392" t="s">
        <v>1911</v>
      </c>
      <c r="O276" s="1392" t="s">
        <v>1934</v>
      </c>
    </row>
    <row r="277" spans="1:15">
      <c r="A277" s="1391">
        <v>1147859061</v>
      </c>
      <c r="D277" s="1392" t="s">
        <v>2509</v>
      </c>
      <c r="E277" s="1392" t="s">
        <v>2510</v>
      </c>
      <c r="F277" s="1392" t="s">
        <v>136</v>
      </c>
      <c r="G277" s="1392" t="s">
        <v>1881</v>
      </c>
      <c r="H277" s="1392" t="s">
        <v>1982</v>
      </c>
      <c r="I277" s="1392" t="s">
        <v>2510</v>
      </c>
      <c r="J277" s="1392" t="s">
        <v>1983</v>
      </c>
      <c r="K277" s="1392" t="s">
        <v>1984</v>
      </c>
      <c r="L277" s="1392" t="s">
        <v>1982</v>
      </c>
      <c r="N277" s="1392" t="s">
        <v>1911</v>
      </c>
      <c r="O277" s="1392" t="s">
        <v>2105</v>
      </c>
    </row>
    <row r="278" spans="1:15">
      <c r="A278" s="1391">
        <v>1149836372</v>
      </c>
      <c r="D278" s="1392" t="s">
        <v>2511</v>
      </c>
      <c r="E278" s="1392" t="s">
        <v>2512</v>
      </c>
      <c r="F278" s="1392" t="s">
        <v>164</v>
      </c>
      <c r="G278" s="1392" t="s">
        <v>1908</v>
      </c>
      <c r="H278" s="1392" t="s">
        <v>1015</v>
      </c>
      <c r="I278" s="1392" t="s">
        <v>2512</v>
      </c>
      <c r="J278" s="1392" t="s">
        <v>1881</v>
      </c>
      <c r="K278" s="1392" t="s">
        <v>1980</v>
      </c>
      <c r="L278" s="1392" t="s">
        <v>1015</v>
      </c>
      <c r="N278" s="1392" t="s">
        <v>1928</v>
      </c>
      <c r="O278" s="1392" t="s">
        <v>1929</v>
      </c>
    </row>
    <row r="279" spans="1:15">
      <c r="A279" s="1391">
        <v>1149002108</v>
      </c>
      <c r="D279" s="1392" t="s">
        <v>2513</v>
      </c>
      <c r="E279" s="1392" t="s">
        <v>2514</v>
      </c>
      <c r="F279" s="1392" t="s">
        <v>161</v>
      </c>
      <c r="G279" s="1392" t="s">
        <v>1931</v>
      </c>
      <c r="H279" s="1392" t="s">
        <v>131</v>
      </c>
      <c r="I279" s="1392" t="s">
        <v>2514</v>
      </c>
      <c r="J279" s="1392" t="s">
        <v>1933</v>
      </c>
      <c r="K279" s="1392" t="s">
        <v>131</v>
      </c>
      <c r="L279" s="1392" t="s">
        <v>131</v>
      </c>
      <c r="N279" s="1392" t="s">
        <v>1911</v>
      </c>
      <c r="O279" s="1392" t="s">
        <v>1934</v>
      </c>
    </row>
    <row r="280" spans="1:15">
      <c r="A280" s="1391">
        <v>1143956895</v>
      </c>
      <c r="D280" s="1392" t="s">
        <v>2515</v>
      </c>
      <c r="E280" s="1392" t="s">
        <v>2516</v>
      </c>
      <c r="F280" s="1392" t="s">
        <v>164</v>
      </c>
      <c r="G280" s="1392" t="s">
        <v>1908</v>
      </c>
      <c r="H280" s="1392" t="s">
        <v>2037</v>
      </c>
      <c r="I280" s="1392" t="s">
        <v>2516</v>
      </c>
      <c r="J280" s="1392" t="s">
        <v>2039</v>
      </c>
      <c r="K280" s="1392" t="s">
        <v>2037</v>
      </c>
      <c r="L280" s="1392" t="s">
        <v>2037</v>
      </c>
      <c r="N280" s="1392" t="s">
        <v>1911</v>
      </c>
      <c r="O280" s="1392" t="s">
        <v>1938</v>
      </c>
    </row>
    <row r="281" spans="1:15">
      <c r="A281" s="1391">
        <v>1144261501</v>
      </c>
      <c r="D281" s="1392" t="s">
        <v>2517</v>
      </c>
      <c r="E281" s="1392" t="s">
        <v>2518</v>
      </c>
      <c r="F281" s="1392" t="s">
        <v>164</v>
      </c>
      <c r="G281" s="1392" t="s">
        <v>1908</v>
      </c>
      <c r="H281" s="1392" t="s">
        <v>1014</v>
      </c>
      <c r="I281" s="1392" t="s">
        <v>2518</v>
      </c>
      <c r="J281" s="1392" t="s">
        <v>1937</v>
      </c>
      <c r="K281" s="1392" t="s">
        <v>1014</v>
      </c>
      <c r="L281" s="1392" t="s">
        <v>1014</v>
      </c>
      <c r="N281" s="1392" t="s">
        <v>1911</v>
      </c>
      <c r="O281" s="1392" t="s">
        <v>1938</v>
      </c>
    </row>
    <row r="282" spans="1:15">
      <c r="A282" s="1391">
        <v>1162805460</v>
      </c>
      <c r="D282" s="1392" t="s">
        <v>2519</v>
      </c>
      <c r="E282" s="1392" t="s">
        <v>2520</v>
      </c>
      <c r="F282" s="1392" t="s">
        <v>246</v>
      </c>
      <c r="G282" s="1392" t="s">
        <v>1942</v>
      </c>
      <c r="H282" s="1392" t="s">
        <v>1013</v>
      </c>
      <c r="I282" s="1392" t="s">
        <v>2520</v>
      </c>
      <c r="J282" s="1392" t="s">
        <v>1910</v>
      </c>
      <c r="K282" s="1392" t="s">
        <v>1959</v>
      </c>
      <c r="L282" s="1392" t="s">
        <v>1013</v>
      </c>
      <c r="N282" s="1392" t="s">
        <v>1911</v>
      </c>
      <c r="O282" s="1392" t="s">
        <v>1912</v>
      </c>
    </row>
    <row r="283" spans="1:15">
      <c r="A283" s="1391">
        <v>1165362584</v>
      </c>
      <c r="D283" s="1392" t="s">
        <v>2521</v>
      </c>
      <c r="E283" s="1392" t="s">
        <v>2522</v>
      </c>
      <c r="F283" s="1392" t="s">
        <v>140</v>
      </c>
      <c r="G283" s="1392" t="s">
        <v>1881</v>
      </c>
      <c r="H283" s="1392" t="s">
        <v>1924</v>
      </c>
      <c r="I283" s="1392" t="s">
        <v>2522</v>
      </c>
      <c r="J283" s="1392" t="s">
        <v>1926</v>
      </c>
      <c r="K283" s="1392" t="s">
        <v>1927</v>
      </c>
      <c r="L283" s="1392" t="s">
        <v>1924</v>
      </c>
      <c r="N283" s="1392" t="s">
        <v>1928</v>
      </c>
      <c r="O283" s="1392" t="s">
        <v>2098</v>
      </c>
    </row>
    <row r="284" spans="1:15">
      <c r="A284" s="1391">
        <v>1148839096</v>
      </c>
      <c r="D284" s="1392" t="s">
        <v>2523</v>
      </c>
      <c r="E284" s="1392" t="s">
        <v>2524</v>
      </c>
      <c r="F284" s="1392" t="s">
        <v>140</v>
      </c>
      <c r="G284" s="1392" t="s">
        <v>1881</v>
      </c>
      <c r="H284" s="1392" t="s">
        <v>1924</v>
      </c>
      <c r="I284" s="1392" t="s">
        <v>2524</v>
      </c>
      <c r="J284" s="1392" t="s">
        <v>1926</v>
      </c>
      <c r="K284" s="1392" t="s">
        <v>1927</v>
      </c>
      <c r="L284" s="1392" t="s">
        <v>1924</v>
      </c>
      <c r="N284" s="1392" t="s">
        <v>1911</v>
      </c>
      <c r="O284" s="1392" t="s">
        <v>2007</v>
      </c>
    </row>
    <row r="285" spans="1:15">
      <c r="A285" s="1391">
        <v>1164215080</v>
      </c>
      <c r="D285" s="1392" t="s">
        <v>2525</v>
      </c>
      <c r="E285" s="1392" t="s">
        <v>2526</v>
      </c>
      <c r="F285" s="1392" t="s">
        <v>140</v>
      </c>
      <c r="G285" s="1392" t="s">
        <v>1881</v>
      </c>
      <c r="H285" s="1392" t="s">
        <v>1924</v>
      </c>
      <c r="I285" s="1392" t="s">
        <v>2526</v>
      </c>
      <c r="J285" s="1392" t="s">
        <v>1926</v>
      </c>
      <c r="K285" s="1392" t="s">
        <v>1927</v>
      </c>
      <c r="L285" s="1392" t="s">
        <v>1924</v>
      </c>
      <c r="N285" s="1392" t="s">
        <v>1911</v>
      </c>
      <c r="O285" s="1392" t="s">
        <v>2048</v>
      </c>
    </row>
    <row r="286" spans="1:15">
      <c r="A286" s="1391">
        <v>1148236046</v>
      </c>
      <c r="D286" s="1392" t="s">
        <v>2527</v>
      </c>
      <c r="E286" s="1392" t="s">
        <v>2528</v>
      </c>
      <c r="F286" s="1392" t="s">
        <v>140</v>
      </c>
      <c r="G286" s="1392" t="s">
        <v>1881</v>
      </c>
      <c r="H286" s="1392" t="s">
        <v>1924</v>
      </c>
      <c r="I286" s="1392" t="s">
        <v>2528</v>
      </c>
      <c r="J286" s="1392" t="s">
        <v>1926</v>
      </c>
      <c r="K286" s="1392" t="s">
        <v>1927</v>
      </c>
      <c r="L286" s="1392" t="s">
        <v>1924</v>
      </c>
      <c r="N286" s="1392" t="s">
        <v>1911</v>
      </c>
      <c r="O286" s="1392" t="s">
        <v>2007</v>
      </c>
    </row>
    <row r="287" spans="1:15">
      <c r="A287" s="1391">
        <v>1142239939</v>
      </c>
      <c r="D287" s="1392" t="s">
        <v>2529</v>
      </c>
      <c r="E287" s="1392" t="s">
        <v>2530</v>
      </c>
      <c r="F287" s="1392" t="s">
        <v>140</v>
      </c>
      <c r="G287" s="1392" t="s">
        <v>1881</v>
      </c>
      <c r="H287" s="1392" t="s">
        <v>1924</v>
      </c>
      <c r="I287" s="1392" t="s">
        <v>2530</v>
      </c>
      <c r="J287" s="1392" t="s">
        <v>1926</v>
      </c>
      <c r="K287" s="1392" t="s">
        <v>1927</v>
      </c>
      <c r="L287" s="1392" t="s">
        <v>1924</v>
      </c>
      <c r="N287" s="1392" t="s">
        <v>1911</v>
      </c>
      <c r="O287" s="1392" t="s">
        <v>2048</v>
      </c>
    </row>
    <row r="288" spans="1:15">
      <c r="A288" s="1391">
        <v>1142934315</v>
      </c>
      <c r="D288" s="1392" t="s">
        <v>2531</v>
      </c>
      <c r="E288" s="1392" t="s">
        <v>2532</v>
      </c>
      <c r="F288" s="1392" t="s">
        <v>140</v>
      </c>
      <c r="G288" s="1392" t="s">
        <v>1881</v>
      </c>
      <c r="H288" s="1392" t="s">
        <v>1924</v>
      </c>
      <c r="I288" s="1392" t="s">
        <v>2532</v>
      </c>
      <c r="J288" s="1392" t="s">
        <v>1926</v>
      </c>
      <c r="K288" s="1392" t="s">
        <v>1927</v>
      </c>
      <c r="L288" s="1392" t="s">
        <v>1924</v>
      </c>
      <c r="N288" s="1392" t="s">
        <v>1911</v>
      </c>
      <c r="O288" s="1392" t="s">
        <v>2048</v>
      </c>
    </row>
    <row r="289" spans="1:15">
      <c r="A289" s="1391">
        <v>1169837227</v>
      </c>
      <c r="D289" s="1392" t="s">
        <v>2533</v>
      </c>
      <c r="E289" s="1392" t="s">
        <v>2534</v>
      </c>
      <c r="F289" s="1392" t="s">
        <v>165</v>
      </c>
      <c r="G289" s="1392" t="s">
        <v>1919</v>
      </c>
      <c r="H289" s="1392" t="s">
        <v>179</v>
      </c>
      <c r="I289" s="1392" t="s">
        <v>2534</v>
      </c>
      <c r="J289" s="1392" t="s">
        <v>1921</v>
      </c>
      <c r="K289" s="1392" t="s">
        <v>179</v>
      </c>
      <c r="L289" s="1392" t="s">
        <v>179</v>
      </c>
      <c r="N289" s="1392" t="s">
        <v>1928</v>
      </c>
      <c r="O289" s="1392" t="s">
        <v>2098</v>
      </c>
    </row>
    <row r="290" spans="1:15">
      <c r="A290" s="1391">
        <v>1170179767</v>
      </c>
      <c r="D290" s="1392" t="s">
        <v>2535</v>
      </c>
      <c r="E290" s="1392" t="s">
        <v>2536</v>
      </c>
      <c r="F290" s="1392" t="s">
        <v>132</v>
      </c>
      <c r="G290" s="1392" t="s">
        <v>1881</v>
      </c>
      <c r="H290" s="1392" t="s">
        <v>1924</v>
      </c>
      <c r="I290" s="1392" t="s">
        <v>2536</v>
      </c>
      <c r="J290" s="1392" t="s">
        <v>1926</v>
      </c>
      <c r="K290" s="1392" t="s">
        <v>1927</v>
      </c>
      <c r="L290" s="1392" t="s">
        <v>1924</v>
      </c>
      <c r="N290" s="1392" t="s">
        <v>1911</v>
      </c>
      <c r="O290" s="1392" t="s">
        <v>1922</v>
      </c>
    </row>
    <row r="291" spans="1:15">
      <c r="A291" s="1391">
        <v>1145078482</v>
      </c>
      <c r="D291" s="1392" t="s">
        <v>2537</v>
      </c>
      <c r="E291" s="1392" t="s">
        <v>2538</v>
      </c>
      <c r="F291" s="1392" t="s">
        <v>246</v>
      </c>
      <c r="G291" s="1392" t="s">
        <v>1942</v>
      </c>
      <c r="H291" s="1392" t="s">
        <v>1015</v>
      </c>
      <c r="I291" s="1392" t="s">
        <v>2538</v>
      </c>
      <c r="J291" s="1392" t="s">
        <v>1881</v>
      </c>
      <c r="K291" s="1392" t="s">
        <v>1980</v>
      </c>
      <c r="L291" s="1392" t="s">
        <v>1015</v>
      </c>
      <c r="N291" s="1392" t="s">
        <v>1928</v>
      </c>
      <c r="O291" s="1392" t="s">
        <v>1929</v>
      </c>
    </row>
    <row r="292" spans="1:15">
      <c r="A292" s="1391">
        <v>1165496747</v>
      </c>
      <c r="D292" s="1392" t="s">
        <v>2539</v>
      </c>
      <c r="E292" s="1392" t="s">
        <v>2540</v>
      </c>
      <c r="F292" s="1392" t="s">
        <v>140</v>
      </c>
      <c r="G292" s="1392" t="s">
        <v>1914</v>
      </c>
      <c r="H292" s="1392" t="s">
        <v>1030</v>
      </c>
      <c r="I292" s="1392" t="s">
        <v>2540</v>
      </c>
      <c r="J292" s="1392" t="s">
        <v>1910</v>
      </c>
      <c r="K292" s="1392" t="s">
        <v>1916</v>
      </c>
      <c r="L292" s="1392" t="s">
        <v>1030</v>
      </c>
      <c r="N292" s="1392" t="s">
        <v>1928</v>
      </c>
      <c r="O292" s="1392" t="s">
        <v>1953</v>
      </c>
    </row>
    <row r="293" spans="1:15">
      <c r="A293" s="1391">
        <v>1160566403</v>
      </c>
      <c r="D293" s="1392" t="s">
        <v>2541</v>
      </c>
      <c r="E293" s="1392" t="s">
        <v>2542</v>
      </c>
      <c r="F293" s="1392" t="s">
        <v>161</v>
      </c>
      <c r="G293" s="1392" t="s">
        <v>2019</v>
      </c>
      <c r="H293" s="1392" t="s">
        <v>1012</v>
      </c>
      <c r="I293" s="1392" t="s">
        <v>2542</v>
      </c>
      <c r="J293" s="1392" t="s">
        <v>1910</v>
      </c>
      <c r="K293" s="1392" t="s">
        <v>1012</v>
      </c>
      <c r="L293" s="1392" t="s">
        <v>1012</v>
      </c>
      <c r="N293" s="1392" t="s">
        <v>1911</v>
      </c>
      <c r="O293" s="1392" t="s">
        <v>1934</v>
      </c>
    </row>
    <row r="294" spans="1:15">
      <c r="A294" s="1391">
        <v>1142637736</v>
      </c>
      <c r="D294" s="1392" t="s">
        <v>2543</v>
      </c>
      <c r="E294" s="1392" t="s">
        <v>2544</v>
      </c>
      <c r="F294" s="1392" t="s">
        <v>136</v>
      </c>
      <c r="G294" s="1392" t="s">
        <v>1914</v>
      </c>
      <c r="H294" s="1392" t="s">
        <v>1030</v>
      </c>
      <c r="I294" s="1392" t="s">
        <v>2544</v>
      </c>
      <c r="J294" s="1392" t="s">
        <v>1910</v>
      </c>
      <c r="K294" s="1392" t="s">
        <v>1916</v>
      </c>
      <c r="L294" s="1392" t="s">
        <v>1030</v>
      </c>
      <c r="N294" s="1392" t="s">
        <v>1911</v>
      </c>
      <c r="O294" s="1392" t="s">
        <v>1917</v>
      </c>
    </row>
    <row r="295" spans="1:15">
      <c r="A295" s="1391">
        <v>1161224929</v>
      </c>
      <c r="D295" s="1392" t="s">
        <v>2545</v>
      </c>
      <c r="E295" s="1392" t="s">
        <v>2546</v>
      </c>
      <c r="F295" s="1392" t="s">
        <v>161</v>
      </c>
      <c r="G295" s="1392" t="s">
        <v>1931</v>
      </c>
      <c r="H295" s="1392" t="s">
        <v>131</v>
      </c>
      <c r="I295" s="1392" t="s">
        <v>2546</v>
      </c>
      <c r="J295" s="1392" t="s">
        <v>1933</v>
      </c>
      <c r="K295" s="1392" t="s">
        <v>131</v>
      </c>
      <c r="L295" s="1392" t="s">
        <v>131</v>
      </c>
      <c r="N295" s="1392" t="s">
        <v>1911</v>
      </c>
      <c r="O295" s="1392" t="s">
        <v>1934</v>
      </c>
    </row>
    <row r="296" spans="1:15">
      <c r="A296" s="1391">
        <v>1168981596</v>
      </c>
      <c r="D296" s="1392" t="s">
        <v>2547</v>
      </c>
      <c r="E296" s="1392" t="s">
        <v>2548</v>
      </c>
      <c r="F296" s="1392" t="s">
        <v>132</v>
      </c>
      <c r="G296" s="1392" t="s">
        <v>1914</v>
      </c>
      <c r="H296" s="1392" t="s">
        <v>1030</v>
      </c>
      <c r="I296" s="1392" t="s">
        <v>2548</v>
      </c>
      <c r="J296" s="1392" t="s">
        <v>1910</v>
      </c>
      <c r="K296" s="1392" t="s">
        <v>1916</v>
      </c>
      <c r="L296" s="1392" t="s">
        <v>1030</v>
      </c>
      <c r="N296" s="1392" t="s">
        <v>1911</v>
      </c>
      <c r="O296" s="1392" t="s">
        <v>1956</v>
      </c>
    </row>
    <row r="297" spans="1:15">
      <c r="A297" s="1391">
        <v>1160522265</v>
      </c>
      <c r="D297" s="1392" t="s">
        <v>2549</v>
      </c>
      <c r="E297" s="1392" t="s">
        <v>901</v>
      </c>
      <c r="F297" s="1392" t="s">
        <v>164</v>
      </c>
      <c r="G297" s="1392" t="s">
        <v>1908</v>
      </c>
      <c r="H297" s="1392" t="s">
        <v>39</v>
      </c>
      <c r="I297" s="1392" t="s">
        <v>901</v>
      </c>
      <c r="J297" s="1392" t="s">
        <v>1896</v>
      </c>
      <c r="K297" s="1392" t="s">
        <v>39</v>
      </c>
      <c r="L297" s="1392" t="s">
        <v>39</v>
      </c>
      <c r="N297" s="1392" t="s">
        <v>1911</v>
      </c>
      <c r="O297" s="1392" t="s">
        <v>1938</v>
      </c>
    </row>
    <row r="298" spans="1:15">
      <c r="A298" s="1391">
        <v>1149178387</v>
      </c>
      <c r="D298" s="1392" t="s">
        <v>2550</v>
      </c>
      <c r="E298" s="1392" t="s">
        <v>2551</v>
      </c>
      <c r="F298" s="1392" t="s">
        <v>165</v>
      </c>
      <c r="G298" s="1392" t="s">
        <v>1914</v>
      </c>
      <c r="H298" s="1392" t="s">
        <v>2026</v>
      </c>
      <c r="I298" s="1392" t="s">
        <v>2551</v>
      </c>
      <c r="J298" s="1392" t="s">
        <v>2028</v>
      </c>
      <c r="K298" s="1392" t="s">
        <v>2029</v>
      </c>
      <c r="L298" s="1392" t="s">
        <v>2026</v>
      </c>
      <c r="N298" s="1392" t="s">
        <v>1911</v>
      </c>
      <c r="O298" s="1392" t="s">
        <v>1917</v>
      </c>
    </row>
    <row r="299" spans="1:15">
      <c r="A299" s="1391">
        <v>1164550353</v>
      </c>
      <c r="D299" s="1392" t="s">
        <v>2552</v>
      </c>
      <c r="E299" s="1392" t="s">
        <v>2553</v>
      </c>
      <c r="F299" s="1392" t="s">
        <v>132</v>
      </c>
      <c r="G299" s="1392" t="s">
        <v>1881</v>
      </c>
      <c r="H299" s="1392" t="s">
        <v>1924</v>
      </c>
      <c r="I299" s="1392" t="s">
        <v>2553</v>
      </c>
      <c r="J299" s="1392" t="s">
        <v>1926</v>
      </c>
      <c r="K299" s="1392" t="s">
        <v>1927</v>
      </c>
      <c r="L299" s="1392" t="s">
        <v>1924</v>
      </c>
      <c r="N299" s="1392" t="s">
        <v>1911</v>
      </c>
      <c r="O299" s="1392" t="s">
        <v>1922</v>
      </c>
    </row>
    <row r="300" spans="1:15">
      <c r="A300" s="1391">
        <v>1161040168</v>
      </c>
      <c r="D300" s="1392" t="s">
        <v>2554</v>
      </c>
      <c r="E300" s="1392" t="s">
        <v>2555</v>
      </c>
      <c r="F300" s="1392" t="s">
        <v>164</v>
      </c>
      <c r="G300" s="1392" t="s">
        <v>1908</v>
      </c>
      <c r="H300" s="1392" t="s">
        <v>39</v>
      </c>
      <c r="I300" s="1392" t="s">
        <v>2555</v>
      </c>
      <c r="J300" s="1392" t="s">
        <v>1896</v>
      </c>
      <c r="K300" s="1392" t="s">
        <v>39</v>
      </c>
      <c r="L300" s="1392" t="s">
        <v>39</v>
      </c>
      <c r="N300" s="1392" t="s">
        <v>1911</v>
      </c>
      <c r="O300" s="1392" t="s">
        <v>1938</v>
      </c>
    </row>
    <row r="301" spans="1:15">
      <c r="A301" s="1391">
        <v>1149799059</v>
      </c>
      <c r="D301" s="1392" t="s">
        <v>2556</v>
      </c>
      <c r="E301" s="1392" t="s">
        <v>2557</v>
      </c>
      <c r="F301" s="1392" t="s">
        <v>140</v>
      </c>
      <c r="G301" s="1392" t="s">
        <v>1914</v>
      </c>
      <c r="H301" s="1392" t="s">
        <v>1031</v>
      </c>
      <c r="I301" s="1392" t="s">
        <v>2557</v>
      </c>
      <c r="J301" s="1392" t="s">
        <v>1993</v>
      </c>
      <c r="K301" s="1392" t="s">
        <v>1994</v>
      </c>
      <c r="L301" s="1392" t="s">
        <v>1031</v>
      </c>
      <c r="N301" s="1392" t="s">
        <v>1928</v>
      </c>
      <c r="O301" s="1392" t="s">
        <v>1953</v>
      </c>
    </row>
    <row r="302" spans="1:15">
      <c r="A302" s="1391">
        <v>1170311626</v>
      </c>
      <c r="D302" s="1392" t="s">
        <v>2558</v>
      </c>
      <c r="E302" s="1392" t="s">
        <v>652</v>
      </c>
      <c r="F302" s="1392" t="s">
        <v>132</v>
      </c>
      <c r="G302" s="1392" t="s">
        <v>1881</v>
      </c>
      <c r="H302" s="1392" t="s">
        <v>1924</v>
      </c>
      <c r="I302" s="1392" t="s">
        <v>652</v>
      </c>
      <c r="J302" s="1392" t="s">
        <v>1926</v>
      </c>
      <c r="K302" s="1392" t="s">
        <v>1927</v>
      </c>
      <c r="L302" s="1392" t="s">
        <v>1924</v>
      </c>
      <c r="N302" s="1392" t="s">
        <v>1928</v>
      </c>
      <c r="O302" s="1392" t="s">
        <v>1929</v>
      </c>
    </row>
    <row r="303" spans="1:15">
      <c r="A303" s="1391">
        <v>1164003965</v>
      </c>
      <c r="D303" s="1392" t="s">
        <v>2559</v>
      </c>
      <c r="E303" s="1392" t="s">
        <v>2560</v>
      </c>
      <c r="F303" s="1392" t="s">
        <v>164</v>
      </c>
      <c r="G303" s="1392" t="s">
        <v>1908</v>
      </c>
      <c r="H303" s="1392" t="s">
        <v>1015</v>
      </c>
      <c r="I303" s="1392" t="s">
        <v>2560</v>
      </c>
      <c r="J303" s="1392" t="s">
        <v>1881</v>
      </c>
      <c r="K303" s="1392" t="s">
        <v>1980</v>
      </c>
      <c r="L303" s="1392" t="s">
        <v>1015</v>
      </c>
      <c r="N303" s="1392" t="s">
        <v>1928</v>
      </c>
      <c r="O303" s="1392" t="s">
        <v>1929</v>
      </c>
    </row>
    <row r="304" spans="1:15">
      <c r="A304" s="1391">
        <v>1165520207</v>
      </c>
      <c r="D304" s="1392" t="s">
        <v>2561</v>
      </c>
      <c r="E304" s="1392" t="s">
        <v>2562</v>
      </c>
      <c r="F304" s="1392" t="s">
        <v>165</v>
      </c>
      <c r="G304" s="1392" t="s">
        <v>1914</v>
      </c>
      <c r="H304" s="1392" t="s">
        <v>1030</v>
      </c>
      <c r="I304" s="1392" t="s">
        <v>2562</v>
      </c>
      <c r="J304" s="1392" t="s">
        <v>1910</v>
      </c>
      <c r="K304" s="1392" t="s">
        <v>1916</v>
      </c>
      <c r="L304" s="1392" t="s">
        <v>1030</v>
      </c>
      <c r="N304" s="1392" t="s">
        <v>1911</v>
      </c>
      <c r="O304" s="1392" t="s">
        <v>1917</v>
      </c>
    </row>
    <row r="305" spans="1:15">
      <c r="A305" s="1391">
        <v>1173171563</v>
      </c>
      <c r="D305" s="1392" t="s">
        <v>2563</v>
      </c>
      <c r="E305" s="1392" t="s">
        <v>2564</v>
      </c>
      <c r="F305" s="1392" t="s">
        <v>164</v>
      </c>
      <c r="G305" s="1392" t="s">
        <v>1908</v>
      </c>
      <c r="H305" s="1392" t="s">
        <v>1013</v>
      </c>
      <c r="I305" s="1392" t="s">
        <v>2564</v>
      </c>
      <c r="J305" s="1392" t="s">
        <v>1910</v>
      </c>
      <c r="K305" s="1392" t="s">
        <v>1013</v>
      </c>
      <c r="L305" s="1392" t="s">
        <v>1013</v>
      </c>
      <c r="N305" s="1392" t="s">
        <v>1911</v>
      </c>
      <c r="O305" s="1392" t="s">
        <v>1938</v>
      </c>
    </row>
    <row r="306" spans="1:15">
      <c r="A306" s="1391">
        <v>1162844972</v>
      </c>
      <c r="D306" s="1392" t="s">
        <v>2565</v>
      </c>
      <c r="E306" s="1392" t="s">
        <v>2566</v>
      </c>
      <c r="F306" s="1392" t="s">
        <v>140</v>
      </c>
      <c r="G306" s="1392" t="s">
        <v>1896</v>
      </c>
      <c r="H306" s="1392" t="s">
        <v>39</v>
      </c>
      <c r="I306" s="1392" t="s">
        <v>2566</v>
      </c>
      <c r="J306" s="1392" t="s">
        <v>2023</v>
      </c>
      <c r="K306" s="1392" t="s">
        <v>2024</v>
      </c>
      <c r="L306" s="1392" t="s">
        <v>39</v>
      </c>
      <c r="N306" s="1392" t="s">
        <v>1911</v>
      </c>
      <c r="O306" s="1392" t="s">
        <v>1934</v>
      </c>
    </row>
    <row r="307" spans="1:15">
      <c r="A307" s="1391">
        <v>1146385985</v>
      </c>
      <c r="D307" s="1392" t="s">
        <v>2567</v>
      </c>
      <c r="E307" s="1392" t="s">
        <v>2568</v>
      </c>
      <c r="F307" s="1392" t="s">
        <v>119</v>
      </c>
      <c r="G307" s="1392" t="s">
        <v>1942</v>
      </c>
      <c r="H307" s="1392" t="s">
        <v>39</v>
      </c>
      <c r="I307" s="1392" t="s">
        <v>2568</v>
      </c>
      <c r="J307" s="1392" t="s">
        <v>1896</v>
      </c>
      <c r="K307" s="1392" t="s">
        <v>39</v>
      </c>
      <c r="L307" s="1392" t="s">
        <v>39</v>
      </c>
      <c r="N307" s="1392" t="s">
        <v>1911</v>
      </c>
      <c r="O307" s="1392" t="s">
        <v>1912</v>
      </c>
    </row>
    <row r="308" spans="1:15">
      <c r="A308" s="1391">
        <v>1142660084</v>
      </c>
      <c r="D308" s="1392" t="s">
        <v>2569</v>
      </c>
      <c r="E308" s="1392" t="s">
        <v>2570</v>
      </c>
      <c r="F308" s="1392" t="s">
        <v>132</v>
      </c>
      <c r="G308" s="1392" t="s">
        <v>2175</v>
      </c>
      <c r="H308" s="1392" t="s">
        <v>1015</v>
      </c>
      <c r="I308" s="1392" t="s">
        <v>2570</v>
      </c>
      <c r="J308" s="1392" t="s">
        <v>1881</v>
      </c>
      <c r="K308" s="1392" t="s">
        <v>1015</v>
      </c>
      <c r="L308" s="1392" t="s">
        <v>1015</v>
      </c>
      <c r="N308" s="1392" t="s">
        <v>1911</v>
      </c>
      <c r="O308" s="1392" t="s">
        <v>1922</v>
      </c>
    </row>
    <row r="309" spans="1:15">
      <c r="A309" s="1391">
        <v>1149667363</v>
      </c>
      <c r="D309" s="1392" t="s">
        <v>2571</v>
      </c>
      <c r="E309" s="1392" t="s">
        <v>2572</v>
      </c>
      <c r="F309" s="1392" t="s">
        <v>119</v>
      </c>
      <c r="G309" s="1392" t="s">
        <v>1942</v>
      </c>
      <c r="H309" s="1392" t="s">
        <v>1014</v>
      </c>
      <c r="I309" s="1392" t="s">
        <v>2572</v>
      </c>
      <c r="J309" s="1392" t="s">
        <v>1937</v>
      </c>
      <c r="K309" s="1392" t="s">
        <v>1014</v>
      </c>
      <c r="L309" s="1392" t="s">
        <v>1014</v>
      </c>
      <c r="N309" s="1392" t="s">
        <v>1911</v>
      </c>
      <c r="O309" s="1392" t="s">
        <v>1912</v>
      </c>
    </row>
    <row r="310" spans="1:15">
      <c r="A310" s="1391">
        <v>1143671791</v>
      </c>
      <c r="D310" s="1392" t="s">
        <v>2573</v>
      </c>
      <c r="E310" s="1392" t="s">
        <v>2574</v>
      </c>
      <c r="F310" s="1392" t="s">
        <v>165</v>
      </c>
      <c r="G310" s="1392" t="s">
        <v>1914</v>
      </c>
      <c r="H310" s="1392" t="s">
        <v>1030</v>
      </c>
      <c r="I310" s="1392" t="s">
        <v>2574</v>
      </c>
      <c r="J310" s="1392" t="s">
        <v>1910</v>
      </c>
      <c r="K310" s="1392" t="s">
        <v>1916</v>
      </c>
      <c r="L310" s="1392" t="s">
        <v>1030</v>
      </c>
      <c r="N310" s="1392" t="s">
        <v>1911</v>
      </c>
      <c r="O310" s="1392" t="s">
        <v>1917</v>
      </c>
    </row>
    <row r="311" spans="1:15">
      <c r="A311" s="1391">
        <v>1160476355</v>
      </c>
      <c r="D311" s="1392" t="s">
        <v>2575</v>
      </c>
      <c r="E311" s="1392" t="s">
        <v>2576</v>
      </c>
      <c r="F311" s="1392" t="s">
        <v>140</v>
      </c>
      <c r="G311" s="1392" t="s">
        <v>1881</v>
      </c>
      <c r="H311" s="1392" t="s">
        <v>1924</v>
      </c>
      <c r="I311" s="1392" t="s">
        <v>2576</v>
      </c>
      <c r="J311" s="1392" t="s">
        <v>1926</v>
      </c>
      <c r="K311" s="1392" t="s">
        <v>1927</v>
      </c>
      <c r="L311" s="1392" t="s">
        <v>1924</v>
      </c>
      <c r="N311" s="1392" t="s">
        <v>1911</v>
      </c>
      <c r="O311" s="1392" t="s">
        <v>2007</v>
      </c>
    </row>
    <row r="312" spans="1:15">
      <c r="A312" s="1391">
        <v>1162782388</v>
      </c>
      <c r="D312" s="1392" t="s">
        <v>2577</v>
      </c>
      <c r="E312" s="1392" t="s">
        <v>2578</v>
      </c>
      <c r="F312" s="1392" t="s">
        <v>136</v>
      </c>
      <c r="G312" s="1392" t="s">
        <v>1881</v>
      </c>
      <c r="H312" s="1392" t="s">
        <v>1924</v>
      </c>
      <c r="I312" s="1392" t="s">
        <v>2578</v>
      </c>
      <c r="J312" s="1392" t="s">
        <v>1926</v>
      </c>
      <c r="K312" s="1392" t="s">
        <v>1927</v>
      </c>
      <c r="L312" s="1392" t="s">
        <v>1924</v>
      </c>
      <c r="N312" s="1392" t="s">
        <v>1928</v>
      </c>
      <c r="O312" s="1392" t="s">
        <v>1975</v>
      </c>
    </row>
    <row r="313" spans="1:15">
      <c r="A313" s="1391">
        <v>1142139840</v>
      </c>
      <c r="D313" s="1392" t="s">
        <v>2579</v>
      </c>
      <c r="E313" s="1392" t="s">
        <v>2580</v>
      </c>
      <c r="F313" s="1392" t="s">
        <v>140</v>
      </c>
      <c r="G313" s="1392" t="s">
        <v>1881</v>
      </c>
      <c r="H313" s="1392" t="s">
        <v>1924</v>
      </c>
      <c r="I313" s="1392" t="s">
        <v>2580</v>
      </c>
      <c r="J313" s="1392" t="s">
        <v>1926</v>
      </c>
      <c r="K313" s="1392" t="s">
        <v>1927</v>
      </c>
      <c r="L313" s="1392" t="s">
        <v>1924</v>
      </c>
      <c r="N313" s="1392" t="s">
        <v>1911</v>
      </c>
      <c r="O313" s="1392" t="s">
        <v>2048</v>
      </c>
    </row>
    <row r="314" spans="1:15">
      <c r="A314" s="1391">
        <v>1145024296</v>
      </c>
      <c r="D314" s="1392" t="s">
        <v>2581</v>
      </c>
      <c r="E314" s="1392" t="s">
        <v>2582</v>
      </c>
      <c r="F314" s="1392" t="s">
        <v>140</v>
      </c>
      <c r="G314" s="1392" t="s">
        <v>1881</v>
      </c>
      <c r="H314" s="1392" t="s">
        <v>1924</v>
      </c>
      <c r="I314" s="1392" t="s">
        <v>2582</v>
      </c>
      <c r="J314" s="1392" t="s">
        <v>1926</v>
      </c>
      <c r="K314" s="1392" t="s">
        <v>1927</v>
      </c>
      <c r="L314" s="1392" t="s">
        <v>1924</v>
      </c>
      <c r="N314" s="1392" t="s">
        <v>1928</v>
      </c>
      <c r="O314" s="1392" t="s">
        <v>2098</v>
      </c>
    </row>
    <row r="315" spans="1:15">
      <c r="A315" s="1391">
        <v>1143751593</v>
      </c>
      <c r="D315" s="1392" t="s">
        <v>2583</v>
      </c>
      <c r="E315" s="1392" t="s">
        <v>2584</v>
      </c>
      <c r="F315" s="1392" t="s">
        <v>140</v>
      </c>
      <c r="G315" s="1392" t="s">
        <v>1881</v>
      </c>
      <c r="H315" s="1392" t="s">
        <v>1924</v>
      </c>
      <c r="I315" s="1392" t="s">
        <v>2584</v>
      </c>
      <c r="J315" s="1392" t="s">
        <v>1926</v>
      </c>
      <c r="K315" s="1392" t="s">
        <v>1927</v>
      </c>
      <c r="L315" s="1392" t="s">
        <v>1924</v>
      </c>
      <c r="N315" s="1392" t="s">
        <v>1928</v>
      </c>
      <c r="O315" s="1392" t="s">
        <v>2098</v>
      </c>
    </row>
    <row r="316" spans="1:15">
      <c r="A316" s="1391">
        <v>1163939607</v>
      </c>
      <c r="D316" s="1392" t="s">
        <v>2585</v>
      </c>
      <c r="E316" s="1392" t="s">
        <v>2586</v>
      </c>
      <c r="F316" s="1392" t="s">
        <v>140</v>
      </c>
      <c r="G316" s="1392" t="s">
        <v>1881</v>
      </c>
      <c r="H316" s="1392" t="s">
        <v>1924</v>
      </c>
      <c r="I316" s="1392" t="s">
        <v>2586</v>
      </c>
      <c r="J316" s="1392" t="s">
        <v>1926</v>
      </c>
      <c r="K316" s="1392" t="s">
        <v>1927</v>
      </c>
      <c r="L316" s="1392" t="s">
        <v>1924</v>
      </c>
      <c r="N316" s="1392" t="s">
        <v>1911</v>
      </c>
      <c r="O316" s="1392" t="s">
        <v>2007</v>
      </c>
    </row>
    <row r="317" spans="1:15">
      <c r="A317" s="1391">
        <v>1143833326</v>
      </c>
      <c r="D317" s="1392" t="s">
        <v>2587</v>
      </c>
      <c r="E317" s="1392" t="s">
        <v>2588</v>
      </c>
      <c r="F317" s="1392" t="s">
        <v>164</v>
      </c>
      <c r="G317" s="1392" t="s">
        <v>1908</v>
      </c>
      <c r="H317" s="1392" t="s">
        <v>1013</v>
      </c>
      <c r="I317" s="1392" t="s">
        <v>2588</v>
      </c>
      <c r="J317" s="1392" t="s">
        <v>1910</v>
      </c>
      <c r="K317" s="1392" t="s">
        <v>1013</v>
      </c>
      <c r="L317" s="1392" t="s">
        <v>1013</v>
      </c>
      <c r="N317" s="1392" t="s">
        <v>1911</v>
      </c>
      <c r="O317" s="1392" t="s">
        <v>1912</v>
      </c>
    </row>
    <row r="318" spans="1:15">
      <c r="A318" s="1391">
        <v>1167694042</v>
      </c>
      <c r="D318" s="1392" t="s">
        <v>2589</v>
      </c>
      <c r="E318" s="1392" t="s">
        <v>2590</v>
      </c>
      <c r="F318" s="1392" t="s">
        <v>136</v>
      </c>
      <c r="G318" s="1392" t="s">
        <v>1881</v>
      </c>
      <c r="H318" s="1392" t="s">
        <v>1924</v>
      </c>
      <c r="I318" s="1392" t="s">
        <v>2590</v>
      </c>
      <c r="J318" s="1392" t="s">
        <v>1926</v>
      </c>
      <c r="K318" s="1392" t="s">
        <v>1927</v>
      </c>
      <c r="L318" s="1392" t="s">
        <v>1924</v>
      </c>
      <c r="N318" s="1392" t="s">
        <v>1928</v>
      </c>
      <c r="O318" s="1392" t="s">
        <v>1975</v>
      </c>
    </row>
    <row r="319" spans="1:15">
      <c r="A319" s="1391">
        <v>1163439582</v>
      </c>
      <c r="D319" s="1392" t="s">
        <v>2591</v>
      </c>
      <c r="E319" s="1392" t="s">
        <v>2592</v>
      </c>
      <c r="F319" s="1392" t="s">
        <v>164</v>
      </c>
      <c r="G319" s="1392" t="s">
        <v>1908</v>
      </c>
      <c r="H319" s="1392" t="s">
        <v>39</v>
      </c>
      <c r="I319" s="1392" t="s">
        <v>2592</v>
      </c>
      <c r="J319" s="1392" t="s">
        <v>1896</v>
      </c>
      <c r="K319" s="1392" t="s">
        <v>39</v>
      </c>
      <c r="L319" s="1392" t="s">
        <v>39</v>
      </c>
      <c r="N319" s="1392" t="s">
        <v>1911</v>
      </c>
      <c r="O319" s="1392" t="s">
        <v>1938</v>
      </c>
    </row>
    <row r="320" spans="1:15">
      <c r="A320" s="1391">
        <v>1143400019</v>
      </c>
      <c r="D320" s="1392" t="s">
        <v>2593</v>
      </c>
      <c r="E320" s="1392" t="s">
        <v>2594</v>
      </c>
      <c r="F320" s="1392" t="s">
        <v>140</v>
      </c>
      <c r="G320" s="1392" t="s">
        <v>1881</v>
      </c>
      <c r="H320" s="1392" t="s">
        <v>1924</v>
      </c>
      <c r="I320" s="1392" t="s">
        <v>2594</v>
      </c>
      <c r="J320" s="1392" t="s">
        <v>1926</v>
      </c>
      <c r="K320" s="1392" t="s">
        <v>1927</v>
      </c>
      <c r="L320" s="1392" t="s">
        <v>1924</v>
      </c>
      <c r="N320" s="1392" t="s">
        <v>1911</v>
      </c>
      <c r="O320" s="1392" t="s">
        <v>2007</v>
      </c>
    </row>
    <row r="321" spans="1:15">
      <c r="A321" s="1391">
        <v>1142322107</v>
      </c>
      <c r="D321" s="1392" t="s">
        <v>2595</v>
      </c>
      <c r="E321" s="1392" t="s">
        <v>2596</v>
      </c>
      <c r="F321" s="1392" t="s">
        <v>140</v>
      </c>
      <c r="G321" s="1392" t="s">
        <v>1881</v>
      </c>
      <c r="H321" s="1392" t="s">
        <v>1924</v>
      </c>
      <c r="I321" s="1392" t="s">
        <v>2596</v>
      </c>
      <c r="J321" s="1392" t="s">
        <v>1926</v>
      </c>
      <c r="K321" s="1392" t="s">
        <v>1927</v>
      </c>
      <c r="L321" s="1392" t="s">
        <v>1924</v>
      </c>
      <c r="N321" s="1392" t="s">
        <v>1911</v>
      </c>
      <c r="O321" s="1392" t="s">
        <v>2048</v>
      </c>
    </row>
    <row r="322" spans="1:15">
      <c r="A322" s="1391">
        <v>1169970309</v>
      </c>
      <c r="D322" s="1392" t="s">
        <v>2597</v>
      </c>
      <c r="E322" s="1392" t="s">
        <v>2598</v>
      </c>
      <c r="F322" s="1392" t="s">
        <v>140</v>
      </c>
      <c r="G322" s="1392" t="s">
        <v>1881</v>
      </c>
      <c r="H322" s="1392" t="s">
        <v>1924</v>
      </c>
      <c r="I322" s="1392" t="s">
        <v>2598</v>
      </c>
      <c r="J322" s="1392" t="s">
        <v>1926</v>
      </c>
      <c r="K322" s="1392" t="s">
        <v>1927</v>
      </c>
      <c r="L322" s="1392" t="s">
        <v>1924</v>
      </c>
      <c r="N322" s="1392" t="s">
        <v>1911</v>
      </c>
      <c r="O322" s="1392" t="s">
        <v>2007</v>
      </c>
    </row>
    <row r="323" spans="1:15">
      <c r="A323" s="1391">
        <v>1142318055</v>
      </c>
      <c r="D323" s="1392" t="s">
        <v>2599</v>
      </c>
      <c r="E323" s="1392" t="s">
        <v>2600</v>
      </c>
      <c r="F323" s="1392" t="s">
        <v>140</v>
      </c>
      <c r="G323" s="1392" t="s">
        <v>1881</v>
      </c>
      <c r="H323" s="1392" t="s">
        <v>1924</v>
      </c>
      <c r="I323" s="1392" t="s">
        <v>2600</v>
      </c>
      <c r="J323" s="1392" t="s">
        <v>1926</v>
      </c>
      <c r="K323" s="1392" t="s">
        <v>1927</v>
      </c>
      <c r="L323" s="1392" t="s">
        <v>1924</v>
      </c>
      <c r="N323" s="1392" t="s">
        <v>1911</v>
      </c>
      <c r="O323" s="1392" t="s">
        <v>2048</v>
      </c>
    </row>
    <row r="324" spans="1:15">
      <c r="A324" s="1391">
        <v>1143807536</v>
      </c>
      <c r="D324" s="1392" t="s">
        <v>2601</v>
      </c>
      <c r="E324" s="1392" t="s">
        <v>2602</v>
      </c>
      <c r="F324" s="1392" t="s">
        <v>140</v>
      </c>
      <c r="G324" s="1392" t="s">
        <v>1881</v>
      </c>
      <c r="H324" s="1392" t="s">
        <v>1924</v>
      </c>
      <c r="I324" s="1392" t="s">
        <v>2602</v>
      </c>
      <c r="J324" s="1392" t="s">
        <v>1926</v>
      </c>
      <c r="K324" s="1392" t="s">
        <v>1927</v>
      </c>
      <c r="L324" s="1392" t="s">
        <v>1924</v>
      </c>
      <c r="N324" s="1392" t="s">
        <v>1928</v>
      </c>
      <c r="O324" s="1392" t="s">
        <v>2098</v>
      </c>
    </row>
    <row r="325" spans="1:15">
      <c r="A325" s="1391">
        <v>1144197390</v>
      </c>
      <c r="D325" s="1392" t="s">
        <v>2603</v>
      </c>
      <c r="E325" s="1392" t="s">
        <v>2604</v>
      </c>
      <c r="F325" s="1392" t="s">
        <v>140</v>
      </c>
      <c r="G325" s="1392" t="s">
        <v>1881</v>
      </c>
      <c r="H325" s="1392" t="s">
        <v>1924</v>
      </c>
      <c r="I325" s="1392" t="s">
        <v>2604</v>
      </c>
      <c r="J325" s="1392" t="s">
        <v>1926</v>
      </c>
      <c r="K325" s="1392" t="s">
        <v>1927</v>
      </c>
      <c r="L325" s="1392" t="s">
        <v>1924</v>
      </c>
      <c r="N325" s="1392" t="s">
        <v>1911</v>
      </c>
      <c r="O325" s="1392" t="s">
        <v>2007</v>
      </c>
    </row>
    <row r="326" spans="1:15">
      <c r="A326" s="1392">
        <v>1143208313</v>
      </c>
      <c r="D326" s="1392" t="s">
        <v>2605</v>
      </c>
      <c r="E326" s="1392" t="s">
        <v>2606</v>
      </c>
      <c r="F326" s="1392" t="s">
        <v>140</v>
      </c>
      <c r="G326" s="1392" t="s">
        <v>1881</v>
      </c>
      <c r="H326" s="1392" t="s">
        <v>1924</v>
      </c>
      <c r="I326" s="1392" t="s">
        <v>2606</v>
      </c>
      <c r="J326" s="1392" t="s">
        <v>1926</v>
      </c>
      <c r="K326" s="1392" t="s">
        <v>1927</v>
      </c>
      <c r="L326" s="1392" t="s">
        <v>1924</v>
      </c>
      <c r="N326" s="1392" t="s">
        <v>1911</v>
      </c>
      <c r="O326" s="1392" t="s">
        <v>2048</v>
      </c>
    </row>
    <row r="327" spans="1:15">
      <c r="A327" s="1391">
        <v>1148080519</v>
      </c>
      <c r="D327" s="1392" t="s">
        <v>2607</v>
      </c>
      <c r="E327" s="1392" t="s">
        <v>2608</v>
      </c>
      <c r="F327" s="1392" t="s">
        <v>140</v>
      </c>
      <c r="G327" s="1392" t="s">
        <v>1881</v>
      </c>
      <c r="H327" s="1392" t="s">
        <v>1924</v>
      </c>
      <c r="I327" s="1392" t="s">
        <v>2608</v>
      </c>
      <c r="J327" s="1392" t="s">
        <v>1926</v>
      </c>
      <c r="K327" s="1392" t="s">
        <v>1927</v>
      </c>
      <c r="L327" s="1392" t="s">
        <v>1924</v>
      </c>
      <c r="N327" s="1392" t="s">
        <v>1911</v>
      </c>
      <c r="O327" s="1392" t="s">
        <v>2007</v>
      </c>
    </row>
    <row r="328" spans="1:15">
      <c r="A328" s="1391">
        <v>1144204063</v>
      </c>
      <c r="D328" s="1392" t="s">
        <v>2609</v>
      </c>
      <c r="E328" s="1392" t="s">
        <v>2610</v>
      </c>
      <c r="F328" s="1392" t="s">
        <v>140</v>
      </c>
      <c r="G328" s="1392" t="s">
        <v>1881</v>
      </c>
      <c r="H328" s="1392" t="s">
        <v>1924</v>
      </c>
      <c r="I328" s="1392" t="s">
        <v>2610</v>
      </c>
      <c r="J328" s="1392" t="s">
        <v>1926</v>
      </c>
      <c r="K328" s="1392" t="s">
        <v>1927</v>
      </c>
      <c r="L328" s="1392" t="s">
        <v>1924</v>
      </c>
      <c r="N328" s="1392" t="s">
        <v>1928</v>
      </c>
      <c r="O328" s="1392" t="s">
        <v>2098</v>
      </c>
    </row>
    <row r="329" spans="1:15">
      <c r="A329" s="1391">
        <v>1142784306</v>
      </c>
      <c r="D329" s="1392" t="s">
        <v>2611</v>
      </c>
      <c r="E329" s="1392" t="s">
        <v>2612</v>
      </c>
      <c r="F329" s="1392" t="s">
        <v>140</v>
      </c>
      <c r="G329" s="1392" t="s">
        <v>1896</v>
      </c>
      <c r="H329" s="1392" t="s">
        <v>39</v>
      </c>
      <c r="I329" s="1392" t="s">
        <v>2612</v>
      </c>
      <c r="J329" s="1392" t="s">
        <v>2023</v>
      </c>
      <c r="K329" s="1392" t="s">
        <v>2024</v>
      </c>
      <c r="L329" s="1392" t="s">
        <v>39</v>
      </c>
      <c r="N329" s="1392" t="s">
        <v>1911</v>
      </c>
      <c r="O329" s="1392" t="s">
        <v>1934</v>
      </c>
    </row>
    <row r="330" spans="1:15">
      <c r="A330" s="1391">
        <v>1142284406</v>
      </c>
      <c r="D330" s="1392" t="s">
        <v>2613</v>
      </c>
      <c r="E330" s="1392" t="s">
        <v>2614</v>
      </c>
      <c r="F330" s="1392" t="s">
        <v>165</v>
      </c>
      <c r="G330" s="1392" t="s">
        <v>1914</v>
      </c>
      <c r="H330" s="1392" t="s">
        <v>1030</v>
      </c>
      <c r="I330" s="1392" t="s">
        <v>2614</v>
      </c>
      <c r="J330" s="1392" t="s">
        <v>1910</v>
      </c>
      <c r="K330" s="1392" t="s">
        <v>1916</v>
      </c>
      <c r="L330" s="1392" t="s">
        <v>1030</v>
      </c>
      <c r="N330" s="1392" t="s">
        <v>1911</v>
      </c>
      <c r="O330" s="1392" t="s">
        <v>1956</v>
      </c>
    </row>
    <row r="331" spans="1:15">
      <c r="A331" s="1391">
        <v>1141303090</v>
      </c>
      <c r="D331" s="1392" t="s">
        <v>2615</v>
      </c>
      <c r="E331" s="1392" t="s">
        <v>2616</v>
      </c>
      <c r="F331" s="1392" t="s">
        <v>165</v>
      </c>
      <c r="G331" s="1392" t="s">
        <v>1914</v>
      </c>
      <c r="H331" s="1392" t="s">
        <v>1030</v>
      </c>
      <c r="I331" s="1392" t="s">
        <v>2616</v>
      </c>
      <c r="J331" s="1392" t="s">
        <v>1910</v>
      </c>
      <c r="K331" s="1392" t="s">
        <v>1916</v>
      </c>
      <c r="L331" s="1392" t="s">
        <v>1030</v>
      </c>
      <c r="N331" s="1392" t="s">
        <v>1911</v>
      </c>
      <c r="O331" s="1392" t="s">
        <v>1956</v>
      </c>
    </row>
    <row r="332" spans="1:15">
      <c r="A332" s="1391">
        <v>1169099828</v>
      </c>
      <c r="D332" s="1392" t="s">
        <v>2617</v>
      </c>
      <c r="E332" s="1392" t="s">
        <v>2618</v>
      </c>
      <c r="F332" s="1392" t="s">
        <v>140</v>
      </c>
      <c r="G332" s="1392" t="s">
        <v>1914</v>
      </c>
      <c r="H332" s="1392" t="s">
        <v>1030</v>
      </c>
      <c r="I332" s="1392" t="s">
        <v>2618</v>
      </c>
      <c r="J332" s="1392" t="s">
        <v>1910</v>
      </c>
      <c r="K332" s="1392" t="s">
        <v>1916</v>
      </c>
      <c r="L332" s="1392" t="s">
        <v>1030</v>
      </c>
      <c r="N332" s="1392" t="s">
        <v>1928</v>
      </c>
      <c r="O332" s="1392" t="s">
        <v>1953</v>
      </c>
    </row>
    <row r="333" spans="1:15">
      <c r="A333" s="1391">
        <v>1165633679</v>
      </c>
      <c r="D333" s="1392" t="s">
        <v>2619</v>
      </c>
      <c r="E333" s="1392" t="s">
        <v>2620</v>
      </c>
      <c r="F333" s="1392" t="s">
        <v>164</v>
      </c>
      <c r="G333" s="1392" t="s">
        <v>1908</v>
      </c>
      <c r="H333" s="1392" t="s">
        <v>1013</v>
      </c>
      <c r="I333" s="1392" t="s">
        <v>2620</v>
      </c>
      <c r="J333" s="1392" t="s">
        <v>1910</v>
      </c>
      <c r="K333" s="1392" t="s">
        <v>1013</v>
      </c>
      <c r="L333" s="1392" t="s">
        <v>1013</v>
      </c>
      <c r="N333" s="1392" t="s">
        <v>1911</v>
      </c>
      <c r="O333" s="1392" t="s">
        <v>1938</v>
      </c>
    </row>
    <row r="334" spans="1:15">
      <c r="A334" s="1391">
        <v>1146255097</v>
      </c>
      <c r="D334" s="1392" t="s">
        <v>2621</v>
      </c>
      <c r="E334" s="1392" t="s">
        <v>2622</v>
      </c>
      <c r="F334" s="1392" t="s">
        <v>132</v>
      </c>
      <c r="G334" s="1392" t="s">
        <v>2175</v>
      </c>
      <c r="H334" s="1392" t="s">
        <v>1015</v>
      </c>
      <c r="I334" s="1392" t="s">
        <v>2622</v>
      </c>
      <c r="J334" s="1392" t="s">
        <v>1881</v>
      </c>
      <c r="K334" s="1392" t="s">
        <v>1015</v>
      </c>
      <c r="L334" s="1392" t="s">
        <v>1015</v>
      </c>
      <c r="N334" s="1392" t="s">
        <v>1911</v>
      </c>
      <c r="O334" s="1392" t="s">
        <v>1922</v>
      </c>
    </row>
    <row r="335" spans="1:15">
      <c r="A335" s="1391">
        <v>1149144702</v>
      </c>
      <c r="D335" s="1392" t="s">
        <v>2623</v>
      </c>
      <c r="E335" s="1392" t="s">
        <v>2624</v>
      </c>
      <c r="F335" s="1392" t="s">
        <v>246</v>
      </c>
      <c r="G335" s="1392" t="s">
        <v>1942</v>
      </c>
      <c r="H335" s="1392" t="s">
        <v>1014</v>
      </c>
      <c r="I335" s="1392" t="s">
        <v>2624</v>
      </c>
      <c r="J335" s="1392" t="s">
        <v>1937</v>
      </c>
      <c r="K335" s="1392" t="s">
        <v>1014</v>
      </c>
      <c r="L335" s="1392" t="s">
        <v>1014</v>
      </c>
      <c r="N335" s="1392" t="s">
        <v>1911</v>
      </c>
      <c r="O335" s="1392" t="s">
        <v>1912</v>
      </c>
    </row>
    <row r="336" spans="1:15">
      <c r="A336" s="1391">
        <v>1166014739</v>
      </c>
      <c r="D336" s="1392" t="s">
        <v>2625</v>
      </c>
      <c r="E336" s="1392" t="s">
        <v>2626</v>
      </c>
      <c r="F336" s="1392" t="s">
        <v>164</v>
      </c>
      <c r="G336" s="1392" t="s">
        <v>1908</v>
      </c>
      <c r="H336" s="1392" t="s">
        <v>39</v>
      </c>
      <c r="I336" s="1392" t="s">
        <v>2626</v>
      </c>
      <c r="J336" s="1392" t="s">
        <v>1896</v>
      </c>
      <c r="K336" s="1392" t="s">
        <v>39</v>
      </c>
      <c r="L336" s="1392" t="s">
        <v>39</v>
      </c>
      <c r="N336" s="1392" t="s">
        <v>1911</v>
      </c>
      <c r="O336" s="1392" t="s">
        <v>1938</v>
      </c>
    </row>
    <row r="337" spans="1:15">
      <c r="A337" s="1391">
        <v>1160306792</v>
      </c>
      <c r="D337" s="1392" t="s">
        <v>2627</v>
      </c>
      <c r="E337" s="1392" t="s">
        <v>2628</v>
      </c>
      <c r="F337" s="1392" t="s">
        <v>140</v>
      </c>
      <c r="G337" s="1392" t="s">
        <v>1881</v>
      </c>
      <c r="H337" s="1392" t="s">
        <v>1924</v>
      </c>
      <c r="I337" s="1392" t="s">
        <v>2628</v>
      </c>
      <c r="J337" s="1392" t="s">
        <v>1926</v>
      </c>
      <c r="K337" s="1392" t="s">
        <v>1927</v>
      </c>
      <c r="L337" s="1392" t="s">
        <v>1924</v>
      </c>
      <c r="N337" s="1392" t="s">
        <v>1911</v>
      </c>
      <c r="O337" s="1392" t="s">
        <v>2007</v>
      </c>
    </row>
    <row r="338" spans="1:15">
      <c r="A338" s="1391">
        <v>1149815814</v>
      </c>
      <c r="D338" s="1392" t="s">
        <v>2629</v>
      </c>
      <c r="E338" s="1392" t="s">
        <v>2630</v>
      </c>
      <c r="F338" s="1392" t="s">
        <v>119</v>
      </c>
      <c r="G338" s="1392" t="s">
        <v>1942</v>
      </c>
      <c r="H338" s="1392" t="s">
        <v>1014</v>
      </c>
      <c r="I338" s="1392" t="s">
        <v>2630</v>
      </c>
      <c r="J338" s="1392" t="s">
        <v>1937</v>
      </c>
      <c r="K338" s="1392" t="s">
        <v>1014</v>
      </c>
      <c r="L338" s="1392" t="s">
        <v>1014</v>
      </c>
      <c r="N338" s="1392" t="s">
        <v>1911</v>
      </c>
      <c r="O338" s="1392" t="s">
        <v>1912</v>
      </c>
    </row>
    <row r="339" spans="1:15">
      <c r="A339" s="1391">
        <v>1162743620</v>
      </c>
      <c r="D339" s="1392" t="s">
        <v>2631</v>
      </c>
      <c r="E339" s="1392" t="s">
        <v>2632</v>
      </c>
      <c r="F339" s="1392" t="s">
        <v>165</v>
      </c>
      <c r="G339" s="1392" t="s">
        <v>1914</v>
      </c>
      <c r="H339" s="1392" t="s">
        <v>1031</v>
      </c>
      <c r="I339" s="1392" t="s">
        <v>2632</v>
      </c>
      <c r="J339" s="1392" t="s">
        <v>1993</v>
      </c>
      <c r="K339" s="1392" t="s">
        <v>1994</v>
      </c>
      <c r="L339" s="1392" t="s">
        <v>1031</v>
      </c>
      <c r="N339" s="1392" t="s">
        <v>1928</v>
      </c>
      <c r="O339" s="1392" t="s">
        <v>1953</v>
      </c>
    </row>
    <row r="340" spans="1:15">
      <c r="A340" s="1391">
        <v>1142568931</v>
      </c>
      <c r="D340" s="1392" t="s">
        <v>2633</v>
      </c>
      <c r="E340" s="1392" t="s">
        <v>2634</v>
      </c>
      <c r="F340" s="1392" t="s">
        <v>164</v>
      </c>
      <c r="G340" s="1392" t="s">
        <v>1908</v>
      </c>
      <c r="H340" s="1392" t="s">
        <v>2037</v>
      </c>
      <c r="I340" s="1392" t="s">
        <v>2634</v>
      </c>
      <c r="J340" s="1392" t="s">
        <v>2039</v>
      </c>
      <c r="K340" s="1392" t="s">
        <v>2037</v>
      </c>
      <c r="L340" s="1392" t="s">
        <v>2037</v>
      </c>
      <c r="N340" s="1392" t="s">
        <v>1911</v>
      </c>
      <c r="O340" s="1392" t="s">
        <v>1938</v>
      </c>
    </row>
    <row r="341" spans="1:15">
      <c r="A341" s="1391">
        <v>1161927166</v>
      </c>
      <c r="D341" s="1392" t="s">
        <v>2635</v>
      </c>
      <c r="E341" s="1392" t="s">
        <v>663</v>
      </c>
      <c r="F341" s="1392" t="s">
        <v>110</v>
      </c>
      <c r="G341" s="1392" t="s">
        <v>1881</v>
      </c>
      <c r="H341" s="1392" t="s">
        <v>1924</v>
      </c>
      <c r="I341" s="1392" t="s">
        <v>663</v>
      </c>
      <c r="J341" s="1392" t="s">
        <v>1926</v>
      </c>
      <c r="K341" s="1392" t="s">
        <v>1927</v>
      </c>
      <c r="L341" s="1392" t="s">
        <v>1924</v>
      </c>
      <c r="N341" s="1392" t="s">
        <v>1928</v>
      </c>
      <c r="O341" s="1392" t="s">
        <v>1929</v>
      </c>
    </row>
    <row r="342" spans="1:15">
      <c r="A342" s="1391">
        <v>1144515633</v>
      </c>
      <c r="D342" s="1392" t="s">
        <v>2636</v>
      </c>
      <c r="E342" s="1392" t="s">
        <v>2637</v>
      </c>
      <c r="F342" s="1392" t="s">
        <v>132</v>
      </c>
      <c r="G342" s="1392" t="s">
        <v>1881</v>
      </c>
      <c r="H342" s="1392" t="s">
        <v>1924</v>
      </c>
      <c r="I342" s="1392" t="s">
        <v>2637</v>
      </c>
      <c r="J342" s="1392" t="s">
        <v>1926</v>
      </c>
      <c r="K342" s="1392" t="s">
        <v>1927</v>
      </c>
      <c r="L342" s="1392" t="s">
        <v>1924</v>
      </c>
      <c r="N342" s="1392" t="s">
        <v>1911</v>
      </c>
      <c r="O342" s="1392" t="s">
        <v>1922</v>
      </c>
    </row>
    <row r="343" spans="1:15">
      <c r="A343" s="1391">
        <v>1162238613</v>
      </c>
      <c r="D343" s="1392" t="s">
        <v>2638</v>
      </c>
      <c r="E343" s="1392" t="s">
        <v>2639</v>
      </c>
      <c r="F343" s="1392" t="s">
        <v>136</v>
      </c>
      <c r="G343" s="1392" t="s">
        <v>1914</v>
      </c>
      <c r="H343" s="1392" t="s">
        <v>1030</v>
      </c>
      <c r="I343" s="1392" t="s">
        <v>2639</v>
      </c>
      <c r="J343" s="1392" t="s">
        <v>1910</v>
      </c>
      <c r="K343" s="1392" t="s">
        <v>1916</v>
      </c>
      <c r="L343" s="1392" t="s">
        <v>1030</v>
      </c>
      <c r="N343" s="1392" t="s">
        <v>1928</v>
      </c>
      <c r="O343" s="1392" t="s">
        <v>1953</v>
      </c>
    </row>
    <row r="344" spans="1:15">
      <c r="A344" s="1391">
        <v>1168960053</v>
      </c>
      <c r="D344" s="1392" t="s">
        <v>2640</v>
      </c>
      <c r="E344" s="1392" t="s">
        <v>2641</v>
      </c>
      <c r="F344" s="1392" t="s">
        <v>140</v>
      </c>
      <c r="G344" s="1392" t="s">
        <v>1881</v>
      </c>
      <c r="H344" s="1392" t="s">
        <v>1924</v>
      </c>
      <c r="I344" s="1392" t="s">
        <v>2641</v>
      </c>
      <c r="J344" s="1392" t="s">
        <v>1926</v>
      </c>
      <c r="K344" s="1392" t="s">
        <v>1927</v>
      </c>
      <c r="L344" s="1392" t="s">
        <v>1924</v>
      </c>
      <c r="N344" s="1392" t="s">
        <v>1911</v>
      </c>
      <c r="O344" s="1392" t="s">
        <v>2048</v>
      </c>
    </row>
    <row r="345" spans="1:15">
      <c r="A345" s="1391">
        <v>1142239574</v>
      </c>
      <c r="D345" s="1392" t="s">
        <v>2642</v>
      </c>
      <c r="E345" s="1392" t="s">
        <v>2643</v>
      </c>
      <c r="F345" s="1392" t="s">
        <v>132</v>
      </c>
      <c r="G345" s="1392" t="s">
        <v>1881</v>
      </c>
      <c r="H345" s="1392" t="s">
        <v>1924</v>
      </c>
      <c r="I345" s="1392" t="s">
        <v>2643</v>
      </c>
      <c r="J345" s="1392" t="s">
        <v>1926</v>
      </c>
      <c r="K345" s="1392" t="s">
        <v>1927</v>
      </c>
      <c r="L345" s="1392" t="s">
        <v>1924</v>
      </c>
      <c r="N345" s="1392" t="s">
        <v>1911</v>
      </c>
      <c r="O345" s="1392" t="s">
        <v>1922</v>
      </c>
    </row>
    <row r="346" spans="1:15">
      <c r="A346" s="1391">
        <v>1142677674</v>
      </c>
      <c r="D346" s="1392" t="s">
        <v>2644</v>
      </c>
      <c r="E346" s="1392" t="s">
        <v>2645</v>
      </c>
      <c r="F346" s="1392" t="s">
        <v>164</v>
      </c>
      <c r="G346" s="1392" t="s">
        <v>1931</v>
      </c>
      <c r="H346" s="1392" t="s">
        <v>131</v>
      </c>
      <c r="I346" s="1392" t="s">
        <v>2645</v>
      </c>
      <c r="J346" s="1392" t="s">
        <v>1933</v>
      </c>
      <c r="K346" s="1392" t="s">
        <v>131</v>
      </c>
      <c r="L346" s="1392" t="s">
        <v>131</v>
      </c>
      <c r="N346" s="1392" t="s">
        <v>1911</v>
      </c>
      <c r="O346" s="1392" t="s">
        <v>1934</v>
      </c>
    </row>
    <row r="347" spans="1:15">
      <c r="A347" s="1391">
        <v>1143545649</v>
      </c>
      <c r="D347" s="1392" t="s">
        <v>2646</v>
      </c>
      <c r="E347" s="1392" t="s">
        <v>2647</v>
      </c>
      <c r="F347" s="1392" t="s">
        <v>165</v>
      </c>
      <c r="G347" s="1392" t="s">
        <v>1914</v>
      </c>
      <c r="H347" s="1392" t="s">
        <v>1030</v>
      </c>
      <c r="I347" s="1392" t="s">
        <v>2647</v>
      </c>
      <c r="J347" s="1392" t="s">
        <v>1910</v>
      </c>
      <c r="K347" s="1392" t="s">
        <v>1916</v>
      </c>
      <c r="L347" s="1392" t="s">
        <v>1030</v>
      </c>
      <c r="N347" s="1392" t="s">
        <v>1911</v>
      </c>
      <c r="O347" s="1392" t="s">
        <v>1917</v>
      </c>
    </row>
    <row r="348" spans="1:15">
      <c r="A348" s="1391">
        <v>1144241974</v>
      </c>
      <c r="D348" s="1392" t="s">
        <v>2648</v>
      </c>
      <c r="E348" s="1392" t="s">
        <v>2649</v>
      </c>
      <c r="F348" s="1392" t="s">
        <v>165</v>
      </c>
      <c r="G348" s="1392" t="s">
        <v>1914</v>
      </c>
      <c r="H348" s="1392" t="s">
        <v>1030</v>
      </c>
      <c r="I348" s="1392" t="s">
        <v>2649</v>
      </c>
      <c r="J348" s="1392" t="s">
        <v>1910</v>
      </c>
      <c r="K348" s="1392" t="s">
        <v>1916</v>
      </c>
      <c r="L348" s="1392" t="s">
        <v>1030</v>
      </c>
      <c r="N348" s="1392" t="s">
        <v>1911</v>
      </c>
      <c r="O348" s="1392" t="s">
        <v>1917</v>
      </c>
    </row>
    <row r="349" spans="1:15">
      <c r="A349" s="1391">
        <v>1162428909</v>
      </c>
      <c r="D349" s="1392" t="s">
        <v>2650</v>
      </c>
      <c r="E349" s="1392" t="s">
        <v>2651</v>
      </c>
      <c r="F349" s="1392" t="s">
        <v>246</v>
      </c>
      <c r="G349" s="1392" t="s">
        <v>1942</v>
      </c>
      <c r="H349" s="1392" t="s">
        <v>1013</v>
      </c>
      <c r="I349" s="1392" t="s">
        <v>2651</v>
      </c>
      <c r="J349" s="1392" t="s">
        <v>1910</v>
      </c>
      <c r="K349" s="1392" t="s">
        <v>1959</v>
      </c>
      <c r="L349" s="1392" t="s">
        <v>1013</v>
      </c>
      <c r="N349" s="1392" t="s">
        <v>1911</v>
      </c>
      <c r="O349" s="1392" t="s">
        <v>1912</v>
      </c>
    </row>
    <row r="350" spans="1:15">
      <c r="A350" s="1391">
        <v>1164999469</v>
      </c>
      <c r="D350" s="1392" t="s">
        <v>2652</v>
      </c>
      <c r="E350" s="1392" t="s">
        <v>2653</v>
      </c>
      <c r="F350" s="1392" t="s">
        <v>136</v>
      </c>
      <c r="G350" s="1392" t="s">
        <v>1881</v>
      </c>
      <c r="H350" s="1392" t="s">
        <v>1924</v>
      </c>
      <c r="I350" s="1392" t="s">
        <v>2653</v>
      </c>
      <c r="J350" s="1392" t="s">
        <v>1926</v>
      </c>
      <c r="K350" s="1392" t="s">
        <v>1927</v>
      </c>
      <c r="L350" s="1392" t="s">
        <v>1924</v>
      </c>
      <c r="N350" s="1392" t="s">
        <v>1911</v>
      </c>
      <c r="O350" s="1392" t="s">
        <v>2105</v>
      </c>
    </row>
    <row r="351" spans="1:15">
      <c r="A351" s="1391">
        <v>1143141464</v>
      </c>
      <c r="D351" s="1392" t="s">
        <v>2654</v>
      </c>
      <c r="E351" s="1392" t="s">
        <v>2655</v>
      </c>
      <c r="F351" s="1392" t="s">
        <v>136</v>
      </c>
      <c r="G351" s="1392" t="s">
        <v>1914</v>
      </c>
      <c r="H351" s="1392" t="s">
        <v>1030</v>
      </c>
      <c r="I351" s="1392" t="s">
        <v>2655</v>
      </c>
      <c r="J351" s="1392" t="s">
        <v>1910</v>
      </c>
      <c r="K351" s="1392" t="s">
        <v>1916</v>
      </c>
      <c r="L351" s="1392" t="s">
        <v>1030</v>
      </c>
      <c r="N351" s="1392" t="s">
        <v>1911</v>
      </c>
      <c r="O351" s="1392" t="s">
        <v>1917</v>
      </c>
    </row>
    <row r="352" spans="1:15">
      <c r="A352" s="1391">
        <v>1142392142</v>
      </c>
      <c r="D352" s="1392" t="s">
        <v>2656</v>
      </c>
      <c r="E352" s="1392" t="s">
        <v>2657</v>
      </c>
      <c r="F352" s="1392" t="s">
        <v>140</v>
      </c>
      <c r="G352" s="1392" t="s">
        <v>1896</v>
      </c>
      <c r="H352" s="1392" t="s">
        <v>39</v>
      </c>
      <c r="I352" s="1392" t="s">
        <v>2657</v>
      </c>
      <c r="J352" s="1392" t="s">
        <v>2023</v>
      </c>
      <c r="K352" s="1392" t="s">
        <v>2024</v>
      </c>
      <c r="L352" s="1392" t="s">
        <v>39</v>
      </c>
      <c r="N352" s="1392" t="s">
        <v>1928</v>
      </c>
      <c r="O352" s="1392" t="s">
        <v>1953</v>
      </c>
    </row>
    <row r="353" spans="1:15">
      <c r="A353" s="1391">
        <v>1143229335</v>
      </c>
      <c r="D353" s="1392" t="s">
        <v>2658</v>
      </c>
      <c r="E353" s="1392" t="s">
        <v>2659</v>
      </c>
      <c r="F353" s="1392" t="s">
        <v>246</v>
      </c>
      <c r="G353" s="1392" t="s">
        <v>1942</v>
      </c>
      <c r="H353" s="1392" t="s">
        <v>1015</v>
      </c>
      <c r="I353" s="1392" t="s">
        <v>2659</v>
      </c>
      <c r="J353" s="1392" t="s">
        <v>1881</v>
      </c>
      <c r="K353" s="1392" t="s">
        <v>1980</v>
      </c>
      <c r="L353" s="1392" t="s">
        <v>1015</v>
      </c>
      <c r="N353" s="1392" t="s">
        <v>1928</v>
      </c>
      <c r="O353" s="1392" t="s">
        <v>1929</v>
      </c>
    </row>
    <row r="354" spans="1:15">
      <c r="A354" s="1391">
        <v>1149166770</v>
      </c>
      <c r="D354" s="1392" t="s">
        <v>2660</v>
      </c>
      <c r="E354" s="1392" t="s">
        <v>2661</v>
      </c>
      <c r="F354" s="1392" t="s">
        <v>161</v>
      </c>
      <c r="G354" s="1392" t="s">
        <v>2019</v>
      </c>
      <c r="H354" s="1392" t="s">
        <v>1012</v>
      </c>
      <c r="I354" s="1392" t="s">
        <v>2661</v>
      </c>
      <c r="J354" s="1392" t="s">
        <v>1910</v>
      </c>
      <c r="K354" s="1392" t="s">
        <v>1012</v>
      </c>
      <c r="L354" s="1392" t="s">
        <v>1012</v>
      </c>
      <c r="N354" s="1392" t="s">
        <v>1911</v>
      </c>
      <c r="O354" s="1392" t="s">
        <v>1934</v>
      </c>
    </row>
    <row r="355" spans="1:15">
      <c r="A355" s="1391">
        <v>1163265888</v>
      </c>
      <c r="D355" s="1392" t="s">
        <v>2662</v>
      </c>
      <c r="E355" s="1392" t="s">
        <v>2663</v>
      </c>
      <c r="F355" s="1392" t="s">
        <v>140</v>
      </c>
      <c r="G355" s="1392" t="s">
        <v>1881</v>
      </c>
      <c r="H355" s="1392" t="s">
        <v>1924</v>
      </c>
      <c r="I355" s="1392" t="s">
        <v>2663</v>
      </c>
      <c r="J355" s="1392" t="s">
        <v>1926</v>
      </c>
      <c r="K355" s="1392" t="s">
        <v>1927</v>
      </c>
      <c r="L355" s="1392" t="s">
        <v>1924</v>
      </c>
      <c r="N355" s="1392" t="s">
        <v>1928</v>
      </c>
      <c r="O355" s="1392" t="s">
        <v>2098</v>
      </c>
    </row>
    <row r="356" spans="1:15">
      <c r="A356" s="1391">
        <v>1161282299</v>
      </c>
      <c r="D356" s="1392" t="s">
        <v>2664</v>
      </c>
      <c r="E356" s="1392" t="s">
        <v>2665</v>
      </c>
      <c r="F356" s="1392" t="s">
        <v>140</v>
      </c>
      <c r="G356" s="1392" t="s">
        <v>1881</v>
      </c>
      <c r="H356" s="1392" t="s">
        <v>1924</v>
      </c>
      <c r="I356" s="1392" t="s">
        <v>2665</v>
      </c>
      <c r="J356" s="1392" t="s">
        <v>1926</v>
      </c>
      <c r="K356" s="1392" t="s">
        <v>1927</v>
      </c>
      <c r="L356" s="1392" t="s">
        <v>1924</v>
      </c>
      <c r="N356" s="1392" t="s">
        <v>1928</v>
      </c>
      <c r="O356" s="1392" t="s">
        <v>2098</v>
      </c>
    </row>
    <row r="357" spans="1:15">
      <c r="A357" s="1391">
        <v>1163838767</v>
      </c>
      <c r="D357" s="1392" t="s">
        <v>2666</v>
      </c>
      <c r="E357" s="1392" t="s">
        <v>2667</v>
      </c>
      <c r="F357" s="1392" t="s">
        <v>140</v>
      </c>
      <c r="G357" s="1392" t="s">
        <v>1881</v>
      </c>
      <c r="H357" s="1392" t="s">
        <v>1924</v>
      </c>
      <c r="I357" s="1392" t="s">
        <v>2667</v>
      </c>
      <c r="J357" s="1392" t="s">
        <v>1926</v>
      </c>
      <c r="K357" s="1392" t="s">
        <v>1927</v>
      </c>
      <c r="L357" s="1392" t="s">
        <v>1924</v>
      </c>
      <c r="N357" s="1392" t="s">
        <v>1911</v>
      </c>
      <c r="O357" s="1392" t="s">
        <v>2007</v>
      </c>
    </row>
    <row r="358" spans="1:15">
      <c r="A358" s="1391">
        <v>1142507822</v>
      </c>
      <c r="D358" s="1392" t="s">
        <v>2668</v>
      </c>
      <c r="E358" s="1392" t="s">
        <v>2669</v>
      </c>
      <c r="F358" s="1392" t="s">
        <v>161</v>
      </c>
      <c r="G358" s="1392" t="s">
        <v>1931</v>
      </c>
      <c r="H358" s="1392" t="s">
        <v>131</v>
      </c>
      <c r="I358" s="1392" t="s">
        <v>2669</v>
      </c>
      <c r="J358" s="1392" t="s">
        <v>1933</v>
      </c>
      <c r="K358" s="1392" t="s">
        <v>131</v>
      </c>
      <c r="L358" s="1392" t="s">
        <v>131</v>
      </c>
      <c r="N358" s="1392" t="s">
        <v>1911</v>
      </c>
      <c r="O358" s="1392" t="s">
        <v>1934</v>
      </c>
    </row>
    <row r="359" spans="1:15">
      <c r="A359" s="1391">
        <v>1161551065</v>
      </c>
      <c r="D359" s="1392" t="s">
        <v>2670</v>
      </c>
      <c r="E359" s="1392" t="s">
        <v>2671</v>
      </c>
      <c r="F359" s="1392" t="s">
        <v>161</v>
      </c>
      <c r="G359" s="1392" t="s">
        <v>1931</v>
      </c>
      <c r="H359" s="1392" t="s">
        <v>131</v>
      </c>
      <c r="I359" s="1392" t="s">
        <v>2671</v>
      </c>
      <c r="J359" s="1392" t="s">
        <v>1933</v>
      </c>
      <c r="K359" s="1392" t="s">
        <v>131</v>
      </c>
      <c r="L359" s="1392" t="s">
        <v>131</v>
      </c>
      <c r="N359" s="1392" t="s">
        <v>1911</v>
      </c>
      <c r="O359" s="1392" t="s">
        <v>1934</v>
      </c>
    </row>
    <row r="360" spans="1:15">
      <c r="A360" s="1391">
        <v>1146425799</v>
      </c>
      <c r="D360" s="1392" t="s">
        <v>2672</v>
      </c>
      <c r="E360" s="1392" t="s">
        <v>2673</v>
      </c>
      <c r="F360" s="1392" t="s">
        <v>164</v>
      </c>
      <c r="G360" s="1392" t="s">
        <v>1908</v>
      </c>
      <c r="H360" s="1392" t="s">
        <v>1014</v>
      </c>
      <c r="I360" s="1392" t="s">
        <v>2673</v>
      </c>
      <c r="J360" s="1392" t="s">
        <v>1937</v>
      </c>
      <c r="K360" s="1392" t="s">
        <v>1014</v>
      </c>
      <c r="L360" s="1392" t="s">
        <v>1014</v>
      </c>
      <c r="N360" s="1392" t="s">
        <v>1911</v>
      </c>
      <c r="O360" s="1392" t="s">
        <v>1938</v>
      </c>
    </row>
    <row r="361" spans="1:15">
      <c r="A361" s="1391">
        <v>1149639636</v>
      </c>
      <c r="D361" s="1392" t="s">
        <v>2674</v>
      </c>
      <c r="E361" s="1392" t="s">
        <v>2675</v>
      </c>
      <c r="F361" s="1392" t="s">
        <v>140</v>
      </c>
      <c r="G361" s="1392" t="s">
        <v>1881</v>
      </c>
      <c r="H361" s="1392" t="s">
        <v>1924</v>
      </c>
      <c r="I361" s="1392" t="s">
        <v>2675</v>
      </c>
      <c r="J361" s="1392" t="s">
        <v>1926</v>
      </c>
      <c r="K361" s="1392" t="s">
        <v>1927</v>
      </c>
      <c r="L361" s="1392" t="s">
        <v>1924</v>
      </c>
      <c r="N361" s="1392" t="s">
        <v>1928</v>
      </c>
      <c r="O361" s="1392" t="s">
        <v>2098</v>
      </c>
    </row>
    <row r="362" spans="1:15">
      <c r="A362" s="1391">
        <v>1149220874</v>
      </c>
      <c r="D362" s="1392" t="s">
        <v>2676</v>
      </c>
      <c r="E362" s="1392" t="s">
        <v>2677</v>
      </c>
      <c r="F362" s="1392" t="s">
        <v>140</v>
      </c>
      <c r="G362" s="1392" t="s">
        <v>1881</v>
      </c>
      <c r="H362" s="1392" t="s">
        <v>1924</v>
      </c>
      <c r="I362" s="1392" t="s">
        <v>2677</v>
      </c>
      <c r="J362" s="1392" t="s">
        <v>1926</v>
      </c>
      <c r="K362" s="1392" t="s">
        <v>1927</v>
      </c>
      <c r="L362" s="1392" t="s">
        <v>1924</v>
      </c>
      <c r="N362" s="1392" t="s">
        <v>1928</v>
      </c>
      <c r="O362" s="1392" t="s">
        <v>2098</v>
      </c>
    </row>
    <row r="363" spans="1:15">
      <c r="A363" s="1391">
        <v>1146672325</v>
      </c>
      <c r="D363" s="1392" t="s">
        <v>2678</v>
      </c>
      <c r="E363" s="1392" t="s">
        <v>2679</v>
      </c>
      <c r="F363" s="1392" t="s">
        <v>140</v>
      </c>
      <c r="G363" s="1392" t="s">
        <v>1881</v>
      </c>
      <c r="H363" s="1392" t="s">
        <v>1924</v>
      </c>
      <c r="I363" s="1392" t="s">
        <v>2679</v>
      </c>
      <c r="J363" s="1392" t="s">
        <v>1926</v>
      </c>
      <c r="K363" s="1392" t="s">
        <v>1927</v>
      </c>
      <c r="L363" s="1392" t="s">
        <v>1924</v>
      </c>
      <c r="N363" s="1392" t="s">
        <v>1911</v>
      </c>
      <c r="O363" s="1392" t="s">
        <v>2007</v>
      </c>
    </row>
    <row r="364" spans="1:15">
      <c r="A364" s="1391">
        <v>1147979968</v>
      </c>
      <c r="D364" s="1392" t="s">
        <v>2680</v>
      </c>
      <c r="E364" s="1392" t="s">
        <v>2681</v>
      </c>
      <c r="F364" s="1392" t="s">
        <v>161</v>
      </c>
      <c r="G364" s="1392" t="s">
        <v>2019</v>
      </c>
      <c r="H364" s="1392" t="s">
        <v>179</v>
      </c>
      <c r="I364" s="1392" t="s">
        <v>2681</v>
      </c>
      <c r="J364" s="1392" t="s">
        <v>1921</v>
      </c>
      <c r="K364" s="1392" t="s">
        <v>179</v>
      </c>
      <c r="L364" s="1392" t="s">
        <v>179</v>
      </c>
      <c r="N364" s="1392" t="s">
        <v>1911</v>
      </c>
      <c r="O364" s="1392" t="s">
        <v>1934</v>
      </c>
    </row>
    <row r="365" spans="1:15">
      <c r="A365" s="1391">
        <v>1165270621</v>
      </c>
      <c r="D365" s="1392" t="s">
        <v>2682</v>
      </c>
      <c r="E365" s="1392" t="s">
        <v>2683</v>
      </c>
      <c r="F365" s="1392" t="s">
        <v>246</v>
      </c>
      <c r="G365" s="1392" t="s">
        <v>1942</v>
      </c>
      <c r="H365" s="1392" t="s">
        <v>179</v>
      </c>
      <c r="I365" s="1392" t="s">
        <v>2683</v>
      </c>
      <c r="J365" s="1392" t="s">
        <v>1921</v>
      </c>
      <c r="K365" s="1392" t="s">
        <v>2684</v>
      </c>
      <c r="L365" s="1392" t="s">
        <v>179</v>
      </c>
      <c r="N365" s="1392" t="s">
        <v>1911</v>
      </c>
      <c r="O365" s="1392" t="s">
        <v>1912</v>
      </c>
    </row>
    <row r="366" spans="1:15">
      <c r="A366" s="1391">
        <v>1143063049</v>
      </c>
      <c r="D366" s="1392" t="s">
        <v>2685</v>
      </c>
      <c r="E366" s="1392" t="s">
        <v>2686</v>
      </c>
      <c r="F366" s="1392" t="s">
        <v>164</v>
      </c>
      <c r="G366" s="1392" t="s">
        <v>1908</v>
      </c>
      <c r="H366" s="1392" t="s">
        <v>1013</v>
      </c>
      <c r="I366" s="1392" t="s">
        <v>2686</v>
      </c>
      <c r="J366" s="1392" t="s">
        <v>1910</v>
      </c>
      <c r="K366" s="1392" t="s">
        <v>1013</v>
      </c>
      <c r="L366" s="1392" t="s">
        <v>1013</v>
      </c>
      <c r="N366" s="1392" t="s">
        <v>1911</v>
      </c>
      <c r="O366" s="1392" t="s">
        <v>1912</v>
      </c>
    </row>
    <row r="367" spans="1:15">
      <c r="A367" s="1391">
        <v>1142185694</v>
      </c>
      <c r="D367" s="1392" t="s">
        <v>2687</v>
      </c>
      <c r="E367" s="1392" t="s">
        <v>2688</v>
      </c>
      <c r="F367" s="1392" t="s">
        <v>164</v>
      </c>
      <c r="G367" s="1392" t="s">
        <v>1908</v>
      </c>
      <c r="H367" s="1392" t="s">
        <v>1014</v>
      </c>
      <c r="I367" s="1392" t="s">
        <v>2688</v>
      </c>
      <c r="J367" s="1392" t="s">
        <v>1937</v>
      </c>
      <c r="K367" s="1392" t="s">
        <v>1014</v>
      </c>
      <c r="L367" s="1392" t="s">
        <v>1014</v>
      </c>
      <c r="N367" s="1392" t="s">
        <v>1911</v>
      </c>
      <c r="O367" s="1392" t="s">
        <v>1938</v>
      </c>
    </row>
    <row r="368" spans="1:15">
      <c r="A368" s="1391">
        <v>1176641695</v>
      </c>
      <c r="D368" s="1392" t="s">
        <v>2689</v>
      </c>
      <c r="E368" s="1392" t="s">
        <v>2690</v>
      </c>
      <c r="F368" s="1392" t="s">
        <v>110</v>
      </c>
      <c r="G368" s="1392" t="s">
        <v>1919</v>
      </c>
      <c r="H368" s="1392" t="s">
        <v>178</v>
      </c>
      <c r="I368" s="1392" t="s">
        <v>2690</v>
      </c>
      <c r="J368" s="1392" t="s">
        <v>2131</v>
      </c>
      <c r="K368" s="1392" t="s">
        <v>178</v>
      </c>
      <c r="L368" s="1392" t="s">
        <v>178</v>
      </c>
      <c r="N368" s="1392" t="s">
        <v>1911</v>
      </c>
      <c r="O368" s="1392" t="s">
        <v>1912</v>
      </c>
    </row>
    <row r="369" spans="1:15">
      <c r="A369" s="1391">
        <v>1142572586</v>
      </c>
      <c r="D369" s="1392" t="s">
        <v>2691</v>
      </c>
      <c r="E369" s="1392" t="s">
        <v>2692</v>
      </c>
      <c r="F369" s="1392" t="s">
        <v>164</v>
      </c>
      <c r="G369" s="1392" t="s">
        <v>1919</v>
      </c>
      <c r="H369" s="1392" t="s">
        <v>1973</v>
      </c>
      <c r="I369" s="1392" t="s">
        <v>2692</v>
      </c>
      <c r="J369" s="1392" t="s">
        <v>1919</v>
      </c>
      <c r="K369" s="1392" t="s">
        <v>1973</v>
      </c>
      <c r="L369" s="1392" t="s">
        <v>1973</v>
      </c>
      <c r="N369" s="1392" t="s">
        <v>1911</v>
      </c>
      <c r="O369" s="1392" t="s">
        <v>1938</v>
      </c>
    </row>
    <row r="370" spans="1:15">
      <c r="A370" s="1391">
        <v>1143714278</v>
      </c>
      <c r="D370" s="1392" t="s">
        <v>2693</v>
      </c>
      <c r="E370" s="1392" t="s">
        <v>2694</v>
      </c>
      <c r="F370" s="1392" t="s">
        <v>164</v>
      </c>
      <c r="G370" s="1392" t="s">
        <v>1919</v>
      </c>
      <c r="H370" s="1392" t="s">
        <v>178</v>
      </c>
      <c r="I370" s="1392" t="s">
        <v>2694</v>
      </c>
      <c r="J370" s="1392" t="s">
        <v>2131</v>
      </c>
      <c r="K370" s="1392" t="s">
        <v>178</v>
      </c>
      <c r="L370" s="1392" t="s">
        <v>178</v>
      </c>
      <c r="N370" s="1392" t="s">
        <v>1911</v>
      </c>
      <c r="O370" s="1392" t="s">
        <v>1938</v>
      </c>
    </row>
    <row r="371" spans="1:15">
      <c r="A371" s="1391">
        <v>1140380222</v>
      </c>
      <c r="D371" s="1392" t="s">
        <v>2695</v>
      </c>
      <c r="E371" s="1392" t="s">
        <v>2696</v>
      </c>
      <c r="F371" s="1392" t="s">
        <v>132</v>
      </c>
      <c r="G371" s="1392" t="s">
        <v>1919</v>
      </c>
      <c r="H371" s="1392" t="s">
        <v>178</v>
      </c>
      <c r="I371" s="1392" t="s">
        <v>2696</v>
      </c>
      <c r="J371" s="1392" t="s">
        <v>2131</v>
      </c>
      <c r="K371" s="1392" t="s">
        <v>178</v>
      </c>
      <c r="L371" s="1392" t="s">
        <v>178</v>
      </c>
      <c r="N371" s="1392" t="s">
        <v>1911</v>
      </c>
      <c r="O371" s="1392" t="s">
        <v>1922</v>
      </c>
    </row>
    <row r="372" spans="1:15">
      <c r="A372" s="1391">
        <v>1141033119</v>
      </c>
      <c r="D372" s="1392" t="s">
        <v>2697</v>
      </c>
      <c r="E372" s="1392" t="s">
        <v>2698</v>
      </c>
      <c r="F372" s="1392" t="s">
        <v>136</v>
      </c>
      <c r="G372" s="1392" t="s">
        <v>1881</v>
      </c>
      <c r="H372" s="1392" t="s">
        <v>1924</v>
      </c>
      <c r="I372" s="1392" t="s">
        <v>2698</v>
      </c>
      <c r="J372" s="1392" t="s">
        <v>1926</v>
      </c>
      <c r="K372" s="1392" t="s">
        <v>1927</v>
      </c>
      <c r="L372" s="1392" t="s">
        <v>1924</v>
      </c>
      <c r="N372" s="1392" t="s">
        <v>1928</v>
      </c>
      <c r="O372" s="1392" t="s">
        <v>1975</v>
      </c>
    </row>
    <row r="373" spans="1:15">
      <c r="A373" s="1391">
        <v>1148554950</v>
      </c>
      <c r="D373" s="1392" t="s">
        <v>2699</v>
      </c>
      <c r="E373" s="1392" t="s">
        <v>2700</v>
      </c>
      <c r="F373" s="1392" t="s">
        <v>165</v>
      </c>
      <c r="G373" s="1392" t="s">
        <v>1919</v>
      </c>
      <c r="H373" s="1392" t="s">
        <v>179</v>
      </c>
      <c r="I373" s="1392" t="s">
        <v>2700</v>
      </c>
      <c r="J373" s="1392" t="s">
        <v>1921</v>
      </c>
      <c r="K373" s="1392" t="s">
        <v>179</v>
      </c>
      <c r="L373" s="1392" t="s">
        <v>179</v>
      </c>
      <c r="N373" s="1392" t="s">
        <v>1911</v>
      </c>
      <c r="O373" s="1392" t="s">
        <v>1956</v>
      </c>
    </row>
    <row r="374" spans="1:15">
      <c r="A374" s="1391">
        <v>1142707430</v>
      </c>
      <c r="D374" s="1392" t="s">
        <v>2701</v>
      </c>
      <c r="E374" s="1392" t="s">
        <v>2702</v>
      </c>
      <c r="F374" s="1392" t="s">
        <v>165</v>
      </c>
      <c r="G374" s="1392" t="s">
        <v>1919</v>
      </c>
      <c r="H374" s="1392" t="s">
        <v>179</v>
      </c>
      <c r="I374" s="1392" t="s">
        <v>2702</v>
      </c>
      <c r="J374" s="1392" t="s">
        <v>1921</v>
      </c>
      <c r="K374" s="1392" t="s">
        <v>179</v>
      </c>
      <c r="L374" s="1392" t="s">
        <v>179</v>
      </c>
      <c r="N374" s="1392" t="s">
        <v>1911</v>
      </c>
      <c r="O374" s="1392" t="s">
        <v>1917</v>
      </c>
    </row>
    <row r="375" spans="1:15">
      <c r="A375" s="1391">
        <v>1143153741</v>
      </c>
      <c r="D375" s="1392" t="s">
        <v>2703</v>
      </c>
      <c r="E375" s="1392" t="s">
        <v>2704</v>
      </c>
      <c r="F375" s="1392" t="s">
        <v>165</v>
      </c>
      <c r="G375" s="1392" t="s">
        <v>1919</v>
      </c>
      <c r="H375" s="1392" t="s">
        <v>178</v>
      </c>
      <c r="I375" s="1392" t="s">
        <v>2704</v>
      </c>
      <c r="J375" s="1392" t="s">
        <v>2131</v>
      </c>
      <c r="K375" s="1392" t="s">
        <v>178</v>
      </c>
      <c r="L375" s="1392" t="s">
        <v>178</v>
      </c>
      <c r="N375" s="1392" t="s">
        <v>1911</v>
      </c>
      <c r="O375" s="1392" t="s">
        <v>1917</v>
      </c>
    </row>
    <row r="376" spans="1:15">
      <c r="A376" s="1391">
        <v>1143692847</v>
      </c>
      <c r="D376" s="1392" t="s">
        <v>2705</v>
      </c>
      <c r="E376" s="1392" t="s">
        <v>2706</v>
      </c>
      <c r="F376" s="1392" t="s">
        <v>165</v>
      </c>
      <c r="G376" s="1392" t="s">
        <v>1919</v>
      </c>
      <c r="H376" s="1392" t="s">
        <v>179</v>
      </c>
      <c r="I376" s="1392" t="s">
        <v>2706</v>
      </c>
      <c r="J376" s="1392" t="s">
        <v>1921</v>
      </c>
      <c r="K376" s="1392" t="s">
        <v>179</v>
      </c>
      <c r="L376" s="1392" t="s">
        <v>179</v>
      </c>
      <c r="N376" s="1392" t="s">
        <v>1911</v>
      </c>
      <c r="O376" s="1392" t="s">
        <v>1917</v>
      </c>
    </row>
    <row r="377" spans="1:15">
      <c r="A377" s="1391">
        <v>1147322458</v>
      </c>
      <c r="D377" s="1392" t="s">
        <v>2707</v>
      </c>
      <c r="E377" s="1392" t="s">
        <v>2708</v>
      </c>
      <c r="F377" s="1392" t="s">
        <v>140</v>
      </c>
      <c r="G377" s="1392" t="s">
        <v>1914</v>
      </c>
      <c r="H377" s="1392" t="s">
        <v>1030</v>
      </c>
      <c r="I377" s="1392" t="s">
        <v>2708</v>
      </c>
      <c r="J377" s="1392" t="s">
        <v>1910</v>
      </c>
      <c r="K377" s="1392" t="s">
        <v>1916</v>
      </c>
      <c r="L377" s="1392" t="s">
        <v>1030</v>
      </c>
      <c r="N377" s="1392" t="s">
        <v>1928</v>
      </c>
      <c r="O377" s="1392" t="s">
        <v>1953</v>
      </c>
    </row>
    <row r="378" spans="1:15">
      <c r="A378" s="1391">
        <v>1172969660</v>
      </c>
      <c r="D378" s="1392" t="s">
        <v>2709</v>
      </c>
      <c r="E378" s="1392" t="s">
        <v>2710</v>
      </c>
      <c r="F378" s="1392" t="s">
        <v>132</v>
      </c>
      <c r="G378" s="1392" t="s">
        <v>1881</v>
      </c>
      <c r="H378" s="1392" t="s">
        <v>1924</v>
      </c>
      <c r="I378" s="1392" t="s">
        <v>2710</v>
      </c>
      <c r="J378" s="1392" t="s">
        <v>1926</v>
      </c>
      <c r="K378" s="1392" t="s">
        <v>1927</v>
      </c>
      <c r="L378" s="1392" t="s">
        <v>1924</v>
      </c>
      <c r="N378" s="1392" t="s">
        <v>1928</v>
      </c>
      <c r="O378" s="1392" t="s">
        <v>1929</v>
      </c>
    </row>
    <row r="379" spans="1:15">
      <c r="A379" s="1391">
        <v>1142171116</v>
      </c>
      <c r="D379" s="1392" t="s">
        <v>2711</v>
      </c>
      <c r="E379" s="1392" t="s">
        <v>2712</v>
      </c>
      <c r="F379" s="1392" t="s">
        <v>165</v>
      </c>
      <c r="G379" s="1392" t="s">
        <v>1914</v>
      </c>
      <c r="H379" s="1392" t="s">
        <v>1030</v>
      </c>
      <c r="I379" s="1392" t="s">
        <v>2712</v>
      </c>
      <c r="J379" s="1392" t="s">
        <v>1910</v>
      </c>
      <c r="K379" s="1392" t="s">
        <v>1916</v>
      </c>
      <c r="L379" s="1392" t="s">
        <v>1030</v>
      </c>
      <c r="N379" s="1392" t="s">
        <v>1911</v>
      </c>
      <c r="O379" s="1392" t="s">
        <v>1956</v>
      </c>
    </row>
    <row r="380" spans="1:15">
      <c r="A380" s="1391">
        <v>1140728099</v>
      </c>
      <c r="D380" s="1392" t="s">
        <v>2713</v>
      </c>
      <c r="E380" s="1392" t="s">
        <v>2714</v>
      </c>
      <c r="F380" s="1392" t="s">
        <v>119</v>
      </c>
      <c r="G380" s="1392" t="s">
        <v>1942</v>
      </c>
      <c r="H380" s="1392" t="s">
        <v>1014</v>
      </c>
      <c r="I380" s="1392" t="s">
        <v>2714</v>
      </c>
      <c r="J380" s="1392" t="s">
        <v>1937</v>
      </c>
      <c r="K380" s="1392" t="s">
        <v>1014</v>
      </c>
      <c r="L380" s="1392" t="s">
        <v>1014</v>
      </c>
      <c r="N380" s="1392" t="s">
        <v>1911</v>
      </c>
      <c r="O380" s="1392" t="s">
        <v>1912</v>
      </c>
    </row>
    <row r="381" spans="1:15">
      <c r="A381" s="1391">
        <v>1163068381</v>
      </c>
      <c r="D381" s="1392" t="s">
        <v>2715</v>
      </c>
      <c r="E381" s="1392" t="s">
        <v>2716</v>
      </c>
      <c r="F381" s="1392" t="s">
        <v>140</v>
      </c>
      <c r="G381" s="1392" t="s">
        <v>1881</v>
      </c>
      <c r="H381" s="1392" t="s">
        <v>1924</v>
      </c>
      <c r="I381" s="1392" t="s">
        <v>2716</v>
      </c>
      <c r="J381" s="1392" t="s">
        <v>1926</v>
      </c>
      <c r="K381" s="1392" t="s">
        <v>1927</v>
      </c>
      <c r="L381" s="1392" t="s">
        <v>1924</v>
      </c>
      <c r="N381" s="1392" t="s">
        <v>1911</v>
      </c>
      <c r="O381" s="1392" t="s">
        <v>2007</v>
      </c>
    </row>
    <row r="382" spans="1:15">
      <c r="A382" s="1391">
        <v>1164376510</v>
      </c>
      <c r="D382" s="1392" t="s">
        <v>2717</v>
      </c>
      <c r="E382" s="1392" t="s">
        <v>2718</v>
      </c>
      <c r="F382" s="1392" t="s">
        <v>165</v>
      </c>
      <c r="G382" s="1392" t="s">
        <v>1914</v>
      </c>
      <c r="H382" s="1392" t="s">
        <v>1030</v>
      </c>
      <c r="I382" s="1392" t="s">
        <v>2718</v>
      </c>
      <c r="J382" s="1392" t="s">
        <v>1910</v>
      </c>
      <c r="K382" s="1392" t="s">
        <v>1916</v>
      </c>
      <c r="L382" s="1392" t="s">
        <v>1030</v>
      </c>
      <c r="N382" s="1392" t="s">
        <v>1911</v>
      </c>
      <c r="O382" s="1392" t="s">
        <v>1917</v>
      </c>
    </row>
    <row r="383" spans="1:15">
      <c r="A383" s="1391">
        <v>1164559727</v>
      </c>
      <c r="D383" s="1392" t="s">
        <v>2719</v>
      </c>
      <c r="E383" s="1392" t="s">
        <v>2720</v>
      </c>
      <c r="F383" s="1392" t="s">
        <v>164</v>
      </c>
      <c r="G383" s="1392" t="s">
        <v>1908</v>
      </c>
      <c r="H383" s="1392" t="s">
        <v>2037</v>
      </c>
      <c r="I383" s="1392" t="s">
        <v>2720</v>
      </c>
      <c r="J383" s="1392" t="s">
        <v>2039</v>
      </c>
      <c r="K383" s="1392" t="s">
        <v>2037</v>
      </c>
      <c r="L383" s="1392" t="s">
        <v>2037</v>
      </c>
      <c r="N383" s="1392" t="s">
        <v>1911</v>
      </c>
      <c r="O383" s="1392" t="s">
        <v>1938</v>
      </c>
    </row>
    <row r="384" spans="1:15">
      <c r="A384" s="1391">
        <v>1146795688</v>
      </c>
      <c r="D384" s="1392" t="s">
        <v>2721</v>
      </c>
      <c r="E384" s="1392" t="s">
        <v>2722</v>
      </c>
      <c r="F384" s="1392" t="s">
        <v>136</v>
      </c>
      <c r="G384" s="1392" t="s">
        <v>1881</v>
      </c>
      <c r="H384" s="1392" t="s">
        <v>1924</v>
      </c>
      <c r="I384" s="1392" t="s">
        <v>2722</v>
      </c>
      <c r="J384" s="1392" t="s">
        <v>1926</v>
      </c>
      <c r="K384" s="1392" t="s">
        <v>1927</v>
      </c>
      <c r="L384" s="1392" t="s">
        <v>1924</v>
      </c>
      <c r="N384" s="1392" t="s">
        <v>1911</v>
      </c>
      <c r="O384" s="1392" t="s">
        <v>2048</v>
      </c>
    </row>
    <row r="385" spans="1:15">
      <c r="A385" s="1391">
        <v>1142569061</v>
      </c>
      <c r="D385" s="1392" t="s">
        <v>2723</v>
      </c>
      <c r="E385" s="1392" t="s">
        <v>2724</v>
      </c>
      <c r="F385" s="1392" t="s">
        <v>132</v>
      </c>
      <c r="G385" s="1392" t="s">
        <v>1881</v>
      </c>
      <c r="H385" s="1392" t="s">
        <v>1924</v>
      </c>
      <c r="I385" s="1392" t="s">
        <v>2724</v>
      </c>
      <c r="J385" s="1392" t="s">
        <v>1926</v>
      </c>
      <c r="K385" s="1392" t="s">
        <v>1927</v>
      </c>
      <c r="L385" s="1392" t="s">
        <v>1924</v>
      </c>
      <c r="N385" s="1392" t="s">
        <v>1911</v>
      </c>
      <c r="O385" s="1392" t="s">
        <v>1922</v>
      </c>
    </row>
    <row r="386" spans="1:15">
      <c r="A386" s="1391">
        <v>1143806249</v>
      </c>
      <c r="D386" s="1392" t="s">
        <v>2725</v>
      </c>
      <c r="E386" s="1392" t="s">
        <v>2726</v>
      </c>
      <c r="F386" s="1392" t="s">
        <v>136</v>
      </c>
      <c r="G386" s="1392" t="s">
        <v>1881</v>
      </c>
      <c r="H386" s="1392" t="s">
        <v>1924</v>
      </c>
      <c r="I386" s="1392" t="s">
        <v>2726</v>
      </c>
      <c r="J386" s="1392" t="s">
        <v>1926</v>
      </c>
      <c r="K386" s="1392" t="s">
        <v>1927</v>
      </c>
      <c r="L386" s="1392" t="s">
        <v>1924</v>
      </c>
      <c r="N386" s="1392" t="s">
        <v>1911</v>
      </c>
      <c r="O386" s="1392" t="s">
        <v>2105</v>
      </c>
    </row>
    <row r="387" spans="1:15">
      <c r="A387" s="1391">
        <v>1143564087</v>
      </c>
      <c r="D387" s="1392" t="s">
        <v>2727</v>
      </c>
      <c r="E387" s="1392" t="s">
        <v>2728</v>
      </c>
      <c r="F387" s="1392" t="s">
        <v>165</v>
      </c>
      <c r="G387" s="1392" t="s">
        <v>1914</v>
      </c>
      <c r="H387" s="1392" t="s">
        <v>1030</v>
      </c>
      <c r="I387" s="1392" t="s">
        <v>2728</v>
      </c>
      <c r="J387" s="1392" t="s">
        <v>1910</v>
      </c>
      <c r="K387" s="1392" t="s">
        <v>1916</v>
      </c>
      <c r="L387" s="1392" t="s">
        <v>1030</v>
      </c>
      <c r="N387" s="1392" t="s">
        <v>1911</v>
      </c>
      <c r="O387" s="1392" t="s">
        <v>1917</v>
      </c>
    </row>
    <row r="388" spans="1:15">
      <c r="A388" s="1391">
        <v>1143160936</v>
      </c>
      <c r="D388" s="1392" t="s">
        <v>2729</v>
      </c>
      <c r="E388" s="1392" t="s">
        <v>2730</v>
      </c>
      <c r="F388" s="1392" t="s">
        <v>161</v>
      </c>
      <c r="G388" s="1392" t="s">
        <v>2019</v>
      </c>
      <c r="H388" s="1392" t="s">
        <v>179</v>
      </c>
      <c r="I388" s="1392" t="s">
        <v>2730</v>
      </c>
      <c r="J388" s="1392" t="s">
        <v>1921</v>
      </c>
      <c r="K388" s="1392" t="s">
        <v>179</v>
      </c>
      <c r="L388" s="1392" t="s">
        <v>179</v>
      </c>
      <c r="N388" s="1392" t="s">
        <v>1911</v>
      </c>
      <c r="O388" s="1392" t="s">
        <v>1934</v>
      </c>
    </row>
    <row r="389" spans="1:15">
      <c r="A389" s="1391">
        <v>1140820870</v>
      </c>
      <c r="D389" s="1392" t="s">
        <v>2731</v>
      </c>
      <c r="E389" s="1392" t="s">
        <v>2732</v>
      </c>
      <c r="F389" s="1392" t="s">
        <v>165</v>
      </c>
      <c r="G389" s="1392" t="s">
        <v>1914</v>
      </c>
      <c r="H389" s="1392" t="s">
        <v>1030</v>
      </c>
      <c r="I389" s="1392" t="s">
        <v>2732</v>
      </c>
      <c r="J389" s="1392" t="s">
        <v>1910</v>
      </c>
      <c r="K389" s="1392" t="s">
        <v>1916</v>
      </c>
      <c r="L389" s="1392" t="s">
        <v>1030</v>
      </c>
      <c r="N389" s="1392" t="s">
        <v>1911</v>
      </c>
      <c r="O389" s="1392" t="s">
        <v>1956</v>
      </c>
    </row>
    <row r="390" spans="1:15">
      <c r="A390" s="1391">
        <v>1143769512</v>
      </c>
      <c r="D390" s="1392" t="s">
        <v>2733</v>
      </c>
      <c r="E390" s="1392" t="s">
        <v>2734</v>
      </c>
      <c r="F390" s="1392" t="s">
        <v>165</v>
      </c>
      <c r="G390" s="1392" t="s">
        <v>1914</v>
      </c>
      <c r="H390" s="1392" t="s">
        <v>1030</v>
      </c>
      <c r="I390" s="1392" t="s">
        <v>2734</v>
      </c>
      <c r="J390" s="1392" t="s">
        <v>1910</v>
      </c>
      <c r="K390" s="1392" t="s">
        <v>1916</v>
      </c>
      <c r="L390" s="1392" t="s">
        <v>1030</v>
      </c>
      <c r="N390" s="1392" t="s">
        <v>1911</v>
      </c>
      <c r="O390" s="1392" t="s">
        <v>1917</v>
      </c>
    </row>
    <row r="391" spans="1:15">
      <c r="A391" s="1391">
        <v>1160675691</v>
      </c>
      <c r="D391" s="1392" t="s">
        <v>2735</v>
      </c>
      <c r="E391" s="1392" t="s">
        <v>2736</v>
      </c>
      <c r="F391" s="1392" t="s">
        <v>140</v>
      </c>
      <c r="G391" s="1392" t="s">
        <v>1914</v>
      </c>
      <c r="H391" s="1392" t="s">
        <v>1031</v>
      </c>
      <c r="I391" s="1392" t="s">
        <v>2736</v>
      </c>
      <c r="J391" s="1392" t="s">
        <v>1993</v>
      </c>
      <c r="K391" s="1392" t="s">
        <v>1994</v>
      </c>
      <c r="L391" s="1392" t="s">
        <v>1031</v>
      </c>
      <c r="N391" s="1392" t="s">
        <v>1928</v>
      </c>
      <c r="O391" s="1392" t="s">
        <v>1953</v>
      </c>
    </row>
    <row r="392" spans="1:15">
      <c r="A392" s="1391">
        <v>1142588475</v>
      </c>
      <c r="D392" s="1392" t="s">
        <v>2737</v>
      </c>
      <c r="E392" s="1392" t="s">
        <v>2738</v>
      </c>
      <c r="F392" s="1392" t="s">
        <v>140</v>
      </c>
      <c r="G392" s="1392" t="s">
        <v>1881</v>
      </c>
      <c r="H392" s="1392" t="s">
        <v>1924</v>
      </c>
      <c r="I392" s="1392" t="s">
        <v>2738</v>
      </c>
      <c r="J392" s="1392" t="s">
        <v>1926</v>
      </c>
      <c r="K392" s="1392" t="s">
        <v>1927</v>
      </c>
      <c r="L392" s="1392" t="s">
        <v>1924</v>
      </c>
      <c r="N392" s="1392" t="s">
        <v>1911</v>
      </c>
      <c r="O392" s="1392" t="s">
        <v>2007</v>
      </c>
    </row>
    <row r="393" spans="1:15">
      <c r="A393" s="1391">
        <v>1142451906</v>
      </c>
      <c r="D393" s="1392" t="s">
        <v>2739</v>
      </c>
      <c r="E393" s="1392" t="s">
        <v>2740</v>
      </c>
      <c r="F393" s="1392" t="s">
        <v>165</v>
      </c>
      <c r="G393" s="1392" t="s">
        <v>1914</v>
      </c>
      <c r="H393" s="1392" t="s">
        <v>1030</v>
      </c>
      <c r="I393" s="1392" t="s">
        <v>2740</v>
      </c>
      <c r="J393" s="1392" t="s">
        <v>1910</v>
      </c>
      <c r="K393" s="1392" t="s">
        <v>1916</v>
      </c>
      <c r="L393" s="1392" t="s">
        <v>1030</v>
      </c>
      <c r="N393" s="1392" t="s">
        <v>1911</v>
      </c>
      <c r="O393" s="1392" t="s">
        <v>1956</v>
      </c>
    </row>
    <row r="394" spans="1:15">
      <c r="A394" s="1391">
        <v>1143806801</v>
      </c>
      <c r="D394" s="1392" t="s">
        <v>2741</v>
      </c>
      <c r="E394" s="1392" t="s">
        <v>2742</v>
      </c>
      <c r="F394" s="1392" t="s">
        <v>140</v>
      </c>
      <c r="G394" s="1392" t="s">
        <v>1914</v>
      </c>
      <c r="H394" s="1392" t="s">
        <v>1030</v>
      </c>
      <c r="I394" s="1392" t="s">
        <v>2742</v>
      </c>
      <c r="J394" s="1392" t="s">
        <v>1910</v>
      </c>
      <c r="K394" s="1392" t="s">
        <v>1916</v>
      </c>
      <c r="L394" s="1392" t="s">
        <v>1030</v>
      </c>
      <c r="N394" s="1392" t="s">
        <v>1928</v>
      </c>
      <c r="O394" s="1392" t="s">
        <v>1953</v>
      </c>
    </row>
    <row r="395" spans="1:15">
      <c r="A395" s="1391">
        <v>1143570019</v>
      </c>
      <c r="D395" s="1392" t="s">
        <v>2743</v>
      </c>
      <c r="E395" s="1392" t="s">
        <v>2744</v>
      </c>
      <c r="F395" s="1392" t="s">
        <v>140</v>
      </c>
      <c r="G395" s="1392" t="s">
        <v>1919</v>
      </c>
      <c r="H395" s="1392" t="s">
        <v>179</v>
      </c>
      <c r="I395" s="1392" t="s">
        <v>2744</v>
      </c>
      <c r="J395" s="1392" t="s">
        <v>1921</v>
      </c>
      <c r="K395" s="1392" t="s">
        <v>179</v>
      </c>
      <c r="L395" s="1392" t="s">
        <v>179</v>
      </c>
      <c r="N395" s="1392" t="s">
        <v>1911</v>
      </c>
      <c r="O395" s="1392" t="s">
        <v>2048</v>
      </c>
    </row>
    <row r="396" spans="1:15">
      <c r="A396" s="1391">
        <v>1144053759</v>
      </c>
      <c r="D396" s="1392" t="s">
        <v>2745</v>
      </c>
      <c r="E396" s="1392" t="s">
        <v>2746</v>
      </c>
      <c r="F396" s="1392" t="s">
        <v>165</v>
      </c>
      <c r="G396" s="1392" t="s">
        <v>1919</v>
      </c>
      <c r="H396" s="1392" t="s">
        <v>179</v>
      </c>
      <c r="I396" s="1392" t="s">
        <v>2746</v>
      </c>
      <c r="J396" s="1392" t="s">
        <v>1921</v>
      </c>
      <c r="K396" s="1392" t="s">
        <v>179</v>
      </c>
      <c r="L396" s="1392" t="s">
        <v>179</v>
      </c>
      <c r="N396" s="1392" t="s">
        <v>1911</v>
      </c>
      <c r="O396" s="1392" t="s">
        <v>1917</v>
      </c>
    </row>
    <row r="397" spans="1:15">
      <c r="A397" s="1391">
        <v>1148130454</v>
      </c>
      <c r="D397" s="1392" t="s">
        <v>2747</v>
      </c>
      <c r="E397" s="1392" t="s">
        <v>2748</v>
      </c>
      <c r="F397" s="1392" t="s">
        <v>161</v>
      </c>
      <c r="G397" s="1392" t="s">
        <v>1931</v>
      </c>
      <c r="H397" s="1392" t="s">
        <v>131</v>
      </c>
      <c r="I397" s="1392" t="s">
        <v>2748</v>
      </c>
      <c r="J397" s="1392" t="s">
        <v>1933</v>
      </c>
      <c r="K397" s="1392" t="s">
        <v>131</v>
      </c>
      <c r="L397" s="1392" t="s">
        <v>131</v>
      </c>
      <c r="N397" s="1392" t="s">
        <v>1911</v>
      </c>
      <c r="O397" s="1392" t="s">
        <v>1934</v>
      </c>
    </row>
    <row r="398" spans="1:15">
      <c r="A398" s="1391">
        <v>1143569227</v>
      </c>
      <c r="D398" s="1392" t="s">
        <v>2749</v>
      </c>
      <c r="E398" s="1392" t="s">
        <v>2750</v>
      </c>
      <c r="F398" s="1392" t="s">
        <v>119</v>
      </c>
      <c r="G398" s="1392" t="s">
        <v>1942</v>
      </c>
      <c r="H398" s="1392" t="s">
        <v>1014</v>
      </c>
      <c r="I398" s="1392" t="s">
        <v>2750</v>
      </c>
      <c r="J398" s="1392" t="s">
        <v>1937</v>
      </c>
      <c r="K398" s="1392" t="s">
        <v>1014</v>
      </c>
      <c r="L398" s="1392" t="s">
        <v>1014</v>
      </c>
      <c r="N398" s="1392" t="s">
        <v>1911</v>
      </c>
      <c r="O398" s="1392" t="s">
        <v>1912</v>
      </c>
    </row>
    <row r="399" spans="1:15">
      <c r="A399" s="1391">
        <v>1142621557</v>
      </c>
      <c r="D399" s="1392" t="s">
        <v>2751</v>
      </c>
      <c r="E399" s="1392" t="s">
        <v>2752</v>
      </c>
      <c r="F399" s="1392" t="s">
        <v>132</v>
      </c>
      <c r="G399" s="1392" t="s">
        <v>1919</v>
      </c>
      <c r="H399" s="1392" t="s">
        <v>179</v>
      </c>
      <c r="I399" s="1392" t="s">
        <v>2752</v>
      </c>
      <c r="J399" s="1392" t="s">
        <v>1921</v>
      </c>
      <c r="K399" s="1392" t="s">
        <v>179</v>
      </c>
      <c r="L399" s="1392" t="s">
        <v>179</v>
      </c>
      <c r="N399" s="1392" t="s">
        <v>1928</v>
      </c>
      <c r="O399" s="1392" t="s">
        <v>1929</v>
      </c>
    </row>
    <row r="400" spans="1:15">
      <c r="A400" s="1391">
        <v>1143656602</v>
      </c>
      <c r="D400" s="1392" t="s">
        <v>2753</v>
      </c>
      <c r="E400" s="1392" t="s">
        <v>2754</v>
      </c>
      <c r="F400" s="1392" t="s">
        <v>140</v>
      </c>
      <c r="G400" s="1392" t="s">
        <v>1881</v>
      </c>
      <c r="H400" s="1392" t="s">
        <v>1924</v>
      </c>
      <c r="I400" s="1392" t="s">
        <v>2754</v>
      </c>
      <c r="J400" s="1392" t="s">
        <v>1926</v>
      </c>
      <c r="K400" s="1392" t="s">
        <v>1927</v>
      </c>
      <c r="L400" s="1392" t="s">
        <v>1924</v>
      </c>
      <c r="N400" s="1392" t="s">
        <v>1928</v>
      </c>
      <c r="O400" s="1392" t="s">
        <v>2098</v>
      </c>
    </row>
    <row r="401" spans="1:15">
      <c r="A401" s="1391">
        <v>1143003417</v>
      </c>
      <c r="D401" s="1392" t="s">
        <v>2755</v>
      </c>
      <c r="E401" s="1392" t="s">
        <v>2756</v>
      </c>
      <c r="F401" s="1392" t="s">
        <v>132</v>
      </c>
      <c r="G401" s="1392" t="s">
        <v>1881</v>
      </c>
      <c r="H401" s="1392" t="s">
        <v>1924</v>
      </c>
      <c r="I401" s="1392" t="s">
        <v>2756</v>
      </c>
      <c r="J401" s="1392" t="s">
        <v>1926</v>
      </c>
      <c r="K401" s="1392" t="s">
        <v>1927</v>
      </c>
      <c r="L401" s="1392" t="s">
        <v>1924</v>
      </c>
      <c r="N401" s="1392" t="s">
        <v>1911</v>
      </c>
      <c r="O401" s="1392" t="s">
        <v>1922</v>
      </c>
    </row>
    <row r="402" spans="1:15">
      <c r="A402" s="1391">
        <v>1142155416</v>
      </c>
      <c r="D402" s="1392" t="s">
        <v>2757</v>
      </c>
      <c r="E402" s="1392" t="s">
        <v>2758</v>
      </c>
      <c r="F402" s="1392" t="s">
        <v>132</v>
      </c>
      <c r="G402" s="1392" t="s">
        <v>1881</v>
      </c>
      <c r="H402" s="1392" t="s">
        <v>1924</v>
      </c>
      <c r="I402" s="1392" t="s">
        <v>2758</v>
      </c>
      <c r="J402" s="1392" t="s">
        <v>1926</v>
      </c>
      <c r="K402" s="1392" t="s">
        <v>1927</v>
      </c>
      <c r="L402" s="1392" t="s">
        <v>1924</v>
      </c>
      <c r="N402" s="1392" t="s">
        <v>1911</v>
      </c>
      <c r="O402" s="1392" t="s">
        <v>1922</v>
      </c>
    </row>
    <row r="403" spans="1:15">
      <c r="A403" s="1391">
        <v>1146067617</v>
      </c>
      <c r="D403" s="1392" t="s">
        <v>2759</v>
      </c>
      <c r="E403" s="1392" t="s">
        <v>2760</v>
      </c>
      <c r="F403" s="1392" t="s">
        <v>132</v>
      </c>
      <c r="G403" s="1392" t="s">
        <v>1914</v>
      </c>
      <c r="H403" s="1392" t="s">
        <v>1030</v>
      </c>
      <c r="I403" s="1392" t="s">
        <v>2760</v>
      </c>
      <c r="J403" s="1392" t="s">
        <v>1910</v>
      </c>
      <c r="K403" s="1392" t="s">
        <v>1916</v>
      </c>
      <c r="L403" s="1392" t="s">
        <v>1030</v>
      </c>
      <c r="N403" s="1392" t="s">
        <v>1911</v>
      </c>
      <c r="O403" s="1392" t="s">
        <v>1956</v>
      </c>
    </row>
    <row r="404" spans="1:15">
      <c r="A404" s="1391">
        <v>1142496018</v>
      </c>
      <c r="D404" s="1392" t="s">
        <v>2761</v>
      </c>
      <c r="E404" s="1392" t="s">
        <v>2762</v>
      </c>
      <c r="F404" s="1392" t="s">
        <v>165</v>
      </c>
      <c r="G404" s="1392" t="s">
        <v>1896</v>
      </c>
      <c r="H404" s="1392" t="s">
        <v>39</v>
      </c>
      <c r="I404" s="1392" t="s">
        <v>2762</v>
      </c>
      <c r="J404" s="1392" t="s">
        <v>2023</v>
      </c>
      <c r="K404" s="1392" t="s">
        <v>2024</v>
      </c>
      <c r="L404" s="1392" t="s">
        <v>39</v>
      </c>
      <c r="N404" s="1392" t="s">
        <v>1911</v>
      </c>
      <c r="O404" s="1392" t="s">
        <v>1934</v>
      </c>
    </row>
    <row r="405" spans="1:15">
      <c r="A405" s="1391">
        <v>1164383961</v>
      </c>
      <c r="D405" s="1392" t="s">
        <v>2763</v>
      </c>
      <c r="E405" s="1392" t="s">
        <v>2764</v>
      </c>
      <c r="F405" s="1392" t="s">
        <v>136</v>
      </c>
      <c r="G405" s="1392" t="s">
        <v>1881</v>
      </c>
      <c r="H405" s="1392" t="s">
        <v>1924</v>
      </c>
      <c r="I405" s="1392" t="s">
        <v>2764</v>
      </c>
      <c r="J405" s="1392" t="s">
        <v>1926</v>
      </c>
      <c r="K405" s="1392" t="s">
        <v>1927</v>
      </c>
      <c r="L405" s="1392" t="s">
        <v>1924</v>
      </c>
      <c r="N405" s="1392" t="s">
        <v>1911</v>
      </c>
      <c r="O405" s="1392" t="s">
        <v>2105</v>
      </c>
    </row>
    <row r="406" spans="1:15">
      <c r="A406" s="1391">
        <v>1163461651</v>
      </c>
      <c r="D406" s="1392" t="s">
        <v>2765</v>
      </c>
      <c r="E406" s="1392" t="s">
        <v>2766</v>
      </c>
      <c r="F406" s="1392" t="s">
        <v>136</v>
      </c>
      <c r="G406" s="1392" t="s">
        <v>1914</v>
      </c>
      <c r="H406" s="1392" t="s">
        <v>1065</v>
      </c>
      <c r="I406" s="1392" t="s">
        <v>2766</v>
      </c>
      <c r="J406" s="1392" t="s">
        <v>2336</v>
      </c>
      <c r="K406" s="1392" t="s">
        <v>2337</v>
      </c>
      <c r="L406" s="1392" t="s">
        <v>1065</v>
      </c>
      <c r="N406" s="1392" t="s">
        <v>1928</v>
      </c>
      <c r="O406" s="1392" t="s">
        <v>2095</v>
      </c>
    </row>
    <row r="407" spans="1:15">
      <c r="A407" s="1391">
        <v>1144041523</v>
      </c>
      <c r="D407" s="1392" t="s">
        <v>2767</v>
      </c>
      <c r="E407" s="1392" t="s">
        <v>2768</v>
      </c>
      <c r="F407" s="1392" t="s">
        <v>136</v>
      </c>
      <c r="G407" s="1392" t="s">
        <v>1881</v>
      </c>
      <c r="H407" s="1392" t="s">
        <v>1924</v>
      </c>
      <c r="I407" s="1392" t="s">
        <v>2768</v>
      </c>
      <c r="J407" s="1392" t="s">
        <v>1926</v>
      </c>
      <c r="K407" s="1392" t="s">
        <v>1927</v>
      </c>
      <c r="L407" s="1392" t="s">
        <v>1924</v>
      </c>
      <c r="N407" s="1392" t="s">
        <v>1911</v>
      </c>
      <c r="O407" s="1392" t="s">
        <v>2048</v>
      </c>
    </row>
    <row r="408" spans="1:15">
      <c r="A408" s="1391">
        <v>1142679209</v>
      </c>
      <c r="D408" s="1392" t="s">
        <v>2769</v>
      </c>
      <c r="E408" s="1392" t="s">
        <v>2770</v>
      </c>
      <c r="F408" s="1392" t="s">
        <v>136</v>
      </c>
      <c r="G408" s="1392" t="s">
        <v>1881</v>
      </c>
      <c r="H408" s="1392" t="s">
        <v>1924</v>
      </c>
      <c r="I408" s="1392" t="s">
        <v>2770</v>
      </c>
      <c r="J408" s="1392" t="s">
        <v>1926</v>
      </c>
      <c r="K408" s="1392" t="s">
        <v>1927</v>
      </c>
      <c r="L408" s="1392" t="s">
        <v>1924</v>
      </c>
      <c r="N408" s="1392" t="s">
        <v>1928</v>
      </c>
      <c r="O408" s="1392" t="s">
        <v>2098</v>
      </c>
    </row>
    <row r="409" spans="1:15">
      <c r="A409" s="1391">
        <v>1143666395</v>
      </c>
      <c r="D409" s="1392" t="s">
        <v>2771</v>
      </c>
      <c r="E409" s="1392" t="s">
        <v>2772</v>
      </c>
      <c r="F409" s="1392" t="s">
        <v>136</v>
      </c>
      <c r="G409" s="1392" t="s">
        <v>1881</v>
      </c>
      <c r="H409" s="1392" t="s">
        <v>1924</v>
      </c>
      <c r="I409" s="1392" t="s">
        <v>2772</v>
      </c>
      <c r="J409" s="1392" t="s">
        <v>1926</v>
      </c>
      <c r="K409" s="1392" t="s">
        <v>1927</v>
      </c>
      <c r="L409" s="1392" t="s">
        <v>1924</v>
      </c>
      <c r="N409" s="1392" t="s">
        <v>1911</v>
      </c>
      <c r="O409" s="1392" t="s">
        <v>2105</v>
      </c>
    </row>
    <row r="410" spans="1:15">
      <c r="A410" s="1391">
        <v>1142298240</v>
      </c>
      <c r="D410" s="1392" t="s">
        <v>2773</v>
      </c>
      <c r="E410" s="1392" t="s">
        <v>2774</v>
      </c>
      <c r="F410" s="1392" t="s">
        <v>136</v>
      </c>
      <c r="G410" s="1392" t="s">
        <v>1881</v>
      </c>
      <c r="H410" s="1392" t="s">
        <v>1924</v>
      </c>
      <c r="I410" s="1392" t="s">
        <v>2774</v>
      </c>
      <c r="J410" s="1392" t="s">
        <v>1926</v>
      </c>
      <c r="K410" s="1392" t="s">
        <v>1927</v>
      </c>
      <c r="L410" s="1392" t="s">
        <v>1924</v>
      </c>
      <c r="N410" s="1392" t="s">
        <v>1911</v>
      </c>
      <c r="O410" s="1392" t="s">
        <v>2048</v>
      </c>
    </row>
    <row r="411" spans="1:15">
      <c r="A411" s="1391">
        <v>1149431323</v>
      </c>
      <c r="D411" s="1392" t="s">
        <v>2775</v>
      </c>
      <c r="E411" s="1392" t="s">
        <v>2776</v>
      </c>
      <c r="F411" s="1392" t="s">
        <v>136</v>
      </c>
      <c r="G411" s="1392" t="s">
        <v>1881</v>
      </c>
      <c r="H411" s="1392" t="s">
        <v>1924</v>
      </c>
      <c r="I411" s="1392" t="s">
        <v>2776</v>
      </c>
      <c r="J411" s="1392" t="s">
        <v>1926</v>
      </c>
      <c r="K411" s="1392" t="s">
        <v>1927</v>
      </c>
      <c r="L411" s="1392" t="s">
        <v>1924</v>
      </c>
      <c r="N411" s="1392" t="s">
        <v>1928</v>
      </c>
      <c r="O411" s="1392" t="s">
        <v>2098</v>
      </c>
    </row>
    <row r="412" spans="1:15">
      <c r="A412" s="1391">
        <v>1148340939</v>
      </c>
      <c r="D412" s="1392" t="s">
        <v>2777</v>
      </c>
      <c r="E412" s="1392" t="s">
        <v>2778</v>
      </c>
      <c r="F412" s="1392" t="s">
        <v>136</v>
      </c>
      <c r="G412" s="1392" t="s">
        <v>1881</v>
      </c>
      <c r="H412" s="1392" t="s">
        <v>1924</v>
      </c>
      <c r="I412" s="1392" t="s">
        <v>2778</v>
      </c>
      <c r="J412" s="1392" t="s">
        <v>1926</v>
      </c>
      <c r="K412" s="1392" t="s">
        <v>1927</v>
      </c>
      <c r="L412" s="1392" t="s">
        <v>1924</v>
      </c>
      <c r="N412" s="1392" t="s">
        <v>1928</v>
      </c>
      <c r="O412" s="1392" t="s">
        <v>2098</v>
      </c>
    </row>
    <row r="413" spans="1:15">
      <c r="A413" s="1391">
        <v>1142854166</v>
      </c>
      <c r="D413" s="1392" t="s">
        <v>2779</v>
      </c>
      <c r="E413" s="1392" t="s">
        <v>2780</v>
      </c>
      <c r="F413" s="1392" t="s">
        <v>165</v>
      </c>
      <c r="G413" s="1392" t="s">
        <v>1914</v>
      </c>
      <c r="H413" s="1392" t="s">
        <v>1030</v>
      </c>
      <c r="I413" s="1392" t="s">
        <v>2780</v>
      </c>
      <c r="J413" s="1392" t="s">
        <v>1910</v>
      </c>
      <c r="K413" s="1392" t="s">
        <v>1916</v>
      </c>
      <c r="L413" s="1392" t="s">
        <v>1030</v>
      </c>
      <c r="N413" s="1392" t="s">
        <v>1911</v>
      </c>
      <c r="O413" s="1392" t="s">
        <v>1956</v>
      </c>
    </row>
    <row r="414" spans="1:15">
      <c r="A414" s="1391">
        <v>1142196279</v>
      </c>
      <c r="D414" s="1392" t="s">
        <v>2781</v>
      </c>
      <c r="E414" s="1392" t="s">
        <v>2782</v>
      </c>
      <c r="F414" s="1392" t="s">
        <v>136</v>
      </c>
      <c r="G414" s="1392" t="s">
        <v>1881</v>
      </c>
      <c r="H414" s="1392" t="s">
        <v>1924</v>
      </c>
      <c r="I414" s="1392" t="s">
        <v>2782</v>
      </c>
      <c r="J414" s="1392" t="s">
        <v>1926</v>
      </c>
      <c r="K414" s="1392" t="s">
        <v>1927</v>
      </c>
      <c r="L414" s="1392" t="s">
        <v>1924</v>
      </c>
      <c r="N414" s="1392" t="s">
        <v>1911</v>
      </c>
      <c r="O414" s="1392" t="s">
        <v>2105</v>
      </c>
    </row>
    <row r="415" spans="1:15">
      <c r="A415" s="1391">
        <v>1144653111</v>
      </c>
      <c r="D415" s="1392" t="s">
        <v>2783</v>
      </c>
      <c r="E415" s="1392" t="s">
        <v>2784</v>
      </c>
      <c r="F415" s="1392" t="s">
        <v>136</v>
      </c>
      <c r="G415" s="1392" t="s">
        <v>1881</v>
      </c>
      <c r="H415" s="1392" t="s">
        <v>1982</v>
      </c>
      <c r="I415" s="1392" t="s">
        <v>2784</v>
      </c>
      <c r="J415" s="1392" t="s">
        <v>1983</v>
      </c>
      <c r="K415" s="1392" t="s">
        <v>1984</v>
      </c>
      <c r="L415" s="1392" t="s">
        <v>1982</v>
      </c>
      <c r="N415" s="1392" t="s">
        <v>1911</v>
      </c>
      <c r="O415" s="1392" t="s">
        <v>2048</v>
      </c>
    </row>
    <row r="416" spans="1:15">
      <c r="A416" s="1391">
        <v>1164540941</v>
      </c>
      <c r="D416" s="1392" t="s">
        <v>2785</v>
      </c>
      <c r="E416" s="1392" t="s">
        <v>2786</v>
      </c>
      <c r="F416" s="1392" t="s">
        <v>136</v>
      </c>
      <c r="G416" s="1392" t="s">
        <v>1881</v>
      </c>
      <c r="H416" s="1392" t="s">
        <v>1924</v>
      </c>
      <c r="I416" s="1392" t="s">
        <v>2786</v>
      </c>
      <c r="J416" s="1392" t="s">
        <v>1926</v>
      </c>
      <c r="K416" s="1392" t="s">
        <v>1927</v>
      </c>
      <c r="L416" s="1392" t="s">
        <v>1924</v>
      </c>
      <c r="N416" s="1392" t="s">
        <v>1911</v>
      </c>
      <c r="O416" s="1392" t="s">
        <v>2105</v>
      </c>
    </row>
    <row r="417" spans="1:15">
      <c r="A417" s="1391">
        <v>1149705890</v>
      </c>
      <c r="D417" s="1392" t="s">
        <v>2787</v>
      </c>
      <c r="E417" s="1392" t="s">
        <v>2788</v>
      </c>
      <c r="F417" s="1392" t="s">
        <v>165</v>
      </c>
      <c r="G417" s="1392" t="s">
        <v>1914</v>
      </c>
      <c r="H417" s="1392" t="s">
        <v>1030</v>
      </c>
      <c r="I417" s="1392" t="s">
        <v>2788</v>
      </c>
      <c r="J417" s="1392" t="s">
        <v>1910</v>
      </c>
      <c r="K417" s="1392" t="s">
        <v>1916</v>
      </c>
      <c r="L417" s="1392" t="s">
        <v>1030</v>
      </c>
      <c r="N417" s="1392" t="s">
        <v>1911</v>
      </c>
      <c r="O417" s="1392" t="s">
        <v>1917</v>
      </c>
    </row>
    <row r="418" spans="1:15">
      <c r="A418" s="1391">
        <v>1142041491</v>
      </c>
      <c r="D418" s="1392" t="s">
        <v>2789</v>
      </c>
      <c r="E418" s="1392" t="s">
        <v>2790</v>
      </c>
      <c r="F418" s="1392" t="s">
        <v>136</v>
      </c>
      <c r="G418" s="1392" t="s">
        <v>1881</v>
      </c>
      <c r="H418" s="1392" t="s">
        <v>1924</v>
      </c>
      <c r="I418" s="1392" t="s">
        <v>2790</v>
      </c>
      <c r="J418" s="1392" t="s">
        <v>1926</v>
      </c>
      <c r="K418" s="1392" t="s">
        <v>1927</v>
      </c>
      <c r="L418" s="1392" t="s">
        <v>1924</v>
      </c>
      <c r="N418" s="1392" t="s">
        <v>1911</v>
      </c>
      <c r="O418" s="1392" t="s">
        <v>2048</v>
      </c>
    </row>
    <row r="419" spans="1:15">
      <c r="A419" s="1391">
        <v>1146634176</v>
      </c>
      <c r="D419" s="1392" t="s">
        <v>2791</v>
      </c>
      <c r="E419" s="1392" t="s">
        <v>2792</v>
      </c>
      <c r="F419" s="1392" t="s">
        <v>136</v>
      </c>
      <c r="G419" s="1392" t="s">
        <v>1881</v>
      </c>
      <c r="H419" s="1392" t="s">
        <v>1924</v>
      </c>
      <c r="I419" s="1392" t="s">
        <v>2792</v>
      </c>
      <c r="J419" s="1392" t="s">
        <v>1926</v>
      </c>
      <c r="K419" s="1392" t="s">
        <v>1927</v>
      </c>
      <c r="L419" s="1392" t="s">
        <v>1924</v>
      </c>
      <c r="N419" s="1392" t="s">
        <v>1928</v>
      </c>
      <c r="O419" s="1392" t="s">
        <v>1975</v>
      </c>
    </row>
    <row r="420" spans="1:15">
      <c r="A420" s="1391">
        <v>1160965233</v>
      </c>
      <c r="D420" s="1392" t="s">
        <v>2793</v>
      </c>
      <c r="E420" s="1392" t="s">
        <v>2794</v>
      </c>
      <c r="F420" s="1392" t="s">
        <v>136</v>
      </c>
      <c r="G420" s="1392" t="s">
        <v>1881</v>
      </c>
      <c r="H420" s="1392" t="s">
        <v>1924</v>
      </c>
      <c r="I420" s="1392" t="s">
        <v>2794</v>
      </c>
      <c r="J420" s="1392" t="s">
        <v>1926</v>
      </c>
      <c r="K420" s="1392" t="s">
        <v>1927</v>
      </c>
      <c r="L420" s="1392" t="s">
        <v>1924</v>
      </c>
      <c r="N420" s="1392" t="s">
        <v>1928</v>
      </c>
      <c r="O420" s="1392" t="s">
        <v>2098</v>
      </c>
    </row>
    <row r="421" spans="1:15">
      <c r="A421" s="1391">
        <v>1143425925</v>
      </c>
      <c r="D421" s="1392" t="s">
        <v>2795</v>
      </c>
      <c r="E421" s="1392" t="s">
        <v>2796</v>
      </c>
      <c r="F421" s="1392" t="s">
        <v>136</v>
      </c>
      <c r="G421" s="1392" t="s">
        <v>1881</v>
      </c>
      <c r="H421" s="1392" t="s">
        <v>1924</v>
      </c>
      <c r="I421" s="1392" t="s">
        <v>2796</v>
      </c>
      <c r="J421" s="1392" t="s">
        <v>1926</v>
      </c>
      <c r="K421" s="1392" t="s">
        <v>1927</v>
      </c>
      <c r="L421" s="1392" t="s">
        <v>1924</v>
      </c>
      <c r="N421" s="1392" t="s">
        <v>1911</v>
      </c>
      <c r="O421" s="1392" t="s">
        <v>2105</v>
      </c>
    </row>
    <row r="422" spans="1:15">
      <c r="A422" s="1391">
        <v>1142198069</v>
      </c>
      <c r="D422" s="1392" t="s">
        <v>2797</v>
      </c>
      <c r="E422" s="1392" t="s">
        <v>2798</v>
      </c>
      <c r="F422" s="1392" t="s">
        <v>165</v>
      </c>
      <c r="G422" s="1392" t="s">
        <v>1914</v>
      </c>
      <c r="H422" s="1392" t="s">
        <v>1030</v>
      </c>
      <c r="I422" s="1392" t="s">
        <v>2798</v>
      </c>
      <c r="J422" s="1392" t="s">
        <v>1910</v>
      </c>
      <c r="K422" s="1392" t="s">
        <v>1916</v>
      </c>
      <c r="L422" s="1392" t="s">
        <v>1030</v>
      </c>
      <c r="N422" s="1392" t="s">
        <v>1928</v>
      </c>
      <c r="O422" s="1392" t="s">
        <v>2095</v>
      </c>
    </row>
    <row r="423" spans="1:15">
      <c r="A423" s="1391">
        <v>1142803809</v>
      </c>
      <c r="D423" s="1392" t="s">
        <v>2799</v>
      </c>
      <c r="E423" s="1392" t="s">
        <v>2800</v>
      </c>
      <c r="F423" s="1392" t="s">
        <v>136</v>
      </c>
      <c r="G423" s="1392" t="s">
        <v>1881</v>
      </c>
      <c r="H423" s="1392" t="s">
        <v>1924</v>
      </c>
      <c r="I423" s="1392" t="s">
        <v>2800</v>
      </c>
      <c r="J423" s="1392" t="s">
        <v>1926</v>
      </c>
      <c r="K423" s="1392" t="s">
        <v>1927</v>
      </c>
      <c r="L423" s="1392" t="s">
        <v>1924</v>
      </c>
      <c r="N423" s="1392" t="s">
        <v>1911</v>
      </c>
      <c r="O423" s="1392" t="s">
        <v>2105</v>
      </c>
    </row>
    <row r="424" spans="1:15">
      <c r="A424" s="1391">
        <v>1165251829</v>
      </c>
      <c r="D424" s="1392" t="s">
        <v>2801</v>
      </c>
      <c r="E424" s="1392" t="s">
        <v>398</v>
      </c>
      <c r="F424" s="1392" t="s">
        <v>165</v>
      </c>
      <c r="G424" s="1392" t="s">
        <v>1914</v>
      </c>
      <c r="H424" s="1392" t="s">
        <v>1030</v>
      </c>
      <c r="I424" s="1392" t="s">
        <v>398</v>
      </c>
      <c r="J424" s="1392" t="s">
        <v>1910</v>
      </c>
      <c r="K424" s="1392" t="s">
        <v>1916</v>
      </c>
      <c r="L424" s="1392" t="s">
        <v>1030</v>
      </c>
      <c r="N424" s="1392" t="s">
        <v>1911</v>
      </c>
      <c r="O424" s="1392" t="s">
        <v>1917</v>
      </c>
    </row>
    <row r="425" spans="1:15">
      <c r="A425" s="1391">
        <v>1144134997</v>
      </c>
      <c r="D425" s="1392" t="s">
        <v>2802</v>
      </c>
      <c r="E425" s="1392" t="s">
        <v>2803</v>
      </c>
      <c r="F425" s="1392" t="s">
        <v>136</v>
      </c>
      <c r="G425" s="1392" t="s">
        <v>1881</v>
      </c>
      <c r="H425" s="1392" t="s">
        <v>1924</v>
      </c>
      <c r="I425" s="1392" t="s">
        <v>2803</v>
      </c>
      <c r="J425" s="1392" t="s">
        <v>1926</v>
      </c>
      <c r="K425" s="1392" t="s">
        <v>1927</v>
      </c>
      <c r="L425" s="1392" t="s">
        <v>1924</v>
      </c>
      <c r="N425" s="1392" t="s">
        <v>1911</v>
      </c>
      <c r="O425" s="1392" t="s">
        <v>2105</v>
      </c>
    </row>
    <row r="426" spans="1:15">
      <c r="A426" s="1391">
        <v>1141198656</v>
      </c>
      <c r="D426" s="1392" t="s">
        <v>2804</v>
      </c>
      <c r="E426" s="1392" t="s">
        <v>2805</v>
      </c>
      <c r="F426" s="1392" t="s">
        <v>136</v>
      </c>
      <c r="G426" s="1392" t="s">
        <v>1881</v>
      </c>
      <c r="H426" s="1392" t="s">
        <v>1924</v>
      </c>
      <c r="I426" s="1392" t="s">
        <v>2805</v>
      </c>
      <c r="J426" s="1392" t="s">
        <v>1926</v>
      </c>
      <c r="K426" s="1392" t="s">
        <v>1927</v>
      </c>
      <c r="L426" s="1392" t="s">
        <v>1924</v>
      </c>
      <c r="N426" s="1392" t="s">
        <v>1911</v>
      </c>
      <c r="O426" s="1392" t="s">
        <v>2105</v>
      </c>
    </row>
    <row r="427" spans="1:15">
      <c r="A427" s="1391">
        <v>1143489202</v>
      </c>
      <c r="D427" s="1392" t="s">
        <v>2806</v>
      </c>
      <c r="E427" s="1392" t="s">
        <v>2807</v>
      </c>
      <c r="F427" s="1392" t="s">
        <v>136</v>
      </c>
      <c r="G427" s="1392" t="s">
        <v>1881</v>
      </c>
      <c r="H427" s="1392" t="s">
        <v>1924</v>
      </c>
      <c r="I427" s="1392" t="s">
        <v>2807</v>
      </c>
      <c r="J427" s="1392" t="s">
        <v>1926</v>
      </c>
      <c r="K427" s="1392" t="s">
        <v>1927</v>
      </c>
      <c r="L427" s="1392" t="s">
        <v>1924</v>
      </c>
      <c r="N427" s="1392" t="s">
        <v>1928</v>
      </c>
      <c r="O427" s="1392" t="s">
        <v>2098</v>
      </c>
    </row>
    <row r="428" spans="1:15">
      <c r="A428" s="1391">
        <v>1143147107</v>
      </c>
      <c r="D428" s="1392" t="s">
        <v>2808</v>
      </c>
      <c r="E428" s="1392" t="s">
        <v>2809</v>
      </c>
      <c r="F428" s="1392" t="s">
        <v>136</v>
      </c>
      <c r="G428" s="1392" t="s">
        <v>1914</v>
      </c>
      <c r="H428" s="1392" t="s">
        <v>1030</v>
      </c>
      <c r="I428" s="1392" t="s">
        <v>2809</v>
      </c>
      <c r="J428" s="1392" t="s">
        <v>1910</v>
      </c>
      <c r="K428" s="1392" t="s">
        <v>1916</v>
      </c>
      <c r="L428" s="1392" t="s">
        <v>1030</v>
      </c>
      <c r="N428" s="1392" t="s">
        <v>1928</v>
      </c>
      <c r="O428" s="1392" t="s">
        <v>1953</v>
      </c>
    </row>
    <row r="429" spans="1:15">
      <c r="A429" s="1391">
        <v>1141025990</v>
      </c>
      <c r="D429" s="1392" t="s">
        <v>2810</v>
      </c>
      <c r="E429" s="1392" t="s">
        <v>2811</v>
      </c>
      <c r="F429" s="1392" t="s">
        <v>136</v>
      </c>
      <c r="G429" s="1392" t="s">
        <v>1881</v>
      </c>
      <c r="H429" s="1392" t="s">
        <v>1982</v>
      </c>
      <c r="I429" s="1392" t="s">
        <v>2811</v>
      </c>
      <c r="J429" s="1392" t="s">
        <v>1983</v>
      </c>
      <c r="K429" s="1392" t="s">
        <v>1984</v>
      </c>
      <c r="L429" s="1392" t="s">
        <v>1982</v>
      </c>
      <c r="N429" s="1392" t="s">
        <v>1928</v>
      </c>
      <c r="O429" s="1392" t="s">
        <v>1975</v>
      </c>
    </row>
    <row r="430" spans="1:15">
      <c r="A430" s="1391">
        <v>1165790651</v>
      </c>
      <c r="D430" s="1392" t="s">
        <v>2812</v>
      </c>
      <c r="E430" s="1392" t="s">
        <v>2813</v>
      </c>
      <c r="F430" s="1392" t="s">
        <v>136</v>
      </c>
      <c r="G430" s="1392" t="s">
        <v>1881</v>
      </c>
      <c r="H430" s="1392" t="s">
        <v>1924</v>
      </c>
      <c r="I430" s="1392" t="s">
        <v>2813</v>
      </c>
      <c r="J430" s="1392" t="s">
        <v>1926</v>
      </c>
      <c r="K430" s="1392" t="s">
        <v>1927</v>
      </c>
      <c r="L430" s="1392" t="s">
        <v>1924</v>
      </c>
      <c r="N430" s="1392" t="s">
        <v>1928</v>
      </c>
      <c r="O430" s="1392" t="s">
        <v>1975</v>
      </c>
    </row>
    <row r="431" spans="1:15">
      <c r="A431" s="1391">
        <v>1161322129</v>
      </c>
      <c r="D431" s="1392" t="s">
        <v>2814</v>
      </c>
      <c r="E431" s="1392" t="s">
        <v>2815</v>
      </c>
      <c r="F431" s="1392" t="s">
        <v>136</v>
      </c>
      <c r="G431" s="1392" t="s">
        <v>1881</v>
      </c>
      <c r="H431" s="1392" t="s">
        <v>1924</v>
      </c>
      <c r="I431" s="1392" t="s">
        <v>2815</v>
      </c>
      <c r="J431" s="1392" t="s">
        <v>1926</v>
      </c>
      <c r="K431" s="1392" t="s">
        <v>1927</v>
      </c>
      <c r="L431" s="1392" t="s">
        <v>1924</v>
      </c>
      <c r="N431" s="1392" t="s">
        <v>1928</v>
      </c>
      <c r="O431" s="1392" t="s">
        <v>2098</v>
      </c>
    </row>
    <row r="432" spans="1:15">
      <c r="A432" s="1391">
        <v>1143423284</v>
      </c>
      <c r="D432" s="1392" t="s">
        <v>2816</v>
      </c>
      <c r="E432" s="1392" t="s">
        <v>2817</v>
      </c>
      <c r="F432" s="1392" t="s">
        <v>136</v>
      </c>
      <c r="G432" s="1392" t="s">
        <v>1881</v>
      </c>
      <c r="H432" s="1392" t="s">
        <v>1924</v>
      </c>
      <c r="I432" s="1392" t="s">
        <v>2817</v>
      </c>
      <c r="J432" s="1392" t="s">
        <v>1926</v>
      </c>
      <c r="K432" s="1392" t="s">
        <v>1927</v>
      </c>
      <c r="L432" s="1392" t="s">
        <v>1924</v>
      </c>
      <c r="N432" s="1392" t="s">
        <v>1911</v>
      </c>
      <c r="O432" s="1392" t="s">
        <v>2048</v>
      </c>
    </row>
    <row r="433" spans="1:15">
      <c r="A433" s="1391">
        <v>1145545787</v>
      </c>
      <c r="D433" s="1392" t="s">
        <v>2818</v>
      </c>
      <c r="E433" s="1392" t="s">
        <v>2819</v>
      </c>
      <c r="F433" s="1392" t="s">
        <v>136</v>
      </c>
      <c r="G433" s="1392" t="s">
        <v>1881</v>
      </c>
      <c r="H433" s="1392" t="s">
        <v>1924</v>
      </c>
      <c r="I433" s="1392" t="s">
        <v>2819</v>
      </c>
      <c r="J433" s="1392" t="s">
        <v>1926</v>
      </c>
      <c r="K433" s="1392" t="s">
        <v>1927</v>
      </c>
      <c r="L433" s="1392" t="s">
        <v>1924</v>
      </c>
      <c r="N433" s="1392" t="s">
        <v>1928</v>
      </c>
      <c r="O433" s="1392" t="s">
        <v>1975</v>
      </c>
    </row>
    <row r="434" spans="1:15">
      <c r="A434" s="1391">
        <v>1162380977</v>
      </c>
      <c r="D434" s="1392" t="s">
        <v>2820</v>
      </c>
      <c r="E434" s="1392" t="s">
        <v>2821</v>
      </c>
      <c r="F434" s="1392" t="s">
        <v>140</v>
      </c>
      <c r="G434" s="1392" t="s">
        <v>1881</v>
      </c>
      <c r="H434" s="1392" t="s">
        <v>1924</v>
      </c>
      <c r="I434" s="1392" t="s">
        <v>2821</v>
      </c>
      <c r="J434" s="1392" t="s">
        <v>1926</v>
      </c>
      <c r="K434" s="1392" t="s">
        <v>1927</v>
      </c>
      <c r="L434" s="1392" t="s">
        <v>1924</v>
      </c>
      <c r="N434" s="1392" t="s">
        <v>1928</v>
      </c>
      <c r="O434" s="1392" t="s">
        <v>2098</v>
      </c>
    </row>
    <row r="435" spans="1:15">
      <c r="A435" s="1391">
        <v>1148091847</v>
      </c>
      <c r="D435" s="1392" t="s">
        <v>2822</v>
      </c>
      <c r="E435" s="1392" t="s">
        <v>2823</v>
      </c>
      <c r="F435" s="1392" t="s">
        <v>165</v>
      </c>
      <c r="G435" s="1392" t="s">
        <v>1914</v>
      </c>
      <c r="H435" s="1392" t="s">
        <v>1030</v>
      </c>
      <c r="I435" s="1392" t="s">
        <v>2823</v>
      </c>
      <c r="J435" s="1392" t="s">
        <v>1910</v>
      </c>
      <c r="K435" s="1392" t="s">
        <v>1916</v>
      </c>
      <c r="L435" s="1392" t="s">
        <v>1030</v>
      </c>
      <c r="N435" s="1392" t="s">
        <v>1911</v>
      </c>
      <c r="O435" s="1392" t="s">
        <v>1917</v>
      </c>
    </row>
    <row r="436" spans="1:15">
      <c r="A436" s="1391">
        <v>1148622682</v>
      </c>
      <c r="D436" s="1392" t="s">
        <v>2824</v>
      </c>
      <c r="E436" s="1392" t="s">
        <v>2825</v>
      </c>
      <c r="F436" s="1392" t="s">
        <v>140</v>
      </c>
      <c r="G436" s="1392" t="s">
        <v>1881</v>
      </c>
      <c r="H436" s="1392" t="s">
        <v>1924</v>
      </c>
      <c r="I436" s="1392" t="s">
        <v>2825</v>
      </c>
      <c r="J436" s="1392" t="s">
        <v>1926</v>
      </c>
      <c r="K436" s="1392" t="s">
        <v>1927</v>
      </c>
      <c r="L436" s="1392" t="s">
        <v>1924</v>
      </c>
      <c r="N436" s="1392" t="s">
        <v>1911</v>
      </c>
      <c r="O436" s="1392" t="s">
        <v>2007</v>
      </c>
    </row>
    <row r="437" spans="1:15">
      <c r="A437" s="1391">
        <v>1161829222</v>
      </c>
      <c r="D437" s="1392" t="s">
        <v>2826</v>
      </c>
      <c r="E437" s="1392" t="s">
        <v>2827</v>
      </c>
      <c r="F437" s="1392" t="s">
        <v>136</v>
      </c>
      <c r="G437" s="1392" t="s">
        <v>1881</v>
      </c>
      <c r="H437" s="1392" t="s">
        <v>1924</v>
      </c>
      <c r="I437" s="1392" t="s">
        <v>2827</v>
      </c>
      <c r="J437" s="1392" t="s">
        <v>1926</v>
      </c>
      <c r="K437" s="1392" t="s">
        <v>1927</v>
      </c>
      <c r="L437" s="1392" t="s">
        <v>1924</v>
      </c>
      <c r="N437" s="1392" t="s">
        <v>1928</v>
      </c>
      <c r="O437" s="1392" t="s">
        <v>1975</v>
      </c>
    </row>
    <row r="438" spans="1:15">
      <c r="A438" s="1391">
        <v>1163926075</v>
      </c>
      <c r="D438" s="1392" t="s">
        <v>2828</v>
      </c>
      <c r="E438" s="1392" t="s">
        <v>2829</v>
      </c>
      <c r="F438" s="1392" t="s">
        <v>136</v>
      </c>
      <c r="G438" s="1392" t="s">
        <v>1881</v>
      </c>
      <c r="H438" s="1392" t="s">
        <v>1924</v>
      </c>
      <c r="I438" s="1392" t="s">
        <v>2829</v>
      </c>
      <c r="J438" s="1392" t="s">
        <v>1926</v>
      </c>
      <c r="K438" s="1392" t="s">
        <v>1927</v>
      </c>
      <c r="L438" s="1392" t="s">
        <v>1924</v>
      </c>
      <c r="N438" s="1392" t="s">
        <v>1928</v>
      </c>
      <c r="O438" s="1392" t="s">
        <v>2098</v>
      </c>
    </row>
    <row r="439" spans="1:15">
      <c r="A439" s="1391">
        <v>1141399510</v>
      </c>
      <c r="D439" s="1392" t="s">
        <v>2830</v>
      </c>
      <c r="E439" s="1392" t="s">
        <v>2831</v>
      </c>
      <c r="F439" s="1392" t="s">
        <v>161</v>
      </c>
      <c r="G439" s="1392" t="s">
        <v>1919</v>
      </c>
      <c r="H439" s="1392" t="s">
        <v>1973</v>
      </c>
      <c r="I439" s="1392" t="s">
        <v>2831</v>
      </c>
      <c r="J439" s="1392" t="s">
        <v>1919</v>
      </c>
      <c r="K439" s="1392" t="s">
        <v>1973</v>
      </c>
      <c r="L439" s="1392" t="s">
        <v>1973</v>
      </c>
      <c r="N439" s="1392" t="s">
        <v>1911</v>
      </c>
      <c r="O439" s="1392" t="s">
        <v>1934</v>
      </c>
    </row>
    <row r="440" spans="1:15">
      <c r="A440" s="1391">
        <v>1144890390</v>
      </c>
      <c r="D440" s="1392" t="s">
        <v>2832</v>
      </c>
      <c r="E440" s="1392" t="s">
        <v>2833</v>
      </c>
      <c r="F440" s="1392" t="s">
        <v>164</v>
      </c>
      <c r="G440" s="1392" t="s">
        <v>1908</v>
      </c>
      <c r="H440" s="1392" t="s">
        <v>1013</v>
      </c>
      <c r="I440" s="1392" t="s">
        <v>2833</v>
      </c>
      <c r="J440" s="1392" t="s">
        <v>1910</v>
      </c>
      <c r="K440" s="1392" t="s">
        <v>1013</v>
      </c>
      <c r="L440" s="1392" t="s">
        <v>1013</v>
      </c>
      <c r="N440" s="1392" t="s">
        <v>1911</v>
      </c>
      <c r="O440" s="1392" t="s">
        <v>1938</v>
      </c>
    </row>
    <row r="441" spans="1:15">
      <c r="A441" s="1391">
        <v>1149817505</v>
      </c>
      <c r="D441" s="1392" t="s">
        <v>2834</v>
      </c>
      <c r="E441" s="1392" t="s">
        <v>2835</v>
      </c>
      <c r="F441" s="1392" t="s">
        <v>164</v>
      </c>
      <c r="G441" s="1392" t="s">
        <v>1908</v>
      </c>
      <c r="H441" s="1392" t="s">
        <v>2037</v>
      </c>
      <c r="I441" s="1392" t="s">
        <v>2835</v>
      </c>
      <c r="J441" s="1392" t="s">
        <v>2039</v>
      </c>
      <c r="K441" s="1392" t="s">
        <v>2037</v>
      </c>
      <c r="L441" s="1392" t="s">
        <v>2037</v>
      </c>
      <c r="N441" s="1392" t="s">
        <v>1911</v>
      </c>
      <c r="O441" s="1392" t="s">
        <v>1938</v>
      </c>
    </row>
    <row r="442" spans="1:15">
      <c r="A442" s="1391">
        <v>1149817505</v>
      </c>
      <c r="D442" s="1392" t="s">
        <v>2834</v>
      </c>
      <c r="E442" s="1392" t="s">
        <v>2835</v>
      </c>
      <c r="F442" s="1392" t="s">
        <v>165</v>
      </c>
      <c r="G442" s="1392" t="s">
        <v>1914</v>
      </c>
      <c r="H442" s="1392" t="s">
        <v>1030</v>
      </c>
      <c r="I442" s="1392" t="s">
        <v>2835</v>
      </c>
      <c r="J442" s="1392" t="s">
        <v>1910</v>
      </c>
      <c r="K442" s="1392" t="s">
        <v>1916</v>
      </c>
      <c r="L442" s="1392" t="s">
        <v>1030</v>
      </c>
      <c r="N442" s="1392" t="s">
        <v>1911</v>
      </c>
      <c r="O442" s="1392" t="s">
        <v>1956</v>
      </c>
    </row>
    <row r="443" spans="1:15">
      <c r="A443" s="1391">
        <v>8813405212</v>
      </c>
      <c r="D443" s="1392" t="s">
        <v>2836</v>
      </c>
      <c r="E443" s="1392" t="s">
        <v>2837</v>
      </c>
      <c r="F443" s="1392" t="s">
        <v>164</v>
      </c>
      <c r="G443" s="1392" t="s">
        <v>1908</v>
      </c>
      <c r="H443" s="1392" t="s">
        <v>1013</v>
      </c>
      <c r="I443" s="1392" t="s">
        <v>2837</v>
      </c>
      <c r="J443" s="1392" t="s">
        <v>1910</v>
      </c>
      <c r="K443" s="1392" t="s">
        <v>1013</v>
      </c>
      <c r="L443" s="1392" t="s">
        <v>1013</v>
      </c>
      <c r="N443" s="1392" t="s">
        <v>1911</v>
      </c>
      <c r="O443" s="1392" t="s">
        <v>1938</v>
      </c>
    </row>
    <row r="444" spans="1:15">
      <c r="A444" s="1391">
        <v>8819722628</v>
      </c>
      <c r="D444" s="1392" t="s">
        <v>2838</v>
      </c>
      <c r="E444" s="1392" t="s">
        <v>2839</v>
      </c>
      <c r="F444" s="1392" t="s">
        <v>164</v>
      </c>
      <c r="G444" s="1392" t="s">
        <v>1908</v>
      </c>
      <c r="H444" s="1392" t="s">
        <v>2037</v>
      </c>
      <c r="I444" s="1392" t="s">
        <v>2839</v>
      </c>
      <c r="J444" s="1392" t="s">
        <v>2039</v>
      </c>
      <c r="K444" s="1392" t="s">
        <v>2037</v>
      </c>
      <c r="L444" s="1392" t="s">
        <v>2037</v>
      </c>
      <c r="N444" s="1392" t="s">
        <v>1911</v>
      </c>
      <c r="O444" s="1392" t="s">
        <v>1938</v>
      </c>
    </row>
    <row r="445" spans="1:15">
      <c r="A445" s="1391">
        <v>1140820896</v>
      </c>
      <c r="D445" s="1392" t="s">
        <v>2840</v>
      </c>
      <c r="E445" s="1392" t="s">
        <v>2841</v>
      </c>
      <c r="F445" s="1392" t="s">
        <v>165</v>
      </c>
      <c r="G445" s="1392" t="s">
        <v>1914</v>
      </c>
      <c r="H445" s="1392" t="s">
        <v>1030</v>
      </c>
      <c r="I445" s="1392" t="s">
        <v>2841</v>
      </c>
      <c r="J445" s="1392" t="s">
        <v>1910</v>
      </c>
      <c r="K445" s="1392" t="s">
        <v>1916</v>
      </c>
      <c r="L445" s="1392" t="s">
        <v>1030</v>
      </c>
      <c r="N445" s="1392" t="s">
        <v>1928</v>
      </c>
      <c r="O445" s="1392" t="s">
        <v>2095</v>
      </c>
    </row>
    <row r="446" spans="1:15">
      <c r="A446" s="1391">
        <v>1144431591</v>
      </c>
      <c r="D446" s="1392" t="s">
        <v>2842</v>
      </c>
      <c r="E446" s="1392" t="s">
        <v>2843</v>
      </c>
      <c r="F446" s="1392" t="s">
        <v>165</v>
      </c>
      <c r="G446" s="1392" t="s">
        <v>1914</v>
      </c>
      <c r="H446" s="1392" t="s">
        <v>1030</v>
      </c>
      <c r="I446" s="1392" t="s">
        <v>2843</v>
      </c>
      <c r="J446" s="1392" t="s">
        <v>1910</v>
      </c>
      <c r="K446" s="1392" t="s">
        <v>1916</v>
      </c>
      <c r="L446" s="1392" t="s">
        <v>1030</v>
      </c>
      <c r="N446" s="1392" t="s">
        <v>1911</v>
      </c>
      <c r="O446" s="1392" t="s">
        <v>1956</v>
      </c>
    </row>
    <row r="447" spans="1:15">
      <c r="A447" s="1391">
        <v>1146039723</v>
      </c>
      <c r="D447" s="1392" t="s">
        <v>2844</v>
      </c>
      <c r="E447" s="1392" t="s">
        <v>2845</v>
      </c>
      <c r="F447" s="1392" t="s">
        <v>246</v>
      </c>
      <c r="G447" s="1392" t="s">
        <v>1942</v>
      </c>
      <c r="H447" s="1392" t="s">
        <v>1013</v>
      </c>
      <c r="I447" s="1392" t="s">
        <v>2845</v>
      </c>
      <c r="J447" s="1392" t="s">
        <v>1910</v>
      </c>
      <c r="K447" s="1392" t="s">
        <v>1959</v>
      </c>
      <c r="L447" s="1392" t="s">
        <v>1013</v>
      </c>
      <c r="N447" s="1392" t="s">
        <v>1911</v>
      </c>
      <c r="O447" s="1392" t="s">
        <v>1912</v>
      </c>
    </row>
    <row r="448" spans="1:15">
      <c r="A448" s="1391">
        <v>1147708912</v>
      </c>
      <c r="D448" s="1392" t="s">
        <v>2846</v>
      </c>
      <c r="E448" s="1392" t="s">
        <v>2847</v>
      </c>
      <c r="F448" s="1392" t="s">
        <v>165</v>
      </c>
      <c r="G448" s="1392" t="s">
        <v>1914</v>
      </c>
      <c r="H448" s="1392" t="s">
        <v>2026</v>
      </c>
      <c r="I448" s="1392" t="s">
        <v>2847</v>
      </c>
      <c r="J448" s="1392" t="s">
        <v>2028</v>
      </c>
      <c r="K448" s="1392" t="s">
        <v>2029</v>
      </c>
      <c r="L448" s="1392" t="s">
        <v>2026</v>
      </c>
      <c r="N448" s="1392" t="s">
        <v>1911</v>
      </c>
      <c r="O448" s="1392" t="s">
        <v>1917</v>
      </c>
    </row>
    <row r="449" spans="1:15">
      <c r="A449" s="1391">
        <v>8831853724</v>
      </c>
      <c r="D449" s="1392" t="s">
        <v>2848</v>
      </c>
      <c r="E449" s="1392" t="s">
        <v>2849</v>
      </c>
      <c r="F449" s="1392" t="s">
        <v>165</v>
      </c>
      <c r="G449" s="1392" t="s">
        <v>1914</v>
      </c>
      <c r="H449" s="1392" t="s">
        <v>1030</v>
      </c>
      <c r="I449" s="1392" t="s">
        <v>2849</v>
      </c>
      <c r="J449" s="1392" t="s">
        <v>1910</v>
      </c>
      <c r="K449" s="1392" t="s">
        <v>1916</v>
      </c>
      <c r="L449" s="1392" t="s">
        <v>1030</v>
      </c>
      <c r="N449" s="1392" t="s">
        <v>1911</v>
      </c>
      <c r="O449" s="1392" t="s">
        <v>1956</v>
      </c>
    </row>
    <row r="450" spans="1:15">
      <c r="D450" s="1392" t="s">
        <v>2850</v>
      </c>
      <c r="E450" s="1392" t="s">
        <v>2851</v>
      </c>
      <c r="F450" s="1392" t="s">
        <v>164</v>
      </c>
      <c r="G450" s="1392" t="s">
        <v>1908</v>
      </c>
      <c r="H450" s="1392" t="s">
        <v>2037</v>
      </c>
      <c r="I450" s="1392" t="s">
        <v>2851</v>
      </c>
      <c r="J450" s="1392" t="s">
        <v>2039</v>
      </c>
      <c r="K450" s="1392" t="s">
        <v>2037</v>
      </c>
      <c r="L450" s="1392" t="s">
        <v>2037</v>
      </c>
      <c r="N450" s="1392" t="s">
        <v>1911</v>
      </c>
      <c r="O450" s="1392" t="s">
        <v>1912</v>
      </c>
    </row>
    <row r="451" spans="1:15">
      <c r="D451" s="1392" t="s">
        <v>2850</v>
      </c>
      <c r="E451" s="1392" t="s">
        <v>2851</v>
      </c>
      <c r="F451" s="1392" t="s">
        <v>165</v>
      </c>
      <c r="G451" s="1392" t="s">
        <v>1914</v>
      </c>
      <c r="H451" s="1392" t="s">
        <v>1030</v>
      </c>
      <c r="I451" s="1392" t="s">
        <v>2851</v>
      </c>
      <c r="J451" s="1392" t="s">
        <v>1910</v>
      </c>
      <c r="K451" s="1392" t="s">
        <v>1916</v>
      </c>
      <c r="L451" s="1392" t="s">
        <v>1030</v>
      </c>
      <c r="N451" s="1392" t="s">
        <v>1911</v>
      </c>
      <c r="O451" s="1392" t="s">
        <v>1917</v>
      </c>
    </row>
    <row r="452" spans="1:15">
      <c r="A452" s="1391">
        <v>8815911498</v>
      </c>
      <c r="D452" s="1392" t="s">
        <v>2852</v>
      </c>
      <c r="E452" s="1392" t="s">
        <v>2853</v>
      </c>
      <c r="F452" s="1392" t="s">
        <v>165</v>
      </c>
      <c r="G452" s="1392" t="s">
        <v>1914</v>
      </c>
      <c r="H452" s="1392" t="s">
        <v>1030</v>
      </c>
      <c r="I452" s="1392" t="s">
        <v>2853</v>
      </c>
      <c r="J452" s="1392" t="s">
        <v>1910</v>
      </c>
      <c r="K452" s="1392" t="s">
        <v>1916</v>
      </c>
      <c r="L452" s="1392" t="s">
        <v>1030</v>
      </c>
      <c r="N452" s="1392" t="s">
        <v>1911</v>
      </c>
      <c r="O452" s="1392" t="s">
        <v>1956</v>
      </c>
    </row>
    <row r="453" spans="1:15">
      <c r="A453" s="1391">
        <v>8831854904</v>
      </c>
      <c r="D453" s="1392" t="s">
        <v>2854</v>
      </c>
      <c r="E453" s="1392" t="s">
        <v>2855</v>
      </c>
      <c r="F453" s="1392" t="s">
        <v>165</v>
      </c>
      <c r="G453" s="1392" t="s">
        <v>1914</v>
      </c>
      <c r="H453" s="1392" t="s">
        <v>1030</v>
      </c>
      <c r="I453" s="1392" t="s">
        <v>2855</v>
      </c>
      <c r="J453" s="1392" t="s">
        <v>1910</v>
      </c>
      <c r="K453" s="1392" t="s">
        <v>1916</v>
      </c>
      <c r="L453" s="1392" t="s">
        <v>1030</v>
      </c>
      <c r="N453" s="1392" t="s">
        <v>1911</v>
      </c>
      <c r="O453" s="1392" t="s">
        <v>1917</v>
      </c>
    </row>
    <row r="454" spans="1:15">
      <c r="A454" s="1391">
        <v>8819029677</v>
      </c>
      <c r="D454" s="1392" t="s">
        <v>2856</v>
      </c>
      <c r="E454" s="1392" t="s">
        <v>2857</v>
      </c>
      <c r="F454" s="1392" t="s">
        <v>165</v>
      </c>
      <c r="G454" s="1392" t="s">
        <v>1914</v>
      </c>
      <c r="H454" s="1392" t="s">
        <v>1030</v>
      </c>
      <c r="I454" s="1392" t="s">
        <v>2857</v>
      </c>
      <c r="J454" s="1392" t="s">
        <v>1910</v>
      </c>
      <c r="K454" s="1392" t="s">
        <v>1916</v>
      </c>
      <c r="L454" s="1392" t="s">
        <v>1030</v>
      </c>
      <c r="N454" s="1392" t="s">
        <v>1911</v>
      </c>
      <c r="O454" s="1392" t="s">
        <v>1917</v>
      </c>
    </row>
    <row r="455" spans="1:15">
      <c r="A455" s="1391">
        <v>8813428156</v>
      </c>
      <c r="D455" s="1392" t="s">
        <v>2858</v>
      </c>
      <c r="E455" s="1392" t="s">
        <v>2859</v>
      </c>
      <c r="F455" s="1392" t="s">
        <v>165</v>
      </c>
      <c r="G455" s="1392" t="s">
        <v>1914</v>
      </c>
      <c r="H455" s="1392" t="s">
        <v>1030</v>
      </c>
      <c r="I455" s="1392" t="s">
        <v>2859</v>
      </c>
      <c r="J455" s="1392" t="s">
        <v>1910</v>
      </c>
      <c r="K455" s="1392" t="s">
        <v>1916</v>
      </c>
      <c r="L455" s="1392" t="s">
        <v>1030</v>
      </c>
      <c r="N455" s="1392" t="s">
        <v>1911</v>
      </c>
      <c r="O455" s="1392" t="s">
        <v>1917</v>
      </c>
    </row>
    <row r="456" spans="1:15">
      <c r="A456" s="1391">
        <v>8813428156</v>
      </c>
      <c r="D456" s="1392" t="s">
        <v>2858</v>
      </c>
      <c r="E456" s="1392" t="s">
        <v>2859</v>
      </c>
      <c r="F456" s="1392" t="s">
        <v>164</v>
      </c>
      <c r="G456" s="1392" t="s">
        <v>1908</v>
      </c>
      <c r="H456" s="1392" t="s">
        <v>2037</v>
      </c>
      <c r="I456" s="1392" t="s">
        <v>2859</v>
      </c>
      <c r="J456" s="1392" t="s">
        <v>2039</v>
      </c>
      <c r="K456" s="1392" t="s">
        <v>2037</v>
      </c>
      <c r="L456" s="1392" t="s">
        <v>2037</v>
      </c>
      <c r="N456" s="1392" t="s">
        <v>1911</v>
      </c>
      <c r="O456" s="1392" t="s">
        <v>1912</v>
      </c>
    </row>
    <row r="457" spans="1:15">
      <c r="A457" s="1391">
        <v>8812231080</v>
      </c>
      <c r="D457" s="1392" t="s">
        <v>2860</v>
      </c>
      <c r="E457" s="1392" t="s">
        <v>2861</v>
      </c>
      <c r="F457" s="1392" t="s">
        <v>165</v>
      </c>
      <c r="G457" s="1392" t="s">
        <v>1914</v>
      </c>
      <c r="H457" s="1392" t="s">
        <v>1030</v>
      </c>
      <c r="I457" s="1392" t="s">
        <v>2861</v>
      </c>
      <c r="J457" s="1392" t="s">
        <v>1910</v>
      </c>
      <c r="K457" s="1392" t="s">
        <v>1916</v>
      </c>
      <c r="L457" s="1392" t="s">
        <v>1030</v>
      </c>
      <c r="N457" s="1392" t="s">
        <v>1911</v>
      </c>
      <c r="O457" s="1392" t="s">
        <v>1917</v>
      </c>
    </row>
    <row r="458" spans="1:15">
      <c r="A458" s="1391">
        <v>8831854995</v>
      </c>
      <c r="D458" s="1392" t="s">
        <v>2862</v>
      </c>
      <c r="E458" s="1392" t="s">
        <v>2863</v>
      </c>
      <c r="F458" s="1392" t="s">
        <v>165</v>
      </c>
      <c r="G458" s="1392" t="s">
        <v>1914</v>
      </c>
      <c r="H458" s="1392" t="s">
        <v>1030</v>
      </c>
      <c r="I458" s="1392" t="s">
        <v>2863</v>
      </c>
      <c r="J458" s="1392" t="s">
        <v>1910</v>
      </c>
      <c r="K458" s="1392" t="s">
        <v>1916</v>
      </c>
      <c r="L458" s="1392" t="s">
        <v>1030</v>
      </c>
      <c r="N458" s="1392" t="s">
        <v>1911</v>
      </c>
      <c r="O458" s="1392" t="s">
        <v>1917</v>
      </c>
    </row>
    <row r="459" spans="1:15">
      <c r="A459" s="1391">
        <v>8811384443</v>
      </c>
      <c r="D459" s="1392" t="s">
        <v>2864</v>
      </c>
      <c r="E459" s="1392" t="s">
        <v>2865</v>
      </c>
      <c r="F459" s="1392" t="s">
        <v>165</v>
      </c>
      <c r="G459" s="1392" t="s">
        <v>1914</v>
      </c>
      <c r="H459" s="1392" t="s">
        <v>1030</v>
      </c>
      <c r="I459" s="1392" t="s">
        <v>2865</v>
      </c>
      <c r="J459" s="1392" t="s">
        <v>1910</v>
      </c>
      <c r="K459" s="1392" t="s">
        <v>1916</v>
      </c>
      <c r="L459" s="1392" t="s">
        <v>1030</v>
      </c>
      <c r="N459" s="1392" t="s">
        <v>1911</v>
      </c>
      <c r="O459" s="1392" t="s">
        <v>1917</v>
      </c>
    </row>
    <row r="460" spans="1:15">
      <c r="A460" s="1391">
        <v>8831854987</v>
      </c>
      <c r="D460" s="1392" t="s">
        <v>2866</v>
      </c>
      <c r="E460" s="1392" t="s">
        <v>428</v>
      </c>
      <c r="F460" s="1392" t="s">
        <v>165</v>
      </c>
      <c r="G460" s="1392" t="s">
        <v>1914</v>
      </c>
      <c r="H460" s="1392" t="s">
        <v>1030</v>
      </c>
      <c r="I460" s="1392" t="s">
        <v>428</v>
      </c>
      <c r="J460" s="1392" t="s">
        <v>1910</v>
      </c>
      <c r="K460" s="1392" t="s">
        <v>1916</v>
      </c>
      <c r="L460" s="1392" t="s">
        <v>1030</v>
      </c>
      <c r="N460" s="1392" t="s">
        <v>1911</v>
      </c>
      <c r="O460" s="1392" t="s">
        <v>1917</v>
      </c>
    </row>
    <row r="461" spans="1:15">
      <c r="A461" s="1391">
        <v>1165618282</v>
      </c>
      <c r="D461" s="1392" t="s">
        <v>2867</v>
      </c>
      <c r="E461" s="1392" t="s">
        <v>2868</v>
      </c>
      <c r="F461" s="1392" t="s">
        <v>132</v>
      </c>
      <c r="G461" s="1392" t="s">
        <v>1881</v>
      </c>
      <c r="H461" s="1392" t="s">
        <v>1924</v>
      </c>
      <c r="I461" s="1392" t="s">
        <v>2868</v>
      </c>
      <c r="J461" s="1392" t="s">
        <v>1926</v>
      </c>
      <c r="K461" s="1392" t="s">
        <v>1927</v>
      </c>
      <c r="L461" s="1392" t="s">
        <v>1924</v>
      </c>
      <c r="N461" s="1392" t="s">
        <v>1911</v>
      </c>
      <c r="O461" s="1392" t="s">
        <v>1922</v>
      </c>
    </row>
    <row r="462" spans="1:15">
      <c r="A462" s="1391">
        <v>1142171470</v>
      </c>
      <c r="D462" s="1392" t="s">
        <v>2869</v>
      </c>
      <c r="E462" s="1392" t="s">
        <v>2870</v>
      </c>
      <c r="F462" s="1392" t="s">
        <v>164</v>
      </c>
      <c r="G462" s="1392" t="s">
        <v>1908</v>
      </c>
      <c r="H462" s="1392" t="s">
        <v>1013</v>
      </c>
      <c r="I462" s="1392" t="s">
        <v>2870</v>
      </c>
      <c r="J462" s="1392" t="s">
        <v>1910</v>
      </c>
      <c r="K462" s="1392" t="s">
        <v>1013</v>
      </c>
      <c r="L462" s="1392" t="s">
        <v>1013</v>
      </c>
      <c r="N462" s="1392" t="s">
        <v>1911</v>
      </c>
      <c r="O462" s="1392" t="s">
        <v>1938</v>
      </c>
    </row>
    <row r="463" spans="1:15">
      <c r="A463" s="1391">
        <v>1144109445</v>
      </c>
      <c r="D463" s="1392" t="s">
        <v>2871</v>
      </c>
      <c r="E463" s="1392" t="s">
        <v>2872</v>
      </c>
      <c r="F463" s="1392" t="s">
        <v>164</v>
      </c>
      <c r="G463" s="1392" t="s">
        <v>1908</v>
      </c>
      <c r="H463" s="1392" t="s">
        <v>1014</v>
      </c>
      <c r="I463" s="1392" t="s">
        <v>2872</v>
      </c>
      <c r="J463" s="1392" t="s">
        <v>1937</v>
      </c>
      <c r="K463" s="1392" t="s">
        <v>1014</v>
      </c>
      <c r="L463" s="1392" t="s">
        <v>1014</v>
      </c>
      <c r="N463" s="1392" t="s">
        <v>1911</v>
      </c>
      <c r="O463" s="1392" t="s">
        <v>1938</v>
      </c>
    </row>
    <row r="464" spans="1:15">
      <c r="A464" s="1391">
        <v>1160086634</v>
      </c>
      <c r="D464" s="1392" t="s">
        <v>2873</v>
      </c>
      <c r="E464" s="1392" t="s">
        <v>2874</v>
      </c>
      <c r="F464" s="1392" t="s">
        <v>132</v>
      </c>
      <c r="G464" s="1392" t="s">
        <v>1881</v>
      </c>
      <c r="H464" s="1392" t="s">
        <v>1924</v>
      </c>
      <c r="I464" s="1392" t="s">
        <v>2874</v>
      </c>
      <c r="J464" s="1392" t="s">
        <v>1926</v>
      </c>
      <c r="K464" s="1392" t="s">
        <v>1927</v>
      </c>
      <c r="L464" s="1392" t="s">
        <v>1924</v>
      </c>
      <c r="N464" s="1392" t="s">
        <v>1928</v>
      </c>
      <c r="O464" s="1392" t="s">
        <v>1929</v>
      </c>
    </row>
    <row r="468" spans="4:4">
      <c r="D468" s="1392" t="s">
        <v>96</v>
      </c>
    </row>
    <row r="470" spans="4:4">
      <c r="D470" s="1392" t="s">
        <v>96</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97"/>
  <sheetViews>
    <sheetView showGridLines="0" tabSelected="1" zoomScale="90" zoomScaleNormal="90" workbookViewId="0">
      <selection activeCell="F11" sqref="F11"/>
    </sheetView>
  </sheetViews>
  <sheetFormatPr baseColWidth="10" defaultColWidth="10.81640625" defaultRowHeight="12.5"/>
  <cols>
    <col min="1" max="1" width="4.54296875" style="219" customWidth="1"/>
    <col min="2" max="2" width="8.54296875" style="219" customWidth="1"/>
    <col min="3" max="3" width="10.81640625" style="219" customWidth="1"/>
    <col min="4" max="4" width="25.7265625" style="219" customWidth="1"/>
    <col min="5" max="5" width="0.7265625" style="219" hidden="1" customWidth="1"/>
    <col min="6" max="6" width="21.453125" style="219" customWidth="1"/>
    <col min="7" max="7" width="26.81640625" style="219" customWidth="1"/>
    <col min="8" max="8" width="17.6328125" style="219" customWidth="1"/>
    <col min="9" max="9" width="11.54296875" style="219" customWidth="1"/>
    <col min="10" max="11" width="15.7265625" style="219" customWidth="1"/>
    <col min="12" max="12" width="2.1796875" style="219" customWidth="1"/>
    <col min="13" max="13" width="77.54296875" style="219" customWidth="1"/>
    <col min="14" max="16384" width="10.81640625" style="219"/>
  </cols>
  <sheetData>
    <row r="1" spans="1:13" ht="47.25" customHeight="1" thickBot="1">
      <c r="A1" s="908" t="s">
        <v>1837</v>
      </c>
      <c r="I1" s="910"/>
      <c r="J1" s="910"/>
      <c r="K1" s="911" t="s">
        <v>49</v>
      </c>
    </row>
    <row r="2" spans="1:13" s="260" customFormat="1" ht="71.5" customHeight="1">
      <c r="A2" s="1499" t="s">
        <v>3220</v>
      </c>
      <c r="B2" s="1500"/>
      <c r="C2" s="1500"/>
      <c r="D2" s="1500"/>
      <c r="E2" s="1500"/>
      <c r="F2" s="1500"/>
      <c r="G2" s="1500"/>
      <c r="H2" s="1500"/>
      <c r="I2" s="1500"/>
      <c r="J2" s="1500"/>
      <c r="K2" s="1501"/>
      <c r="L2" s="909"/>
    </row>
    <row r="3" spans="1:13" s="260" customFormat="1" ht="26" customHeight="1" thickBot="1">
      <c r="A3" s="1504" t="s">
        <v>3050</v>
      </c>
      <c r="B3" s="1505"/>
      <c r="C3" s="1505"/>
      <c r="D3" s="1505"/>
      <c r="E3" s="1505"/>
      <c r="F3" s="1505"/>
      <c r="G3" s="1505"/>
      <c r="H3" s="1505"/>
      <c r="I3" s="1505"/>
      <c r="J3" s="1505"/>
      <c r="K3" s="1506"/>
      <c r="L3"/>
      <c r="M3" s="909"/>
    </row>
    <row r="4" spans="1:13" s="55" customFormat="1" ht="40.5" customHeight="1" thickBot="1">
      <c r="A4" s="1508" t="s">
        <v>2972</v>
      </c>
      <c r="B4" s="1509"/>
      <c r="C4" s="1510"/>
      <c r="D4" s="1510"/>
      <c r="E4" s="1510"/>
      <c r="F4" s="1510"/>
      <c r="G4" s="1510"/>
      <c r="H4" s="1510"/>
      <c r="I4" s="1510"/>
      <c r="J4" s="1510"/>
      <c r="K4" s="1511"/>
      <c r="L4" s="1017"/>
      <c r="M4"/>
    </row>
    <row r="5" spans="1:13" s="55" customFormat="1" ht="8.5" customHeight="1">
      <c r="A5" s="1055"/>
      <c r="B5" s="1055"/>
      <c r="C5" s="1056"/>
      <c r="D5" s="1056"/>
      <c r="E5" s="1056"/>
      <c r="F5" s="1056"/>
      <c r="G5" s="1056"/>
      <c r="H5" s="1056"/>
      <c r="I5" s="1056"/>
      <c r="J5" s="1056"/>
      <c r="K5" s="1056"/>
      <c r="L5" s="1017"/>
      <c r="M5"/>
    </row>
    <row r="6" spans="1:13" ht="55.5" customHeight="1">
      <c r="A6" s="1512" t="s">
        <v>3229</v>
      </c>
      <c r="B6" s="1512"/>
      <c r="C6" s="1512"/>
      <c r="D6" s="1512"/>
      <c r="E6" s="1512"/>
      <c r="F6" s="1512"/>
      <c r="G6" s="1512"/>
      <c r="H6" s="1512"/>
      <c r="I6" s="1512"/>
      <c r="J6" s="1512"/>
      <c r="K6" s="1512"/>
      <c r="L6" s="1445"/>
    </row>
    <row r="7" spans="1:13" s="987" customFormat="1" ht="20.5" customHeight="1">
      <c r="A7" s="984" t="s">
        <v>3216</v>
      </c>
      <c r="B7" s="986" t="s">
        <v>3217</v>
      </c>
      <c r="C7" s="985"/>
      <c r="D7" s="986" t="s">
        <v>3045</v>
      </c>
      <c r="E7" s="912"/>
      <c r="F7" s="912" t="s">
        <v>96</v>
      </c>
      <c r="G7" s="913"/>
      <c r="H7" s="913"/>
      <c r="I7" s="914"/>
      <c r="J7" s="914"/>
      <c r="K7" s="914"/>
      <c r="L7" s="914"/>
    </row>
    <row r="8" spans="1:13" ht="24.65" customHeight="1">
      <c r="A8" s="240"/>
      <c r="B8" s="240"/>
      <c r="C8" s="240"/>
      <c r="D8" s="239"/>
      <c r="E8" s="239"/>
      <c r="F8" s="239"/>
      <c r="G8" s="241"/>
      <c r="H8" s="241"/>
      <c r="I8" s="241"/>
      <c r="J8" s="241"/>
      <c r="K8" s="241"/>
    </row>
    <row r="9" spans="1:13" ht="20.25" customHeight="1">
      <c r="A9" s="1498" t="s">
        <v>1872</v>
      </c>
      <c r="B9" s="1498"/>
      <c r="C9" s="1498"/>
      <c r="D9" s="1498"/>
      <c r="E9" s="1498"/>
      <c r="F9" s="1498"/>
      <c r="G9" s="1498"/>
      <c r="H9" s="1498"/>
      <c r="I9" s="1498"/>
      <c r="J9" s="1498"/>
      <c r="K9" s="751"/>
      <c r="L9" s="621"/>
    </row>
    <row r="10" spans="1:13" ht="13.5" customHeight="1">
      <c r="A10" s="242"/>
      <c r="B10" s="242"/>
      <c r="C10" s="242"/>
      <c r="D10" s="242"/>
      <c r="E10" s="242"/>
      <c r="F10" s="242"/>
      <c r="G10" s="242"/>
      <c r="H10" s="243"/>
      <c r="I10" s="243"/>
      <c r="J10" s="243"/>
      <c r="K10" s="243"/>
    </row>
    <row r="11" spans="1:13" ht="26.15" customHeight="1">
      <c r="A11" s="517" t="s">
        <v>2907</v>
      </c>
      <c r="B11" s="474"/>
      <c r="C11" s="474"/>
      <c r="D11" s="474"/>
      <c r="E11" s="474"/>
      <c r="F11" s="750"/>
      <c r="G11" s="219" t="s">
        <v>2884</v>
      </c>
      <c r="H11" s="220" t="str">
        <f>IF(AND($F$11="",$F$15&lt;&gt;""),"Veuillez saisir le NEQ!","")</f>
        <v/>
      </c>
      <c r="K11" s="752"/>
    </row>
    <row r="12" spans="1:13" ht="17" customHeight="1">
      <c r="A12" s="244"/>
      <c r="B12" s="244"/>
      <c r="C12" s="244"/>
      <c r="D12" s="244"/>
      <c r="E12" s="244"/>
      <c r="F12" s="245"/>
      <c r="G12" s="246"/>
    </row>
    <row r="13" spans="1:13" ht="27" customHeight="1">
      <c r="A13" s="1497" t="s">
        <v>190</v>
      </c>
      <c r="B13" s="1497"/>
      <c r="C13" s="1497"/>
      <c r="D13" s="1497"/>
      <c r="E13" s="247"/>
      <c r="F13" s="410" t="str">
        <f>IF(F11="","",IF(IFERROR(VLOOKUP(F11,REF_rapport!A:D,4,FALSE),"")="","Inscrire le nom de votre organisme dans la cellule F15",VLOOKUP(F11,REF_rapport!A:D,4,FALSE)))</f>
        <v/>
      </c>
      <c r="G13" s="248"/>
      <c r="H13" s="248"/>
      <c r="I13" s="248"/>
      <c r="J13" s="248"/>
      <c r="K13" s="250"/>
      <c r="M13" s="310"/>
    </row>
    <row r="14" spans="1:13" ht="12" customHeight="1">
      <c r="A14" s="247"/>
      <c r="B14" s="247"/>
      <c r="C14" s="194"/>
      <c r="D14" s="193"/>
      <c r="E14" s="193"/>
      <c r="F14" s="193"/>
      <c r="G14" s="193"/>
      <c r="H14" s="193"/>
      <c r="I14" s="193"/>
      <c r="J14" s="193"/>
      <c r="K14" s="193"/>
      <c r="M14" s="310"/>
    </row>
    <row r="15" spans="1:13" ht="22.5" customHeight="1">
      <c r="A15" s="1497" t="s">
        <v>3098</v>
      </c>
      <c r="B15" s="1497"/>
      <c r="C15" s="1497"/>
      <c r="D15" s="1497"/>
      <c r="E15" s="247"/>
      <c r="F15" s="516"/>
      <c r="G15" s="516"/>
      <c r="H15" s="516"/>
      <c r="I15" s="516"/>
      <c r="J15" s="516"/>
      <c r="K15" s="749"/>
      <c r="M15" s="310"/>
    </row>
    <row r="16" spans="1:13" ht="16" customHeight="1">
      <c r="A16" s="247"/>
      <c r="B16" s="247"/>
      <c r="C16" s="194"/>
      <c r="D16" s="193"/>
      <c r="E16" s="193"/>
      <c r="F16" s="193"/>
      <c r="G16" s="193"/>
      <c r="H16" s="193"/>
      <c r="I16" s="193"/>
      <c r="J16" s="193"/>
      <c r="K16" s="193"/>
      <c r="M16" s="310"/>
    </row>
    <row r="17" spans="1:13" ht="15.65" customHeight="1">
      <c r="A17" s="578" t="s">
        <v>3044</v>
      </c>
      <c r="B17" s="247"/>
      <c r="C17" s="194"/>
      <c r="D17" s="193"/>
      <c r="E17" s="193"/>
      <c r="F17" s="1316" t="str">
        <f>IFERROR(VLOOKUP($F$11,REF_rapport!$A:$M,8,FALSE),"")</f>
        <v/>
      </c>
      <c r="G17" s="1316"/>
      <c r="H17" s="1316"/>
      <c r="I17" s="1316"/>
      <c r="J17" s="843"/>
      <c r="K17" s="843"/>
      <c r="M17" s="310"/>
    </row>
    <row r="18" spans="1:13" ht="15.65" customHeight="1">
      <c r="A18" s="578"/>
      <c r="B18" s="247"/>
      <c r="C18" s="194"/>
      <c r="D18" s="193"/>
      <c r="E18" s="193"/>
      <c r="F18" s="253" t="s">
        <v>2906</v>
      </c>
      <c r="G18" s="1317" t="str">
        <f>IFERROR(VLOOKUP($F$11,REF_rapport!$A:$M,6,FALSE),"")</f>
        <v/>
      </c>
      <c r="H18" s="857"/>
      <c r="I18" s="857"/>
      <c r="J18" s="844"/>
      <c r="K18" s="844"/>
      <c r="M18" s="310"/>
    </row>
    <row r="19" spans="1:13" ht="9.5" customHeight="1">
      <c r="A19" s="578"/>
      <c r="B19" s="247"/>
      <c r="C19" s="194"/>
      <c r="D19" s="193"/>
      <c r="E19" s="193"/>
      <c r="F19" s="193"/>
      <c r="G19" s="193"/>
      <c r="H19" s="193"/>
      <c r="I19" s="193"/>
      <c r="J19" s="843"/>
      <c r="K19" s="843"/>
      <c r="M19" s="310"/>
    </row>
    <row r="20" spans="1:13" ht="18" customHeight="1">
      <c r="B20" s="247"/>
      <c r="C20" s="194"/>
      <c r="D20" s="193"/>
      <c r="E20" s="193"/>
      <c r="F20" s="749"/>
      <c r="G20" s="749"/>
      <c r="H20" s="749"/>
      <c r="I20" s="749"/>
      <c r="J20" s="749"/>
      <c r="K20" s="749"/>
      <c r="M20" s="310"/>
    </row>
    <row r="21" spans="1:13" s="55" customFormat="1" ht="20.149999999999999" customHeight="1">
      <c r="A21" s="1007" t="s">
        <v>3041</v>
      </c>
      <c r="B21" s="249"/>
      <c r="C21" s="222"/>
      <c r="D21" s="1015" t="s">
        <v>3042</v>
      </c>
      <c r="E21" s="222"/>
      <c r="F21" s="659"/>
      <c r="G21" s="250"/>
      <c r="H21" s="222"/>
      <c r="I21" s="222"/>
      <c r="J21" s="222"/>
      <c r="K21" s="222"/>
      <c r="M21" s="310"/>
    </row>
    <row r="22" spans="1:13" ht="18" customHeight="1">
      <c r="F22" s="426"/>
    </row>
    <row r="23" spans="1:13" ht="24.65" customHeight="1">
      <c r="A23" s="578" t="s">
        <v>2909</v>
      </c>
      <c r="C23" s="221"/>
      <c r="F23" s="523" t="s">
        <v>248</v>
      </c>
      <c r="H23" s="1503" t="str">
        <f>IF(OR(F23="«Confirmer»",F23="Non"),"",IF(F23="Oui","NOUVEAU! Transmettez le rapport dûment rempli et signé via Mon dossier CALQ, sous l'onglet Documents de votre profil"))</f>
        <v/>
      </c>
      <c r="I23" s="1503"/>
      <c r="J23" s="1503"/>
      <c r="K23" s="1503"/>
    </row>
    <row r="24" spans="1:13" ht="31.5" customHeight="1">
      <c r="C24" s="221"/>
    </row>
    <row r="25" spans="1:13" ht="20.5" customHeight="1">
      <c r="A25" s="1489" t="s">
        <v>1868</v>
      </c>
      <c r="B25" s="1489"/>
      <c r="C25" s="1489"/>
      <c r="D25" s="1489"/>
      <c r="E25" s="1489"/>
      <c r="F25" s="1489"/>
      <c r="G25" s="1489"/>
      <c r="H25" s="1489"/>
      <c r="I25" s="1489"/>
      <c r="J25" s="1489"/>
      <c r="K25" s="222"/>
    </row>
    <row r="27" spans="1:13" ht="26" customHeight="1">
      <c r="A27" s="1507" t="str">
        <f xml:space="preserve"> CONCATENATE("En ",D7, ", étiez-vous lié par une entente avec une ou plusieurs associations professionnelles :")</f>
        <v>En 2025-2026, étiez-vous lié par une entente avec une ou plusieurs associations professionnelles :</v>
      </c>
      <c r="B27" s="1507"/>
      <c r="C27" s="1507"/>
      <c r="D27" s="1507"/>
      <c r="H27" s="523" t="s">
        <v>248</v>
      </c>
    </row>
    <row r="28" spans="1:13" ht="12.65" customHeight="1">
      <c r="B28" s="519"/>
      <c r="C28" s="524"/>
      <c r="D28" s="519"/>
      <c r="E28" s="519"/>
      <c r="F28" s="519"/>
      <c r="G28" s="519"/>
      <c r="H28" s="519"/>
    </row>
    <row r="29" spans="1:13" ht="14.15" customHeight="1"/>
    <row r="30" spans="1:13" s="547" customFormat="1" ht="22.5" customHeight="1">
      <c r="A30" s="553" t="s">
        <v>1873</v>
      </c>
      <c r="B30" s="548"/>
      <c r="C30" s="555"/>
      <c r="D30" s="555"/>
      <c r="E30" s="555"/>
      <c r="F30" s="556"/>
      <c r="G30" s="557" t="s">
        <v>247</v>
      </c>
      <c r="H30" s="548"/>
      <c r="I30" s="555"/>
      <c r="J30" s="555"/>
      <c r="K30" s="915"/>
    </row>
    <row r="31" spans="1:13" s="55" customFormat="1" ht="50.5" customHeight="1">
      <c r="A31" s="1502" t="s">
        <v>3033</v>
      </c>
      <c r="B31" s="1502"/>
      <c r="C31" s="1502"/>
      <c r="D31" s="1502"/>
      <c r="E31" s="1502"/>
      <c r="F31" s="1502"/>
      <c r="G31" s="1502"/>
      <c r="H31" s="1502"/>
      <c r="I31" s="1502"/>
      <c r="J31" s="1502"/>
      <c r="K31" s="222"/>
    </row>
    <row r="32" spans="1:13" s="55" customFormat="1" ht="4.5" customHeight="1">
      <c r="A32" s="528"/>
      <c r="B32" s="427"/>
      <c r="C32" s="222"/>
      <c r="D32" s="222"/>
      <c r="E32" s="222"/>
      <c r="H32" s="427"/>
      <c r="I32" s="222"/>
      <c r="J32" s="222"/>
      <c r="K32" s="222"/>
    </row>
    <row r="33" spans="1:11" s="862" customFormat="1" ht="20.5" customHeight="1">
      <c r="A33" s="953" t="s">
        <v>1861</v>
      </c>
      <c r="B33" s="866"/>
      <c r="C33" s="867"/>
      <c r="D33" s="859"/>
      <c r="E33" s="859"/>
      <c r="F33" s="858"/>
      <c r="G33" s="858"/>
      <c r="H33" s="860"/>
      <c r="I33" s="859"/>
      <c r="J33" s="859"/>
      <c r="K33" s="861"/>
    </row>
    <row r="34" spans="1:11" s="55" customFormat="1" ht="15" customHeight="1">
      <c r="A34" s="529"/>
      <c r="B34" s="531" t="s">
        <v>2945</v>
      </c>
      <c r="C34" s="530"/>
      <c r="D34" s="530"/>
      <c r="E34" s="222"/>
      <c r="G34" s="279" t="str">
        <f>IF(OR(Gouvernance!$F$8="",Gouvernance!$F$10="«Confirmer»",Gouvernance!$F$12="«Confirmer»",Gouvernance!$F$14="«Confirmer»"),"Information manquante!","Information inscrite!")</f>
        <v>Information manquante!</v>
      </c>
      <c r="I34" s="275">
        <f>IF(G34="Information manquante!",-1,1)</f>
        <v>-1</v>
      </c>
      <c r="J34" s="222"/>
      <c r="K34" s="222"/>
    </row>
    <row r="35" spans="1:11" s="55" customFormat="1" ht="15" customHeight="1">
      <c r="A35" s="529"/>
      <c r="B35" s="531" t="s">
        <v>2938</v>
      </c>
      <c r="C35" s="530"/>
      <c r="D35" s="530"/>
      <c r="E35" s="222"/>
      <c r="G35" s="181" t="str">
        <f>IF(OR(Gouvernance!B22="",Gouvernance!B23="",Gouvernance!B24="",Gouvernance!F74=""),"Information manquante!","Information fournie. Assurez-vous d'avoir tout rempli!")</f>
        <v>Information manquante!</v>
      </c>
      <c r="H35" s="427"/>
      <c r="I35" s="275">
        <f>IF(G35="Information manquante!",-1,1)</f>
        <v>-1</v>
      </c>
      <c r="J35" s="222"/>
      <c r="K35" s="222"/>
    </row>
    <row r="36" spans="1:11" s="55" customFormat="1" ht="15" customHeight="1">
      <c r="A36" s="529"/>
      <c r="B36" s="531" t="s">
        <v>2939</v>
      </c>
      <c r="C36" s="531"/>
      <c r="D36" s="530"/>
      <c r="E36" s="222"/>
      <c r="G36" s="279" t="str">
        <f>IF(OR(Gouvernance!$L$132="«Confirmer»",Gouvernance!$B$137="",Gouvernance!$B$140=""),"Information manquante!", "Information fournie; merci!")</f>
        <v>Information manquante!</v>
      </c>
      <c r="H36" s="427"/>
      <c r="I36" s="275">
        <f>IF(G36="Information manquante!",-1,1)</f>
        <v>-1</v>
      </c>
      <c r="J36" s="222"/>
      <c r="K36" s="222"/>
    </row>
    <row r="37" spans="1:11" s="55" customFormat="1" ht="13.5" customHeight="1">
      <c r="A37" s="529"/>
      <c r="B37" s="529"/>
      <c r="C37" s="530"/>
      <c r="D37" s="530"/>
      <c r="E37" s="222"/>
      <c r="H37" s="427"/>
      <c r="I37" s="222"/>
      <c r="J37" s="222"/>
      <c r="K37" s="222"/>
    </row>
    <row r="38" spans="1:11" s="590" customFormat="1" ht="18.75" customHeight="1">
      <c r="A38" s="863" t="s">
        <v>1871</v>
      </c>
      <c r="B38" s="864"/>
      <c r="C38" s="865"/>
      <c r="D38" s="865"/>
      <c r="E38" s="587"/>
      <c r="F38" s="586"/>
      <c r="G38" s="586"/>
      <c r="H38" s="588"/>
      <c r="I38" s="587"/>
      <c r="J38" s="587"/>
      <c r="K38" s="589"/>
    </row>
    <row r="39" spans="1:11" s="55" customFormat="1" ht="15" customHeight="1">
      <c r="A39" s="243"/>
      <c r="B39" s="222" t="s">
        <v>2885</v>
      </c>
      <c r="D39" s="530"/>
      <c r="E39" s="222"/>
      <c r="G39" s="181"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427"/>
      <c r="I39" s="275">
        <f>IF(G39="Information manquante!",-1,1)</f>
        <v>-1</v>
      </c>
      <c r="J39" s="222"/>
      <c r="K39" s="222"/>
    </row>
    <row r="40" spans="1:11" s="55" customFormat="1" ht="15" customHeight="1">
      <c r="A40" s="243"/>
      <c r="B40" s="222" t="s">
        <v>1851</v>
      </c>
      <c r="D40" s="530"/>
      <c r="E40" s="222"/>
      <c r="G40" s="181" t="str">
        <f>IF(AND(OR('Statistiques d''emploi'!C34=0,'Statistiques d''emploi'!F34=0),OR('Statistiques d''emploi'!H34=0,'Statistiques d''emploi'!K34=0),OR('Statistiques d''emploi'!M34=0,'Statistiques d''emploi'!P34=0)),"Information manquante!","Information fournie; assurez-vous d'avoir tout rempli!")</f>
        <v>Information manquante!</v>
      </c>
      <c r="H40" s="427"/>
      <c r="I40" s="275">
        <f>IF(G40="Information manquante!",-1,1)</f>
        <v>-1</v>
      </c>
      <c r="J40" s="222"/>
      <c r="K40" s="589"/>
    </row>
    <row r="41" spans="1:11" s="55" customFormat="1" ht="15" customHeight="1">
      <c r="A41" s="529"/>
      <c r="B41" s="222" t="s">
        <v>2880</v>
      </c>
      <c r="D41" s="530"/>
      <c r="E41" s="222"/>
      <c r="G41" s="181" t="str">
        <f>IF(AND('Statistiques d''emploi'!C56="",'Statistiques d''emploi'!C57="",'Statistiques d''emploi'!C58=""),"Information manquante!","Information fournie; assurez-vous d'avoir tout rempli!")</f>
        <v>Information manquante!</v>
      </c>
      <c r="H41" s="427"/>
      <c r="I41" s="275">
        <f>IF(G41="Information manquante!",-1,1)</f>
        <v>-1</v>
      </c>
      <c r="J41" s="222"/>
      <c r="K41" s="222"/>
    </row>
    <row r="42" spans="1:11" s="55" customFormat="1" ht="10" customHeight="1">
      <c r="A42" s="536"/>
      <c r="B42" s="536"/>
      <c r="C42" s="532"/>
      <c r="D42" s="532"/>
      <c r="E42" s="533"/>
      <c r="F42" s="534"/>
      <c r="G42" s="534"/>
      <c r="H42" s="535"/>
      <c r="I42" s="533"/>
      <c r="J42" s="533"/>
      <c r="K42" s="222"/>
    </row>
    <row r="43" spans="1:11" s="250" customFormat="1" ht="21.65" customHeight="1">
      <c r="A43" s="863" t="s">
        <v>1876</v>
      </c>
      <c r="B43" s="927"/>
      <c r="C43" s="928"/>
      <c r="D43" s="928"/>
      <c r="E43" s="928"/>
      <c r="F43" s="927"/>
      <c r="G43" s="645"/>
      <c r="H43" s="251"/>
      <c r="I43" s="646"/>
      <c r="J43" s="646"/>
      <c r="K43" s="222"/>
    </row>
    <row r="44" spans="1:11" s="55" customFormat="1" ht="18.75" customHeight="1">
      <c r="A44" s="529"/>
      <c r="B44" s="279" t="s">
        <v>135</v>
      </c>
      <c r="D44" s="530"/>
      <c r="E44" s="222"/>
      <c r="G44" s="181" t="str">
        <f>IF(AND('Section 13'!F13="",'Section 13'!F14="",'Section 13'!F16=""),"Information manquante!","Information fournie; assurez d'avoir tout inscrit!")</f>
        <v>Information manquante!</v>
      </c>
      <c r="H44" s="427"/>
      <c r="I44" s="275">
        <f>IF(G44="Information manquante!",-1,1)</f>
        <v>-1</v>
      </c>
      <c r="J44" s="222"/>
      <c r="K44" s="222"/>
    </row>
    <row r="45" spans="1:11" s="55" customFormat="1" ht="18.75" customHeight="1">
      <c r="A45" s="529"/>
      <c r="B45" s="279" t="s">
        <v>1877</v>
      </c>
      <c r="D45" s="530"/>
      <c r="E45" s="222"/>
      <c r="G45" s="181" t="str">
        <f>IF(AND('Section 13'!F14="",'Section 13'!F51="",'Section 13'!F52="",'Section 13'!F53="",'Section 13'!F54="",'Section 13'!F56="",'Section 13'!F57="",'Section 13'!F58=""),"Information manquante!","Information fournie; assurez d'avoir tout inscrit!")</f>
        <v>Information manquante!</v>
      </c>
      <c r="H45" s="427"/>
      <c r="I45" s="275">
        <f>IF(G45="Information manquante!",-1,1)</f>
        <v>-1</v>
      </c>
      <c r="J45" s="222"/>
      <c r="K45" s="222"/>
    </row>
    <row r="46" spans="1:11" s="55" customFormat="1" ht="11.15" customHeight="1">
      <c r="A46" s="529"/>
      <c r="B46" s="222"/>
      <c r="D46" s="530"/>
      <c r="E46" s="222"/>
      <c r="H46" s="427"/>
      <c r="I46" s="222"/>
      <c r="J46" s="222"/>
      <c r="K46" s="222"/>
    </row>
    <row r="47" spans="1:11" s="55" customFormat="1" ht="18.75" customHeight="1">
      <c r="A47" s="529"/>
      <c r="B47" s="222"/>
      <c r="D47" s="530"/>
      <c r="E47" s="222"/>
      <c r="H47" s="427"/>
      <c r="I47" s="222"/>
      <c r="J47" s="222"/>
      <c r="K47" s="222"/>
    </row>
    <row r="48" spans="1:11" s="547" customFormat="1" ht="18.75" customHeight="1">
      <c r="A48" s="863" t="s">
        <v>1891</v>
      </c>
      <c r="B48" s="870"/>
      <c r="C48" s="863"/>
      <c r="D48" s="870"/>
      <c r="E48" s="870"/>
      <c r="F48" s="863"/>
      <c r="G48" s="929"/>
      <c r="H48" s="930"/>
      <c r="I48" s="644"/>
      <c r="J48" s="644"/>
      <c r="K48" s="753"/>
    </row>
    <row r="49" spans="1:11" s="55" customFormat="1" ht="18.75" customHeight="1">
      <c r="A49" s="529"/>
      <c r="B49" s="181" t="s">
        <v>1874</v>
      </c>
      <c r="D49" s="530"/>
      <c r="E49" s="222"/>
      <c r="G49" s="181" t="str">
        <f>IF('Section 14D  EVEN Biennal'!$X$78&gt;0,"Événement biennal. Section à ne pas remplir!",IF(OR('Section 14C EVEN'!D26=0,'Section 14C EVEN'!D79=0),"Information manquante!","Information fournie; assurez-vous d'avoir tout rempli!"))</f>
        <v>Information manquante!</v>
      </c>
      <c r="H49" s="427"/>
      <c r="I49" s="275">
        <f>IF(G49="Information manquante!",-1,1)</f>
        <v>-1</v>
      </c>
      <c r="J49" s="222"/>
      <c r="K49" s="222"/>
    </row>
    <row r="50" spans="1:11" s="55" customFormat="1" ht="18.75" customHeight="1">
      <c r="A50" s="529"/>
      <c r="B50" s="181" t="s">
        <v>1875</v>
      </c>
      <c r="D50" s="530"/>
      <c r="E50" s="222"/>
      <c r="G50" s="181" t="str">
        <f>IF('Section 14D  EVEN Biennal'!$X$78&gt;0,"Événement biennal. Section à ne pas remplir!",IF(OR('Section 14C EVEN'!D135=0,'Section 14C EVEN'!H135),"Information manquante!","Information fournie; assurez-vous d'avoir tout rempli!"))</f>
        <v>Information manquante!</v>
      </c>
      <c r="H50" s="427"/>
      <c r="I50" s="275">
        <f>IF(G50="Information manquante!",-1,1)</f>
        <v>-1</v>
      </c>
      <c r="J50" s="222"/>
      <c r="K50" s="222"/>
    </row>
    <row r="51" spans="1:11" s="55" customFormat="1" ht="18.75" customHeight="1">
      <c r="A51" s="529"/>
      <c r="B51" s="222"/>
      <c r="D51" s="530"/>
      <c r="E51" s="222"/>
      <c r="H51" s="427"/>
      <c r="I51" s="222"/>
      <c r="J51" s="222"/>
      <c r="K51" s="222"/>
    </row>
    <row r="52" spans="1:11" s="55" customFormat="1" ht="18.75" customHeight="1">
      <c r="A52" s="863" t="s">
        <v>1894</v>
      </c>
      <c r="B52" s="931"/>
      <c r="C52" s="932"/>
      <c r="D52" s="931"/>
      <c r="E52" s="931"/>
      <c r="F52" s="932"/>
      <c r="G52" s="932"/>
      <c r="H52" s="930"/>
      <c r="I52" s="252"/>
      <c r="J52" s="252"/>
      <c r="K52" s="222"/>
    </row>
    <row r="53" spans="1:11" s="55" customFormat="1" ht="22.5" customHeight="1">
      <c r="A53" s="529"/>
      <c r="B53" s="181" t="s">
        <v>1874</v>
      </c>
      <c r="D53" s="530"/>
      <c r="E53" s="222"/>
      <c r="G53" s="181" t="str">
        <f>IF('Section 14C EVEN'!$D$80&gt;0,"Événement annuel; section à ne pas remplir!",IF(OR('Section 14D  EVEN Biennal'!X27=0,'Section 14D  EVEN Biennal'!X55=0),"Information manquante!","Information fournie; assurez-vous d'avoir tout rempli."))</f>
        <v>Information manquante!</v>
      </c>
      <c r="H53" s="427"/>
      <c r="I53" s="275">
        <f>IF(G53="Information manquante!",-1,1)</f>
        <v>-1</v>
      </c>
      <c r="J53" s="222"/>
      <c r="K53" s="222"/>
    </row>
    <row r="54" spans="1:11" s="55" customFormat="1" ht="18.75" customHeight="1">
      <c r="A54" s="529"/>
      <c r="B54" s="181" t="s">
        <v>1875</v>
      </c>
      <c r="D54" s="530"/>
      <c r="E54" s="222"/>
      <c r="G54" s="181" t="str">
        <f>IF('Section 14C EVEN'!$D$80&gt;0,"Événement annuel; section à ne pas remplir!",IF(OR('Section 14D  EVEN Biennal'!X100=0,'Section 14D  EVEN Biennal'!X132=0),"Information manquante!","Information fournie; assurez-vous d'avoir tout rempli."))</f>
        <v>Information manquante!</v>
      </c>
      <c r="H54" s="427"/>
      <c r="I54" s="275">
        <f>IF(G54="Information manquante!",-1,1)</f>
        <v>-1</v>
      </c>
      <c r="J54" s="222"/>
      <c r="K54" s="222"/>
    </row>
    <row r="55" spans="1:11" s="55" customFormat="1" ht="18.75" customHeight="1">
      <c r="A55" s="529"/>
      <c r="B55" s="222"/>
      <c r="D55" s="530"/>
      <c r="E55" s="222"/>
      <c r="H55" s="427"/>
      <c r="I55" s="222"/>
      <c r="J55" s="222"/>
      <c r="K55" s="222"/>
    </row>
    <row r="56" spans="1:11" s="55" customFormat="1" ht="18.75" customHeight="1">
      <c r="A56" s="251" t="s">
        <v>2983</v>
      </c>
      <c r="B56" s="252"/>
      <c r="C56" s="254"/>
      <c r="D56" s="585"/>
      <c r="E56" s="252"/>
      <c r="F56" s="254"/>
      <c r="G56" s="254"/>
      <c r="H56" s="251"/>
      <c r="I56" s="252"/>
      <c r="J56" s="252"/>
      <c r="K56" s="222"/>
    </row>
    <row r="57" spans="1:11" s="55" customFormat="1" ht="23.5" customHeight="1">
      <c r="A57" s="579"/>
      <c r="B57" s="989" t="s">
        <v>1895</v>
      </c>
      <c r="C57" s="871"/>
      <c r="D57" s="933"/>
      <c r="E57" s="934"/>
      <c r="F57" s="871"/>
      <c r="G57" s="261" t="str">
        <f>IF(OR('Section 16a Bilan'!C$9="",'Section 16a Bilan'!A$22="",'Section 16a Bilan'!B$22="",'Section 16a Bilan'!E$22="",'Section 16a Bilan'!N$22="",'Section 16a Bilan'!T$17&lt;=0),"Information manquante!","Information inscrite, assurez-vous d'avoir tout rempli !")</f>
        <v>Information manquante!</v>
      </c>
      <c r="H57" s="649"/>
      <c r="I57" s="275">
        <f>IF(G57="Information manquante!",-1,1)</f>
        <v>-1</v>
      </c>
      <c r="J57" s="648"/>
      <c r="K57" s="648"/>
    </row>
    <row r="58" spans="1:11" s="55" customFormat="1" ht="18.75" customHeight="1">
      <c r="B58" s="988" t="s">
        <v>2886</v>
      </c>
      <c r="C58" s="871"/>
      <c r="D58" s="709"/>
      <c r="E58"/>
      <c r="F58"/>
      <c r="G58" s="261" t="str">
        <f>IF(OR('Section 16a Plan'!C$9="",'Section 16a Plan'!A$22="",'Section 16a Plan'!B$22="",'Section 16a Plan'!E$22="",'Section 16a Plan'!N$22="",'Section 16a Plan'!T$17&lt;=0),"Information manquante!","Information inscrite, assurez-vous d'avoir tout rempli !")</f>
        <v>Information manquante!</v>
      </c>
      <c r="H58" s="649"/>
      <c r="I58" s="275">
        <f>IF(G58="Information manquante!",-1,1)</f>
        <v>-1</v>
      </c>
      <c r="J58" s="648"/>
      <c r="K58" s="648"/>
    </row>
    <row r="59" spans="1:11" s="55" customFormat="1" ht="18.75" customHeight="1">
      <c r="B59" s="648"/>
      <c r="C59" s="661"/>
      <c r="D59" s="660"/>
      <c r="E59" s="660"/>
      <c r="F59" s="255"/>
      <c r="H59" s="649"/>
      <c r="I59" s="648"/>
      <c r="J59" s="648"/>
      <c r="K59" s="648"/>
    </row>
    <row r="60" spans="1:11" s="55" customFormat="1" ht="18.75" customHeight="1">
      <c r="A60" s="935" t="s">
        <v>2985</v>
      </c>
      <c r="B60" s="936"/>
      <c r="C60" s="863"/>
      <c r="D60" s="937"/>
      <c r="E60" s="877"/>
      <c r="F60" s="878"/>
      <c r="G60" s="663"/>
      <c r="H60" s="875"/>
      <c r="I60" s="876"/>
      <c r="J60" s="876"/>
      <c r="K60" s="181"/>
    </row>
    <row r="61" spans="1:11" s="55" customFormat="1" ht="23.5" customHeight="1">
      <c r="B61" s="279" t="s">
        <v>2978</v>
      </c>
      <c r="C61" s="661"/>
      <c r="D61" s="660"/>
      <c r="E61" s="660"/>
      <c r="F61" s="255"/>
      <c r="G61" s="181"/>
      <c r="H61" s="649"/>
      <c r="I61" s="275"/>
      <c r="J61" s="648"/>
      <c r="K61" s="648"/>
    </row>
    <row r="62" spans="1:11" s="55" customFormat="1" ht="18.75" customHeight="1">
      <c r="B62" s="279" t="s">
        <v>2974</v>
      </c>
      <c r="C62" s="661"/>
      <c r="D62" s="660"/>
      <c r="E62" s="660"/>
      <c r="F62" s="255"/>
      <c r="G62" s="181"/>
      <c r="H62" s="649"/>
      <c r="I62" s="275"/>
      <c r="J62" s="648"/>
      <c r="K62" s="648"/>
    </row>
    <row r="63" spans="1:11" s="55" customFormat="1" ht="18.75" customHeight="1">
      <c r="B63" s="648"/>
      <c r="C63" s="661"/>
      <c r="D63" s="660"/>
      <c r="E63" s="660"/>
      <c r="F63" s="255"/>
      <c r="H63" s="649"/>
      <c r="I63" s="648"/>
      <c r="J63" s="648"/>
      <c r="K63" s="648"/>
    </row>
    <row r="64" spans="1:11" s="55" customFormat="1" ht="18.75" customHeight="1">
      <c r="A64" s="528"/>
      <c r="B64" s="427"/>
      <c r="C64" s="222"/>
      <c r="D64" s="222"/>
      <c r="E64" s="222"/>
      <c r="H64" s="427"/>
      <c r="I64" s="222"/>
      <c r="J64" s="222"/>
      <c r="K64" s="222"/>
    </row>
    <row r="65" spans="1:22" s="55" customFormat="1" ht="18.75" customHeight="1">
      <c r="A65" s="553" t="str">
        <f>IF(OR(F23= "«Confirmer»",F23="NON"),"Étape 3 - Documents à joindre"," Étape 3 - Documents à joindre sous la section Documents de votre profil en ligne")</f>
        <v>Étape 3 - Documents à joindre</v>
      </c>
      <c r="B65" s="548"/>
      <c r="C65" s="550"/>
      <c r="D65" s="550"/>
      <c r="E65" s="550"/>
      <c r="F65" s="554"/>
      <c r="G65" s="554"/>
      <c r="H65" s="548"/>
      <c r="I65" s="550"/>
      <c r="J65" s="550"/>
      <c r="K65" s="222"/>
    </row>
    <row r="66" spans="1:22" ht="13">
      <c r="C66" s="220"/>
      <c r="D66" s="220"/>
      <c r="E66" s="220"/>
    </row>
    <row r="67" spans="1:22" ht="24.65" customHeight="1">
      <c r="A67" s="520" t="s">
        <v>1864</v>
      </c>
      <c r="C67" s="220"/>
      <c r="D67" s="220"/>
      <c r="E67" s="220"/>
      <c r="G67" s="221" t="str">
        <f>IF(F23="Oui","Sous la section Documents de votre profil en ligne","")</f>
        <v/>
      </c>
      <c r="H67" s="193"/>
      <c r="I67" s="220"/>
      <c r="K67" s="222"/>
    </row>
    <row r="68" spans="1:22" ht="24.65" customHeight="1">
      <c r="C68" s="220"/>
      <c r="D68" s="220"/>
      <c r="E68" s="220"/>
    </row>
    <row r="69" spans="1:22" ht="25.5" customHeight="1">
      <c r="C69" s="523" t="s">
        <v>248</v>
      </c>
      <c r="E69" s="220"/>
      <c r="F69" s="578" t="s">
        <v>1865</v>
      </c>
      <c r="K69" s="222"/>
    </row>
    <row r="70" spans="1:22" ht="14">
      <c r="C70" s="579"/>
      <c r="F70" s="756" t="s">
        <v>1867</v>
      </c>
      <c r="K70" s="222"/>
    </row>
    <row r="71" spans="1:22" ht="11.5" customHeight="1">
      <c r="C71" s="579"/>
      <c r="F71" s="521"/>
    </row>
    <row r="72" spans="1:22" ht="22" customHeight="1">
      <c r="C72" s="523" t="s">
        <v>248</v>
      </c>
      <c r="F72" s="578" t="s">
        <v>1866</v>
      </c>
    </row>
    <row r="73" spans="1:22" ht="13" customHeight="1">
      <c r="C73" s="277"/>
      <c r="F73" s="757" t="s">
        <v>3022</v>
      </c>
    </row>
    <row r="74" spans="1:22" ht="24" customHeight="1">
      <c r="C74" s="579"/>
    </row>
    <row r="75" spans="1:22" ht="30" customHeight="1">
      <c r="C75" s="523" t="s">
        <v>248</v>
      </c>
      <c r="E75" s="518"/>
      <c r="F75" s="1491" t="s">
        <v>2910</v>
      </c>
      <c r="G75" s="1491"/>
      <c r="H75" s="1491"/>
      <c r="I75" s="1491"/>
      <c r="J75" s="1491"/>
    </row>
    <row r="76" spans="1:22" ht="69" customHeight="1">
      <c r="F76" s="1490" t="s">
        <v>2981</v>
      </c>
      <c r="G76" s="1490"/>
      <c r="H76" s="1490"/>
      <c r="I76" s="1490"/>
      <c r="J76" s="1490"/>
      <c r="K76" s="1490"/>
    </row>
    <row r="77" spans="1:22" ht="24.65" customHeight="1"/>
    <row r="78" spans="1:22" s="55" customFormat="1" ht="18.649999999999999" customHeight="1">
      <c r="A78" s="548" t="s">
        <v>3005</v>
      </c>
      <c r="B78" s="548"/>
      <c r="C78" s="550"/>
      <c r="D78" s="550"/>
      <c r="E78" s="550"/>
      <c r="F78" s="551"/>
      <c r="G78" s="552"/>
      <c r="H78" s="552"/>
      <c r="I78" s="552"/>
      <c r="J78" s="552"/>
      <c r="K78" s="250"/>
      <c r="L78" s="222"/>
      <c r="M78" s="222"/>
      <c r="N78" s="222"/>
      <c r="O78" s="310"/>
      <c r="P78" s="415"/>
      <c r="Q78" s="259"/>
      <c r="R78" s="259"/>
      <c r="S78" s="259"/>
      <c r="T78" s="259"/>
      <c r="U78" s="259"/>
      <c r="V78" s="259"/>
    </row>
    <row r="79" spans="1:22" s="55" customFormat="1" ht="37.5" customHeight="1">
      <c r="A79" s="873" t="str">
        <f>IF(AND($D$80&lt;&gt;"",$F$21=""),"Voir cellule F21 - Merci de saisir la date de fin du dernier exercice terminé","")</f>
        <v/>
      </c>
      <c r="B79" s="427"/>
      <c r="C79" s="222"/>
      <c r="D79" s="222"/>
      <c r="E79" s="222"/>
      <c r="F79" s="181"/>
      <c r="G79" s="873" t="str">
        <f>IF(AND($D$80&lt;&gt;"",$C$69="«Confirmer»"),"Voir cellule C69 - Merci de confirmer que vous avez joint les états financiers","")</f>
        <v/>
      </c>
      <c r="H79" s="250"/>
      <c r="I79" s="250"/>
      <c r="J79" s="250"/>
      <c r="K79" s="250"/>
      <c r="L79" s="222"/>
      <c r="M79" s="222"/>
      <c r="N79" s="222"/>
      <c r="O79" s="310"/>
      <c r="P79" s="415"/>
      <c r="Q79" s="259"/>
      <c r="R79" s="259"/>
      <c r="S79" s="259"/>
      <c r="T79" s="259"/>
      <c r="U79" s="259"/>
      <c r="V79" s="259"/>
    </row>
    <row r="80" spans="1:22" s="1012" customFormat="1" ht="18" customHeight="1">
      <c r="A80" s="997"/>
      <c r="B80" s="1008" t="s">
        <v>2989</v>
      </c>
      <c r="C80" s="1009"/>
      <c r="D80" s="1496"/>
      <c r="E80" s="1496"/>
      <c r="F80" s="1496"/>
      <c r="G80" s="1011" t="s">
        <v>3035</v>
      </c>
      <c r="I80" s="997"/>
      <c r="J80" s="997"/>
      <c r="K80" s="997"/>
      <c r="L80" s="997"/>
      <c r="M80" s="997"/>
      <c r="N80" s="997"/>
      <c r="O80" s="997"/>
      <c r="P80" s="1013"/>
      <c r="Q80" s="1013"/>
      <c r="R80" s="1013"/>
      <c r="S80" s="1013"/>
      <c r="T80" s="1013"/>
      <c r="U80" s="1013"/>
      <c r="V80" s="1013"/>
    </row>
    <row r="81" spans="1:22" s="310" customFormat="1" ht="21" customHeight="1">
      <c r="B81" s="428" t="str">
        <f>CONCATENATE("au nom de l'organisme ",IF(AND('Identification '!$F$11="",'Identification '!$F$15&lt;&gt;""),'Identification '!$F$15,IF('Identification '!$F$11="","",IF('Identification '!$F$13="Inscrire le nom de votre organisme dans la cellule F14",'Identification '!$F$15,'Identification '!$F$13))),".")</f>
        <v>au nom de l'organisme .</v>
      </c>
      <c r="P81" s="415"/>
      <c r="Q81" s="415"/>
      <c r="R81" s="415"/>
      <c r="S81" s="415"/>
      <c r="T81" s="415"/>
      <c r="U81" s="415"/>
      <c r="V81" s="415"/>
    </row>
    <row r="82" spans="1:22" s="310" customFormat="1" ht="18" customHeight="1">
      <c r="B82" s="429"/>
      <c r="C82" s="429"/>
      <c r="D82" s="429"/>
      <c r="E82" s="429"/>
      <c r="F82" s="429"/>
      <c r="G82" s="429"/>
      <c r="H82" s="429"/>
      <c r="I82" s="429"/>
      <c r="J82" s="429"/>
      <c r="K82" s="754"/>
      <c r="P82" s="415"/>
      <c r="Q82" s="415"/>
      <c r="R82" s="415"/>
      <c r="S82" s="415"/>
      <c r="T82" s="415"/>
      <c r="U82" s="415"/>
      <c r="V82" s="415"/>
    </row>
    <row r="83" spans="1:22" ht="39.65" customHeight="1">
      <c r="B83" s="1495" t="s">
        <v>3016</v>
      </c>
      <c r="C83" s="1495"/>
      <c r="D83" s="1495"/>
      <c r="E83" s="1495"/>
      <c r="F83" s="1495"/>
      <c r="G83" s="1495"/>
      <c r="H83" s="1495"/>
      <c r="I83" s="1495"/>
      <c r="J83" s="1495"/>
    </row>
    <row r="84" spans="1:22" s="310" customFormat="1" ht="45.65" customHeight="1">
      <c r="B84" s="1492" t="s">
        <v>1838</v>
      </c>
      <c r="C84" s="1492"/>
      <c r="D84" s="1492"/>
      <c r="E84" s="1492"/>
      <c r="F84" s="1492"/>
      <c r="G84" s="1492"/>
      <c r="H84" s="1492"/>
      <c r="I84" s="1492"/>
      <c r="J84" s="1492"/>
      <c r="K84" s="1492"/>
      <c r="P84" s="415"/>
      <c r="Q84" s="415"/>
      <c r="R84" s="415"/>
      <c r="S84" s="415"/>
      <c r="T84" s="415"/>
      <c r="U84" s="415"/>
      <c r="V84" s="415"/>
    </row>
    <row r="85" spans="1:22" s="310" customFormat="1" ht="33" customHeight="1">
      <c r="B85" s="1493" t="s">
        <v>1863</v>
      </c>
      <c r="C85" s="1493"/>
      <c r="D85" s="1493"/>
      <c r="E85" s="1493"/>
      <c r="F85" s="1493"/>
      <c r="G85" s="1493"/>
      <c r="H85" s="1493"/>
      <c r="I85" s="1493"/>
      <c r="J85" s="1493"/>
      <c r="K85" s="1493"/>
      <c r="L85" s="430"/>
      <c r="M85" s="430"/>
      <c r="P85" s="415"/>
      <c r="Q85" s="415"/>
      <c r="R85" s="415"/>
      <c r="S85" s="415"/>
      <c r="T85" s="415"/>
      <c r="U85" s="415"/>
      <c r="V85" s="415"/>
    </row>
    <row r="86" spans="1:22" s="310" customFormat="1" ht="30" customHeight="1">
      <c r="F86" s="907" t="str">
        <f>IF(AND($F$88&lt;&gt;"",$C$69="«Confirmer»"),"Voir cellule C69 - Merci de confirmer que vous avez joint les états financiers","")</f>
        <v/>
      </c>
      <c r="P86" s="415"/>
      <c r="Q86" s="415"/>
      <c r="R86" s="415"/>
      <c r="S86" s="415"/>
      <c r="T86" s="415"/>
      <c r="U86" s="415"/>
      <c r="V86" s="415"/>
    </row>
    <row r="87" spans="1:22" s="310" customFormat="1">
      <c r="D87" s="431"/>
      <c r="E87" s="431"/>
      <c r="F87" s="432"/>
      <c r="G87" s="431"/>
      <c r="H87" s="431"/>
      <c r="I87" s="431"/>
      <c r="J87" s="431"/>
      <c r="K87" s="431"/>
      <c r="L87" s="431"/>
      <c r="M87" s="431"/>
      <c r="P87" s="415"/>
      <c r="Q87" s="415"/>
      <c r="R87" s="415"/>
      <c r="S87" s="415"/>
      <c r="T87" s="415"/>
      <c r="U87" s="415"/>
      <c r="V87" s="415"/>
    </row>
    <row r="88" spans="1:22" s="310" customFormat="1" ht="24.65" customHeight="1">
      <c r="B88" s="219"/>
      <c r="C88" s="433"/>
      <c r="D88" s="280" t="s">
        <v>306</v>
      </c>
      <c r="E88" s="280"/>
      <c r="F88" s="1494"/>
      <c r="G88" s="1494"/>
      <c r="H88" s="434" t="s">
        <v>1839</v>
      </c>
      <c r="I88" s="435" t="s">
        <v>1840</v>
      </c>
      <c r="J88" s="1016"/>
      <c r="K88" s="755"/>
      <c r="L88" s="436"/>
      <c r="M88" s="436"/>
      <c r="P88" s="415"/>
      <c r="Q88" s="415"/>
      <c r="R88" s="415"/>
      <c r="S88" s="415"/>
      <c r="T88" s="415"/>
      <c r="U88" s="415"/>
      <c r="V88" s="415"/>
    </row>
    <row r="89" spans="1:22" s="310" customFormat="1" ht="23.5" customHeight="1">
      <c r="C89" s="437"/>
      <c r="D89" s="280" t="s">
        <v>307</v>
      </c>
      <c r="E89" s="280"/>
      <c r="F89" s="1488"/>
      <c r="G89" s="1488"/>
      <c r="H89" s="431"/>
      <c r="I89" s="431"/>
      <c r="J89" s="431"/>
      <c r="K89" s="431"/>
      <c r="L89" s="431"/>
      <c r="M89" s="431"/>
      <c r="P89" s="415"/>
      <c r="Q89" s="415"/>
      <c r="R89" s="415"/>
      <c r="S89" s="415"/>
      <c r="T89" s="415"/>
      <c r="U89" s="415"/>
      <c r="V89" s="415"/>
    </row>
    <row r="90" spans="1:22" s="310" customFormat="1">
      <c r="D90" s="431"/>
      <c r="E90" s="431"/>
      <c r="F90" s="432"/>
      <c r="G90" s="431"/>
      <c r="H90" s="431"/>
      <c r="I90" s="431"/>
      <c r="J90" s="431"/>
      <c r="K90" s="431"/>
      <c r="L90" s="431"/>
      <c r="M90" s="431"/>
      <c r="P90" s="415"/>
      <c r="Q90" s="415"/>
      <c r="R90" s="415"/>
      <c r="S90" s="415"/>
      <c r="T90" s="415"/>
      <c r="U90" s="415"/>
      <c r="V90" s="415"/>
    </row>
    <row r="91" spans="1:22" ht="13">
      <c r="F91" s="907" t="str">
        <f>IF(AND($F$88&lt;&gt;"",$F$21=""),"Voir cellule F20 - Merci de saisir la date de fin du dernier exercice terminé","")</f>
        <v/>
      </c>
    </row>
    <row r="94" spans="1:22" ht="21.65" customHeight="1">
      <c r="A94" s="548" t="s">
        <v>3006</v>
      </c>
      <c r="B94" s="549"/>
      <c r="C94" s="549"/>
      <c r="D94" s="549"/>
      <c r="E94" s="549"/>
      <c r="F94" s="549"/>
      <c r="G94" s="549"/>
      <c r="H94" s="549"/>
      <c r="I94" s="549"/>
      <c r="J94" s="549"/>
    </row>
    <row r="96" spans="1:22" ht="22.5" customHeight="1">
      <c r="B96" s="578" t="str">
        <f>IF($F$23="Oui","Veuillez annexer le formulaire dûment rempli et signé, via Mon dossier CALQ, sous l'onglet Documents du profil de l'organisme.","")</f>
        <v/>
      </c>
    </row>
    <row r="97" spans="2:6" ht="27" customHeight="1">
      <c r="B97" s="522" t="s">
        <v>1882</v>
      </c>
      <c r="F97" s="582" t="s">
        <v>1836</v>
      </c>
    </row>
  </sheetData>
  <sheetProtection algorithmName="SHA-512" hashValue="Gbtp3IQt3AuXiJ2sRt0iFg/1EeQfKeqOUAgfBVl3+Yo5cHFYCueOX/S6Gj3YEKRmJ1i72QOhzC74fLu5xxT+aA==" saltValue="xEy0AD7a9yPakZ3sJUZb9A==" spinCount="100000" sheet="1" objects="1" formatCells="0" formatRows="0"/>
  <mergeCells count="19">
    <mergeCell ref="A15:D15"/>
    <mergeCell ref="A13:D13"/>
    <mergeCell ref="A9:J9"/>
    <mergeCell ref="A2:K2"/>
    <mergeCell ref="A31:J31"/>
    <mergeCell ref="H23:K23"/>
    <mergeCell ref="A3:K3"/>
    <mergeCell ref="A27:D27"/>
    <mergeCell ref="A4:K4"/>
    <mergeCell ref="A6:K6"/>
    <mergeCell ref="F89:G89"/>
    <mergeCell ref="A25:J25"/>
    <mergeCell ref="F76:K76"/>
    <mergeCell ref="F75:J75"/>
    <mergeCell ref="B84:K84"/>
    <mergeCell ref="B85:K85"/>
    <mergeCell ref="F88:G88"/>
    <mergeCell ref="B83:J83"/>
    <mergeCell ref="D80:F80"/>
  </mergeCells>
  <conditionalFormatting sqref="A25 K25 B39:B40 D39:E41 A43:B57 D43:E63 B58 B59:C63">
    <cfRule type="expression" dxfId="51" priority="53">
      <formula>#REF!=""</formula>
    </cfRule>
  </conditionalFormatting>
  <conditionalFormatting sqref="A79">
    <cfRule type="containsText" dxfId="50" priority="3" operator="containsText" text="mer">
      <formula>NOT(ISERROR(SEARCH("mer",A79)))</formula>
    </cfRule>
  </conditionalFormatting>
  <conditionalFormatting sqref="A30:E30 A31 A32:E32 A33 C33:E33 A34:E37 A38:A40 C38:E40 A41:B41 A42:E42 C43:E43 A64:E65 H65:L65 H67">
    <cfRule type="expression" dxfId="49" priority="55">
      <formula>#REF!=""</formula>
    </cfRule>
  </conditionalFormatting>
  <conditionalFormatting sqref="C69">
    <cfRule type="expression" dxfId="48" priority="48">
      <formula>$K$97="Oui"</formula>
    </cfRule>
    <cfRule type="expression" dxfId="47" priority="49">
      <formula>$K$94="Oui"</formula>
    </cfRule>
  </conditionalFormatting>
  <conditionalFormatting sqref="C72">
    <cfRule type="expression" dxfId="46" priority="44">
      <formula>$K$97="Oui"</formula>
    </cfRule>
    <cfRule type="expression" dxfId="45" priority="45">
      <formula>$K$94="Oui"</formula>
    </cfRule>
  </conditionalFormatting>
  <conditionalFormatting sqref="C75">
    <cfRule type="expression" dxfId="44" priority="46">
      <formula>$K$97="Oui"</formula>
    </cfRule>
    <cfRule type="expression" dxfId="43" priority="47">
      <formula>$K$94="Oui"</formula>
    </cfRule>
  </conditionalFormatting>
  <conditionalFormatting sqref="F11">
    <cfRule type="expression" dxfId="42" priority="13">
      <formula>AND($F$11="",$F$15&lt;&gt;"")</formula>
    </cfRule>
    <cfRule type="expression" dxfId="41" priority="56">
      <formula>IF(#REF!&lt;&gt;"",$F$11="")</formula>
    </cfRule>
  </conditionalFormatting>
  <conditionalFormatting sqref="F21">
    <cfRule type="expression" dxfId="40" priority="218">
      <formula>AND($D$80&lt;&gt;"",$F$21="")</formula>
    </cfRule>
    <cfRule type="expression" dxfId="39" priority="219">
      <formula>AND($F$88&lt;&gt;"",$F$21="")</formula>
    </cfRule>
  </conditionalFormatting>
  <conditionalFormatting sqref="F23">
    <cfRule type="expression" dxfId="38" priority="42">
      <formula>$K$97="Oui"</formula>
    </cfRule>
    <cfRule type="expression" dxfId="37" priority="43">
      <formula>$K$94="Oui"</formula>
    </cfRule>
  </conditionalFormatting>
  <conditionalFormatting sqref="F86">
    <cfRule type="containsText" dxfId="36" priority="10" operator="containsText" text="mer">
      <formula>NOT(ISERROR(SEARCH("mer",F86)))</formula>
    </cfRule>
  </conditionalFormatting>
  <conditionalFormatting sqref="F91">
    <cfRule type="containsText" dxfId="35" priority="9" operator="containsText" text="mer">
      <formula>NOT(ISERROR(SEARCH("mer",F91)))</formula>
    </cfRule>
  </conditionalFormatting>
  <conditionalFormatting sqref="F75:K76">
    <cfRule type="expression" dxfId="34" priority="17">
      <formula>$C$75="N/A"</formula>
    </cfRule>
  </conditionalFormatting>
  <conditionalFormatting sqref="G79">
    <cfRule type="containsText" dxfId="33" priority="2" operator="containsText" text="mer">
      <formula>NOT(ISERROR(SEARCH("mer",G79)))</formula>
    </cfRule>
  </conditionalFormatting>
  <conditionalFormatting sqref="H11">
    <cfRule type="containsText" dxfId="32"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31"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4:I45">
    <cfRule type="iconSet" priority="35">
      <iconSet iconSet="3Symbols2" showValue="0">
        <cfvo type="percent" val="0"/>
        <cfvo type="num" val="0"/>
        <cfvo type="num" val="1"/>
      </iconSet>
    </cfRule>
  </conditionalFormatting>
  <conditionalFormatting sqref="I49:I50">
    <cfRule type="iconSet" priority="27">
      <iconSet iconSet="3Symbols2" showValue="0">
        <cfvo type="percent" val="0"/>
        <cfvo type="num" val="0"/>
        <cfvo type="num" val="1"/>
      </iconSet>
    </cfRule>
  </conditionalFormatting>
  <conditionalFormatting sqref="I53:I54">
    <cfRule type="iconSet" priority="12">
      <iconSet iconSet="3Symbols2" showValue="0">
        <cfvo type="percent" val="0"/>
        <cfvo type="num" val="0"/>
        <cfvo type="num" val="1"/>
      </iconSet>
    </cfRule>
  </conditionalFormatting>
  <conditionalFormatting sqref="I57:I58">
    <cfRule type="iconSet" priority="20">
      <iconSet iconSet="3Symbols2" showValue="0">
        <cfvo type="percent" val="0"/>
        <cfvo type="num" val="0"/>
        <cfvo type="num" val="1"/>
      </iconSet>
    </cfRule>
  </conditionalFormatting>
  <conditionalFormatting sqref="I61:I62">
    <cfRule type="iconSet" priority="14">
      <iconSet iconSet="3Symbols2" showValue="0">
        <cfvo type="percent" val="0"/>
        <cfvo type="num" val="0"/>
        <cfvo type="num" val="1"/>
      </iconSet>
    </cfRule>
  </conditionalFormatting>
  <conditionalFormatting sqref="K11">
    <cfRule type="expression" dxfId="30" priority="24">
      <formula>IF(#REF!&lt;&gt;"",$F$11="")</formula>
    </cfRule>
  </conditionalFormatting>
  <conditionalFormatting sqref="K67">
    <cfRule type="expression" dxfId="29" priority="32">
      <formula>#REF!=""</formula>
    </cfRule>
  </conditionalFormatting>
  <conditionalFormatting sqref="K69:K70">
    <cfRule type="expression" dxfId="28" priority="30">
      <formula>#REF!=""</formula>
    </cfRule>
  </conditionalFormatting>
  <dataValidations count="3">
    <dataValidation type="list" allowBlank="1" showInputMessage="1" showErrorMessage="1" sqref="H27 C69 F23" xr:uid="{6B68F5B0-B3C6-46DF-BA44-51C5185C7763}">
      <formula1>"«Confirmer»,Oui,Non"</formula1>
    </dataValidation>
    <dataValidation type="list" allowBlank="1" showInputMessage="1" showErrorMessage="1" sqref="C72" xr:uid="{1D1BEDD4-5DDC-4DDE-AF5B-9E449854C0A0}">
      <formula1>"«Confirmer»,Oui,Non,N/A"</formula1>
    </dataValidation>
    <dataValidation type="list" allowBlank="1" showInputMessage="1" showErrorMessage="1" sqref="C75" xr:uid="{39F2B73B-8F9F-4B66-8416-C8C257B3EAA4}">
      <formula1>"«Confirmer»,Oui,N/A"</formula1>
    </dataValidation>
  </dataValidations>
  <hyperlinks>
    <hyperlink ref="A33" location="Gouvernance!A1" display="Gouvernance" xr:uid="{D57A5589-2F99-4029-8D24-9E79E8426385}"/>
    <hyperlink ref="A43" location="'Section 13'!A1" display="Section 13 - Barèmes des cachets et droits versés aux artistes" xr:uid="{489B1D1F-03AF-4CB7-8416-289B08BD02E8}"/>
    <hyperlink ref="F97" location="'Directives d''envoi'!A1" display="Directives d'envoi" xr:uid="{C0CFA6AC-11DD-4728-A7DB-90A155252A6E}"/>
    <hyperlink ref="A48:F48" location="'Section 14C EVEN'!A1" display="Section 14c - Sommaire des revenus et dépenses" xr:uid="{CA7E3C31-F7C7-4669-AA36-5C77E0AAB6B1}"/>
    <hyperlink ref="A48" location="'Section 14C EVEN'!A1" display="Section 14c - Sommaire des revenus et dépenses - Événement ANNUEL" xr:uid="{55C01310-D4A6-4A40-AA7E-77CB85786038}"/>
    <hyperlink ref="A52:G52" location="'Section 14D  EVEN Biennal'!A1" display="Section 14d - Sommaire des revenus et dépenses - Événement BIANNUEL" xr:uid="{E3962AE1-A49F-4342-9890-C0AFB05095D8}"/>
    <hyperlink ref="A52" location="'Section 14D  EVEN Biennal'!A1" display="Section 14d - Sommaire des revenus et dépenses - Événement BIENNAL" xr:uid="{BF8E04F5-00D0-4E8F-A6AE-05ECA5E3FF2D}"/>
    <hyperlink ref="B57:D57" location="'Section 16a Bilan'!A1" display="Section 16a - Bilan de diffusion" xr:uid="{2667877F-0559-4E60-93E2-17769C3D691C}"/>
    <hyperlink ref="A38" location="'Statistiques d''emploi'!A1" display="Statistiques d'emploi" xr:uid="{FFA8BBCD-E8C6-43C2-8042-AD93E3D5FCDA}"/>
    <hyperlink ref="B58" location="'Section 16a Plan'!A1" display="Section 16a - Plan de diffusion" xr:uid="{F4064FA8-FB99-45C1-875F-67A9AC6F8472}"/>
    <hyperlink ref="A60:C60" location="'Projets spéciaux'!A1" display="Projets spéciaux" xr:uid="{15A02B44-F2CA-4A0B-8C99-F8AADE4D716B}"/>
    <hyperlink ref="B83:J83"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A60" location="'Projets spéciaux'!A1" display="Projets spéciaux s'il y a lieu" xr:uid="{B7251BED-FC31-45B8-873F-A284E73B8F4C}"/>
    <hyperlink ref="A3:G3" r:id="rId2" location="x3700ce15e92646bfae86879301831555" display="Pour accéder à la version en ligne d’Excel, vous devez vous créer un compte Microsoft en cliquant ICI." xr:uid="{3B205B89-ED7C-4D88-A241-B9C815F25F93}"/>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F12" sqref="F12"/>
    </sheetView>
  </sheetViews>
  <sheetFormatPr baseColWidth="10" defaultColWidth="11.453125" defaultRowHeight="12.5"/>
  <cols>
    <col min="1" max="1" width="4" style="196" customWidth="1"/>
    <col min="2" max="2" width="26.453125" style="196" customWidth="1"/>
    <col min="3" max="3" width="1.453125" style="196" customWidth="1"/>
    <col min="4" max="4" width="21.453125" style="196" customWidth="1"/>
    <col min="5" max="5" width="2.26953125" style="196" customWidth="1"/>
    <col min="6" max="6" width="19.1796875" style="196" customWidth="1"/>
    <col min="7" max="7" width="1.54296875" style="196" customWidth="1"/>
    <col min="8" max="8" width="19.1796875" style="196" customWidth="1"/>
    <col min="9" max="9" width="2.453125" style="196" customWidth="1"/>
    <col min="10" max="10" width="9.453125" style="196" customWidth="1"/>
    <col min="11" max="11" width="2.54296875" style="196" customWidth="1"/>
    <col min="12" max="12" width="9.1796875" style="196" customWidth="1"/>
    <col min="13" max="13" width="2.81640625" style="196" customWidth="1"/>
    <col min="14" max="14" width="12.26953125" style="196" customWidth="1"/>
    <col min="15" max="15" width="2" style="196" customWidth="1"/>
    <col min="16" max="16" width="24.453125" style="196" customWidth="1"/>
    <col min="17" max="17" width="2.54296875" style="196" customWidth="1"/>
    <col min="18" max="18" width="4.26953125" style="196" customWidth="1"/>
    <col min="19" max="16384" width="11.453125" style="196"/>
  </cols>
  <sheetData>
    <row r="1" spans="1:17" ht="23.15" customHeight="1">
      <c r="A1" s="897" t="str">
        <f>CONCATENATE("Gouvernance ",'Identification '!D7)</f>
        <v>Gouvernance 2025-2026</v>
      </c>
      <c r="B1" s="898"/>
      <c r="C1" s="899"/>
      <c r="D1" s="899"/>
      <c r="E1" s="899"/>
      <c r="P1" s="310"/>
      <c r="Q1" s="310"/>
    </row>
    <row r="2" spans="1:17" ht="14.15" customHeight="1">
      <c r="A2" s="438"/>
      <c r="B2" s="439"/>
      <c r="P2" s="310"/>
      <c r="Q2" s="310"/>
    </row>
    <row r="3" spans="1:17" ht="18.649999999999999" customHeight="1">
      <c r="B3" s="25" t="s">
        <v>111</v>
      </c>
      <c r="C3" s="766" t="s">
        <v>3051</v>
      </c>
      <c r="D3" s="766" t="str">
        <f>IF(AND('Identification '!$F$11="",'Identification '!$F$15&lt;&gt;""),'Identification '!$F$15,IF('Identification '!$F$11="","",IF('Identification '!$F$13="Inscrire le nom de votre organisme dans la cellule F15",'Identification '!$F$15,'Identification '!$F$13)))</f>
        <v/>
      </c>
      <c r="E3" s="766"/>
      <c r="F3" s="766"/>
      <c r="G3" s="766"/>
      <c r="H3" s="766"/>
      <c r="I3" s="766"/>
      <c r="J3" s="766"/>
      <c r="K3" s="766"/>
      <c r="L3" s="766"/>
      <c r="M3" s="766"/>
      <c r="N3" s="440"/>
      <c r="O3" s="440"/>
    </row>
    <row r="4" spans="1:17" ht="18.649999999999999" customHeight="1">
      <c r="A4" s="441"/>
    </row>
    <row r="5" spans="1:17" ht="25" customHeight="1">
      <c r="A5" s="441"/>
      <c r="F5" s="282"/>
    </row>
    <row r="6" spans="1:17" s="442" customFormat="1" ht="18" customHeight="1">
      <c r="A6" s="781" t="s">
        <v>196</v>
      </c>
      <c r="B6" s="782" t="s">
        <v>3008</v>
      </c>
      <c r="C6" s="783"/>
      <c r="D6" s="783"/>
      <c r="E6" s="783"/>
      <c r="F6" s="804"/>
      <c r="G6" s="805"/>
      <c r="H6" s="806"/>
      <c r="I6" s="806"/>
      <c r="J6" s="806"/>
      <c r="K6" s="806"/>
      <c r="L6" s="806"/>
      <c r="M6" s="806"/>
      <c r="N6" s="806"/>
    </row>
    <row r="7" spans="1:17" ht="12" customHeight="1">
      <c r="A7" s="541"/>
      <c r="B7" s="211"/>
      <c r="C7" s="542"/>
      <c r="D7" s="193"/>
      <c r="E7" s="193"/>
      <c r="F7" s="443"/>
      <c r="G7" s="193"/>
      <c r="H7" s="193"/>
      <c r="I7" s="193"/>
      <c r="J7" s="193"/>
      <c r="K7" s="193"/>
      <c r="L7" s="193"/>
      <c r="M7" s="193"/>
      <c r="N7" s="193"/>
      <c r="O7" s="193"/>
    </row>
    <row r="8" spans="1:17" ht="28.5" customHeight="1">
      <c r="B8" s="1514" t="s">
        <v>3046</v>
      </c>
      <c r="C8" s="1514"/>
      <c r="D8" s="1514"/>
      <c r="E8" s="194"/>
      <c r="F8" s="540"/>
      <c r="G8" s="194"/>
      <c r="H8" s="194" t="str">
        <f>IF(AND(F8="",B22&lt;&gt;""),"Information manquante! Inscrivez la date de la dernière AGA","")</f>
        <v/>
      </c>
      <c r="I8" s="194"/>
      <c r="J8" s="194"/>
      <c r="K8" s="194"/>
      <c r="L8" s="194"/>
      <c r="M8" s="194"/>
      <c r="N8" s="194"/>
      <c r="O8" s="194"/>
    </row>
    <row r="9" spans="1:17" s="195" customFormat="1" ht="31.5" customHeight="1">
      <c r="B9" s="758" t="s">
        <v>1841</v>
      </c>
      <c r="D9" s="444"/>
      <c r="E9" s="444"/>
      <c r="F9" s="444"/>
      <c r="G9" s="444"/>
      <c r="H9" s="444"/>
      <c r="I9" s="444"/>
      <c r="J9" s="444"/>
      <c r="K9" s="444"/>
      <c r="L9" s="444"/>
      <c r="M9" s="444"/>
      <c r="N9" s="444"/>
      <c r="O9" s="444"/>
    </row>
    <row r="10" spans="1:17" s="195" customFormat="1" ht="23.15" customHeight="1">
      <c r="B10" s="1515" t="s">
        <v>2911</v>
      </c>
      <c r="C10" s="1515"/>
      <c r="D10" s="1515"/>
      <c r="E10" s="851"/>
      <c r="F10" s="807" t="s">
        <v>248</v>
      </c>
      <c r="G10" s="851"/>
      <c r="H10" s="445"/>
      <c r="O10" s="445"/>
    </row>
    <row r="11" spans="1:17" s="195" customFormat="1" ht="10" customHeight="1">
      <c r="A11" s="852"/>
      <c r="B11" s="853"/>
      <c r="C11" s="851"/>
      <c r="D11" s="851"/>
      <c r="E11" s="851"/>
      <c r="F11" s="854"/>
      <c r="G11" s="851"/>
      <c r="H11" s="445"/>
      <c r="O11" s="445"/>
    </row>
    <row r="12" spans="1:17" s="195" customFormat="1" ht="23.5" customHeight="1">
      <c r="B12" s="1515" t="s">
        <v>2912</v>
      </c>
      <c r="C12" s="1515"/>
      <c r="D12" s="1515"/>
      <c r="E12" s="851"/>
      <c r="F12" s="807" t="s">
        <v>248</v>
      </c>
      <c r="G12" s="851"/>
      <c r="H12" s="445"/>
      <c r="I12" s="445"/>
      <c r="J12" s="445"/>
      <c r="K12" s="445"/>
      <c r="L12" s="445"/>
      <c r="M12" s="445"/>
      <c r="N12" s="445"/>
      <c r="O12" s="445"/>
    </row>
    <row r="13" spans="1:17" s="195" customFormat="1" ht="14.5" customHeight="1">
      <c r="B13" s="543"/>
      <c r="C13" s="543"/>
      <c r="D13" s="543"/>
      <c r="E13" s="851"/>
      <c r="F13" s="854"/>
      <c r="G13" s="851"/>
      <c r="H13" s="445"/>
      <c r="I13" s="445"/>
      <c r="J13" s="445"/>
      <c r="K13" s="445"/>
      <c r="L13" s="445"/>
      <c r="M13" s="445"/>
      <c r="N13" s="445"/>
      <c r="O13" s="445"/>
    </row>
    <row r="14" spans="1:17" s="195" customFormat="1" ht="21.65" customHeight="1">
      <c r="A14" s="544"/>
      <c r="B14" s="1515" t="s">
        <v>2913</v>
      </c>
      <c r="C14" s="1515"/>
      <c r="D14" s="1515"/>
      <c r="E14" s="445"/>
      <c r="F14" s="807" t="s">
        <v>248</v>
      </c>
      <c r="G14" s="445"/>
      <c r="H14" s="445"/>
      <c r="I14" s="445"/>
      <c r="J14" s="445"/>
      <c r="K14" s="445"/>
      <c r="L14" s="445"/>
      <c r="M14" s="445"/>
      <c r="N14" s="445"/>
      <c r="O14" s="445"/>
    </row>
    <row r="15" spans="1:17" s="195" customFormat="1" ht="2.25" customHeight="1">
      <c r="A15" s="544"/>
      <c r="B15" s="229"/>
      <c r="C15" s="445"/>
      <c r="D15" s="445"/>
      <c r="E15" s="445"/>
      <c r="F15" s="445"/>
      <c r="G15" s="445"/>
      <c r="H15" s="445"/>
      <c r="I15" s="445"/>
      <c r="J15" s="445"/>
      <c r="K15" s="445"/>
      <c r="L15" s="445"/>
      <c r="M15" s="445"/>
      <c r="N15" s="445"/>
      <c r="O15" s="445"/>
    </row>
    <row r="16" spans="1:17" s="195" customFormat="1" ht="25.5" customHeight="1">
      <c r="B16" s="545"/>
      <c r="C16" s="446"/>
      <c r="D16" s="446"/>
      <c r="E16" s="446"/>
      <c r="G16" s="447"/>
      <c r="H16" s="448"/>
      <c r="I16" s="445"/>
      <c r="J16" s="445"/>
      <c r="K16" s="445"/>
      <c r="L16" s="445"/>
      <c r="M16" s="445"/>
      <c r="N16" s="445"/>
      <c r="O16" s="445"/>
    </row>
    <row r="17" spans="1:17" s="759" customFormat="1" ht="21" customHeight="1">
      <c r="A17" s="781" t="s">
        <v>2904</v>
      </c>
      <c r="B17" s="782" t="s">
        <v>2914</v>
      </c>
      <c r="C17" s="783"/>
      <c r="D17" s="783"/>
      <c r="E17" s="783"/>
      <c r="F17" s="804"/>
      <c r="G17" s="805"/>
      <c r="H17" s="806"/>
      <c r="I17" s="806"/>
      <c r="J17" s="806"/>
      <c r="K17" s="806"/>
      <c r="L17" s="806"/>
      <c r="M17" s="806"/>
      <c r="N17" s="806"/>
      <c r="O17" s="760"/>
    </row>
    <row r="18" spans="1:17" s="759" customFormat="1" ht="23.15" customHeight="1">
      <c r="A18" s="761"/>
      <c r="B18" s="762"/>
      <c r="C18" s="763"/>
      <c r="D18" s="763"/>
      <c r="E18" s="763"/>
      <c r="F18" s="310"/>
      <c r="G18" s="310"/>
      <c r="H18" s="310"/>
      <c r="I18" s="310"/>
      <c r="J18" s="310"/>
      <c r="K18" s="310"/>
      <c r="L18" s="310"/>
      <c r="M18" s="310"/>
      <c r="N18" s="310"/>
      <c r="O18" s="760"/>
    </row>
    <row r="19" spans="1:17" s="470" customFormat="1" ht="23.15" customHeight="1">
      <c r="A19" s="801" t="s">
        <v>2933</v>
      </c>
      <c r="B19" s="789" t="s">
        <v>3009</v>
      </c>
      <c r="C19" s="802"/>
      <c r="D19" s="802"/>
      <c r="E19" s="802"/>
      <c r="F19" s="802"/>
    </row>
    <row r="20" spans="1:17" s="199" customFormat="1" ht="25" customHeight="1" thickBot="1">
      <c r="B20" s="956" t="s">
        <v>3230</v>
      </c>
      <c r="C20" s="771"/>
    </row>
    <row r="21" spans="1:17" s="361" customFormat="1" ht="46.5" customHeight="1" thickTop="1" thickBot="1">
      <c r="A21" s="449"/>
      <c r="B21" s="450" t="s">
        <v>172</v>
      </c>
      <c r="C21" s="450"/>
      <c r="D21" s="450" t="s">
        <v>1842</v>
      </c>
      <c r="E21" s="450"/>
      <c r="F21" s="450" t="s">
        <v>173</v>
      </c>
      <c r="G21" s="450"/>
      <c r="H21" s="450" t="s">
        <v>2915</v>
      </c>
      <c r="I21" s="450"/>
      <c r="J21" s="767" t="s">
        <v>2922</v>
      </c>
      <c r="K21" s="450"/>
      <c r="L21" s="450" t="s">
        <v>2921</v>
      </c>
      <c r="M21" s="450"/>
      <c r="N21" s="450" t="s">
        <v>2923</v>
      </c>
      <c r="O21" s="450"/>
      <c r="P21" s="450" t="s">
        <v>1843</v>
      </c>
      <c r="Q21" s="451"/>
    </row>
    <row r="22" spans="1:17" s="329" customFormat="1" ht="13" customHeight="1" thickTop="1">
      <c r="A22" s="452"/>
      <c r="B22" s="453"/>
      <c r="C22" s="361"/>
      <c r="D22" s="454"/>
      <c r="E22" s="361"/>
      <c r="F22" s="454"/>
      <c r="G22" s="361"/>
      <c r="H22" s="764" t="s">
        <v>2916</v>
      </c>
      <c r="I22" s="361"/>
      <c r="J22" s="361"/>
      <c r="K22" s="361"/>
      <c r="L22" s="361"/>
      <c r="M22" s="361"/>
      <c r="N22" s="361"/>
      <c r="O22" s="361"/>
      <c r="P22" s="454"/>
      <c r="Q22" s="455"/>
    </row>
    <row r="23" spans="1:17" s="329" customFormat="1" ht="13" customHeight="1">
      <c r="A23" s="452"/>
      <c r="B23" s="456"/>
      <c r="C23" s="361"/>
      <c r="D23" s="457"/>
      <c r="E23" s="361"/>
      <c r="F23" s="457"/>
      <c r="G23" s="361"/>
      <c r="H23" s="765" t="s">
        <v>2917</v>
      </c>
      <c r="I23" s="361"/>
      <c r="J23" s="457"/>
      <c r="K23" s="361"/>
      <c r="L23" s="457"/>
      <c r="M23" s="361"/>
      <c r="N23" s="457"/>
      <c r="O23" s="361"/>
      <c r="P23" s="457"/>
      <c r="Q23" s="455"/>
    </row>
    <row r="24" spans="1:17" s="329" customFormat="1" ht="13" customHeight="1">
      <c r="A24" s="452"/>
      <c r="B24" s="456"/>
      <c r="C24" s="361"/>
      <c r="D24" s="457"/>
      <c r="E24" s="361"/>
      <c r="F24" s="457"/>
      <c r="G24" s="361"/>
      <c r="H24" s="765" t="s">
        <v>2918</v>
      </c>
      <c r="I24" s="361"/>
      <c r="J24" s="457"/>
      <c r="K24" s="361"/>
      <c r="L24" s="457"/>
      <c r="M24" s="361"/>
      <c r="N24" s="457"/>
      <c r="O24" s="361"/>
      <c r="P24" s="457"/>
      <c r="Q24" s="455"/>
    </row>
    <row r="25" spans="1:17" s="329" customFormat="1" ht="13" customHeight="1">
      <c r="A25" s="452"/>
      <c r="B25" s="466"/>
      <c r="C25" s="361"/>
      <c r="D25" s="457"/>
      <c r="E25" s="361"/>
      <c r="F25" s="457"/>
      <c r="G25" s="361"/>
      <c r="H25" s="765" t="s">
        <v>2919</v>
      </c>
      <c r="I25" s="361"/>
      <c r="J25" s="457"/>
      <c r="K25" s="361"/>
      <c r="L25" s="457"/>
      <c r="M25" s="361"/>
      <c r="N25" s="457"/>
      <c r="O25" s="361"/>
      <c r="P25" s="457"/>
      <c r="Q25" s="455"/>
    </row>
    <row r="26" spans="1:17" s="329" customFormat="1" ht="13" customHeight="1">
      <c r="A26" s="452"/>
      <c r="B26" s="456"/>
      <c r="C26" s="361"/>
      <c r="D26" s="457"/>
      <c r="E26" s="361"/>
      <c r="F26" s="457"/>
      <c r="G26" s="361"/>
      <c r="H26" s="765" t="s">
        <v>2920</v>
      </c>
      <c r="I26" s="361"/>
      <c r="J26" s="457"/>
      <c r="K26" s="361"/>
      <c r="L26" s="457"/>
      <c r="M26" s="361"/>
      <c r="N26" s="457"/>
      <c r="O26" s="361"/>
      <c r="P26" s="457"/>
      <c r="Q26" s="455"/>
    </row>
    <row r="27" spans="1:17" s="329" customFormat="1" ht="13" customHeight="1">
      <c r="A27" s="452"/>
      <c r="B27" s="456"/>
      <c r="C27" s="361"/>
      <c r="D27" s="457"/>
      <c r="E27" s="361"/>
      <c r="F27" s="457"/>
      <c r="G27" s="361"/>
      <c r="H27" s="765" t="s">
        <v>2920</v>
      </c>
      <c r="I27" s="361"/>
      <c r="J27" s="457"/>
      <c r="K27" s="361"/>
      <c r="L27" s="457"/>
      <c r="M27" s="361"/>
      <c r="N27" s="457"/>
      <c r="O27" s="361"/>
      <c r="P27" s="457"/>
      <c r="Q27" s="455"/>
    </row>
    <row r="28" spans="1:17" s="329" customFormat="1" ht="13" customHeight="1">
      <c r="A28" s="452"/>
      <c r="B28" s="456"/>
      <c r="C28" s="361"/>
      <c r="D28" s="457"/>
      <c r="E28" s="361"/>
      <c r="F28" s="457"/>
      <c r="G28" s="361"/>
      <c r="H28" s="457"/>
      <c r="I28" s="361"/>
      <c r="J28" s="457"/>
      <c r="K28" s="361"/>
      <c r="L28" s="457"/>
      <c r="M28" s="361"/>
      <c r="N28" s="457"/>
      <c r="O28" s="361"/>
      <c r="P28" s="457"/>
      <c r="Q28" s="455"/>
    </row>
    <row r="29" spans="1:17" s="329" customFormat="1" ht="13" customHeight="1">
      <c r="A29" s="452"/>
      <c r="B29" s="456"/>
      <c r="C29" s="361"/>
      <c r="D29" s="457"/>
      <c r="E29" s="361"/>
      <c r="F29" s="457"/>
      <c r="G29" s="361"/>
      <c r="H29" s="457"/>
      <c r="I29" s="361"/>
      <c r="J29" s="457"/>
      <c r="K29" s="361"/>
      <c r="L29" s="457"/>
      <c r="M29" s="361"/>
      <c r="N29" s="457"/>
      <c r="O29" s="361"/>
      <c r="P29" s="457"/>
      <c r="Q29" s="455"/>
    </row>
    <row r="30" spans="1:17" s="329" customFormat="1" ht="13" customHeight="1">
      <c r="A30" s="452"/>
      <c r="B30" s="456"/>
      <c r="C30" s="361"/>
      <c r="D30" s="457"/>
      <c r="E30" s="361"/>
      <c r="F30" s="457"/>
      <c r="G30" s="361"/>
      <c r="H30" s="457"/>
      <c r="I30" s="361"/>
      <c r="J30" s="457"/>
      <c r="K30" s="361"/>
      <c r="L30" s="457"/>
      <c r="M30" s="361"/>
      <c r="N30" s="457"/>
      <c r="O30" s="361"/>
      <c r="P30" s="457"/>
      <c r="Q30" s="455"/>
    </row>
    <row r="31" spans="1:17" s="329" customFormat="1" ht="13" customHeight="1">
      <c r="A31" s="452"/>
      <c r="B31" s="456"/>
      <c r="C31" s="361"/>
      <c r="D31" s="457"/>
      <c r="E31" s="361"/>
      <c r="F31" s="457"/>
      <c r="G31" s="361"/>
      <c r="H31" s="457"/>
      <c r="I31" s="361"/>
      <c r="J31" s="457"/>
      <c r="K31" s="361"/>
      <c r="L31" s="457"/>
      <c r="M31" s="361"/>
      <c r="N31" s="457"/>
      <c r="O31" s="361"/>
      <c r="P31" s="457"/>
      <c r="Q31" s="455"/>
    </row>
    <row r="32" spans="1:17" s="329" customFormat="1" ht="13" customHeight="1">
      <c r="A32" s="452"/>
      <c r="B32" s="456"/>
      <c r="C32" s="361"/>
      <c r="D32" s="457"/>
      <c r="E32" s="361"/>
      <c r="F32" s="457"/>
      <c r="G32" s="361"/>
      <c r="H32" s="457"/>
      <c r="I32" s="361"/>
      <c r="J32" s="457"/>
      <c r="K32" s="361"/>
      <c r="L32" s="457"/>
      <c r="M32" s="361"/>
      <c r="N32" s="457"/>
      <c r="O32" s="361"/>
      <c r="P32" s="457"/>
      <c r="Q32" s="455"/>
    </row>
    <row r="33" spans="1:17" s="329" customFormat="1" ht="13" customHeight="1">
      <c r="A33" s="452"/>
      <c r="B33" s="456"/>
      <c r="C33" s="361"/>
      <c r="D33" s="457"/>
      <c r="E33" s="361"/>
      <c r="F33" s="457"/>
      <c r="G33" s="361"/>
      <c r="H33" s="457"/>
      <c r="I33" s="361"/>
      <c r="J33" s="457"/>
      <c r="K33" s="361"/>
      <c r="L33" s="457"/>
      <c r="M33" s="361"/>
      <c r="N33" s="457"/>
      <c r="O33" s="361"/>
      <c r="P33" s="457"/>
      <c r="Q33" s="455"/>
    </row>
    <row r="34" spans="1:17" s="329" customFormat="1" ht="13" customHeight="1">
      <c r="A34" s="452"/>
      <c r="B34" s="456"/>
      <c r="C34" s="361"/>
      <c r="D34" s="457"/>
      <c r="E34" s="361"/>
      <c r="F34" s="457"/>
      <c r="G34" s="361"/>
      <c r="H34" s="457"/>
      <c r="I34" s="361"/>
      <c r="J34" s="457"/>
      <c r="K34" s="361"/>
      <c r="L34" s="457"/>
      <c r="M34" s="361"/>
      <c r="N34" s="457"/>
      <c r="O34" s="361"/>
      <c r="P34" s="457"/>
      <c r="Q34" s="455"/>
    </row>
    <row r="35" spans="1:17" s="329" customFormat="1" ht="13" customHeight="1">
      <c r="A35" s="452"/>
      <c r="B35" s="456"/>
      <c r="C35" s="361"/>
      <c r="D35" s="457"/>
      <c r="E35" s="361"/>
      <c r="F35" s="457"/>
      <c r="G35" s="361"/>
      <c r="H35" s="457"/>
      <c r="I35" s="361"/>
      <c r="J35" s="457"/>
      <c r="K35" s="361"/>
      <c r="L35" s="457"/>
      <c r="M35" s="361"/>
      <c r="N35" s="457"/>
      <c r="O35" s="361"/>
      <c r="P35" s="457"/>
      <c r="Q35" s="455"/>
    </row>
    <row r="36" spans="1:17" s="329" customFormat="1" ht="13" customHeight="1">
      <c r="A36" s="452"/>
      <c r="B36" s="456"/>
      <c r="C36" s="361"/>
      <c r="D36" s="457"/>
      <c r="E36" s="361"/>
      <c r="F36" s="457"/>
      <c r="G36" s="361"/>
      <c r="H36" s="457"/>
      <c r="I36" s="361"/>
      <c r="J36" s="457"/>
      <c r="K36" s="361"/>
      <c r="L36" s="457"/>
      <c r="M36" s="361"/>
      <c r="N36" s="457"/>
      <c r="O36" s="361"/>
      <c r="P36" s="457"/>
      <c r="Q36" s="455"/>
    </row>
    <row r="37" spans="1:17" s="329" customFormat="1" ht="13" customHeight="1">
      <c r="A37" s="452"/>
      <c r="B37" s="456"/>
      <c r="C37" s="361"/>
      <c r="D37" s="457"/>
      <c r="E37" s="361"/>
      <c r="F37" s="457"/>
      <c r="G37" s="361"/>
      <c r="H37" s="457"/>
      <c r="I37" s="361"/>
      <c r="J37" s="457"/>
      <c r="K37" s="361"/>
      <c r="L37" s="457"/>
      <c r="M37" s="361"/>
      <c r="N37" s="457"/>
      <c r="O37" s="361"/>
      <c r="P37" s="457"/>
      <c r="Q37" s="455"/>
    </row>
    <row r="38" spans="1:17" s="329" customFormat="1" ht="13" customHeight="1">
      <c r="A38" s="452"/>
      <c r="B38" s="456"/>
      <c r="C38" s="361"/>
      <c r="D38" s="457"/>
      <c r="E38" s="361"/>
      <c r="F38" s="457"/>
      <c r="G38" s="361"/>
      <c r="H38" s="457"/>
      <c r="I38" s="361"/>
      <c r="J38" s="457"/>
      <c r="K38" s="361"/>
      <c r="L38" s="457"/>
      <c r="M38" s="361"/>
      <c r="N38" s="457"/>
      <c r="O38" s="361"/>
      <c r="P38" s="457"/>
      <c r="Q38" s="455"/>
    </row>
    <row r="39" spans="1:17" s="329" customFormat="1" ht="13" customHeight="1">
      <c r="A39" s="452"/>
      <c r="B39" s="456"/>
      <c r="C39" s="361"/>
      <c r="D39" s="457"/>
      <c r="E39" s="361"/>
      <c r="F39" s="457"/>
      <c r="G39" s="361"/>
      <c r="H39" s="457"/>
      <c r="I39" s="361"/>
      <c r="J39" s="457"/>
      <c r="K39" s="361"/>
      <c r="L39" s="457"/>
      <c r="M39" s="361"/>
      <c r="N39" s="457"/>
      <c r="O39" s="361"/>
      <c r="P39" s="457"/>
      <c r="Q39" s="455"/>
    </row>
    <row r="40" spans="1:17" s="329" customFormat="1" ht="13" customHeight="1">
      <c r="A40" s="452"/>
      <c r="B40" s="456"/>
      <c r="C40" s="361"/>
      <c r="D40" s="457"/>
      <c r="E40" s="361"/>
      <c r="F40" s="457"/>
      <c r="G40" s="361"/>
      <c r="H40" s="457"/>
      <c r="I40" s="361"/>
      <c r="J40" s="457"/>
      <c r="K40" s="361"/>
      <c r="L40" s="457"/>
      <c r="M40" s="361"/>
      <c r="N40" s="457"/>
      <c r="O40" s="361"/>
      <c r="P40" s="457"/>
      <c r="Q40" s="455"/>
    </row>
    <row r="41" spans="1:17" s="329" customFormat="1" ht="13" customHeight="1">
      <c r="A41" s="452"/>
      <c r="B41" s="456"/>
      <c r="C41" s="361"/>
      <c r="D41" s="457"/>
      <c r="E41" s="361"/>
      <c r="F41" s="457"/>
      <c r="G41" s="361"/>
      <c r="H41" s="457"/>
      <c r="I41" s="361"/>
      <c r="J41" s="457"/>
      <c r="K41" s="361"/>
      <c r="L41" s="457"/>
      <c r="M41" s="361"/>
      <c r="N41" s="457"/>
      <c r="O41" s="361"/>
      <c r="P41" s="457"/>
      <c r="Q41" s="455"/>
    </row>
    <row r="42" spans="1:17" s="329" customFormat="1" ht="13" customHeight="1">
      <c r="A42" s="452"/>
      <c r="B42" s="456"/>
      <c r="C42" s="361"/>
      <c r="D42" s="457"/>
      <c r="E42" s="361"/>
      <c r="F42" s="457"/>
      <c r="G42" s="361"/>
      <c r="H42" s="457"/>
      <c r="I42" s="361"/>
      <c r="J42" s="457"/>
      <c r="K42" s="361"/>
      <c r="L42" s="457"/>
      <c r="M42" s="361"/>
      <c r="N42" s="457"/>
      <c r="O42" s="361"/>
      <c r="P42" s="457"/>
      <c r="Q42" s="455"/>
    </row>
    <row r="43" spans="1:17" s="329" customFormat="1" ht="13" customHeight="1">
      <c r="A43" s="452"/>
      <c r="B43" s="456"/>
      <c r="C43" s="361"/>
      <c r="D43" s="457"/>
      <c r="E43" s="361"/>
      <c r="F43" s="457"/>
      <c r="G43" s="361"/>
      <c r="H43" s="457"/>
      <c r="I43" s="361"/>
      <c r="J43" s="457"/>
      <c r="K43" s="361"/>
      <c r="L43" s="457"/>
      <c r="M43" s="361"/>
      <c r="N43" s="457"/>
      <c r="O43" s="361"/>
      <c r="P43" s="457"/>
      <c r="Q43" s="455"/>
    </row>
    <row r="44" spans="1:17" s="329" customFormat="1" ht="13" customHeight="1">
      <c r="A44" s="452"/>
      <c r="B44" s="456"/>
      <c r="C44" s="361"/>
      <c r="D44" s="457"/>
      <c r="E44" s="361"/>
      <c r="F44" s="457"/>
      <c r="G44" s="361"/>
      <c r="H44" s="457"/>
      <c r="I44" s="361"/>
      <c r="J44" s="457"/>
      <c r="K44" s="361"/>
      <c r="L44" s="457"/>
      <c r="M44" s="361"/>
      <c r="N44" s="457"/>
      <c r="O44" s="361"/>
      <c r="P44" s="457"/>
      <c r="Q44" s="455"/>
    </row>
    <row r="45" spans="1:17" s="329" customFormat="1" ht="13" customHeight="1">
      <c r="A45" s="452"/>
      <c r="B45" s="456"/>
      <c r="C45" s="361"/>
      <c r="D45" s="457"/>
      <c r="E45" s="361"/>
      <c r="F45" s="457"/>
      <c r="G45" s="361"/>
      <c r="H45" s="457"/>
      <c r="I45" s="361"/>
      <c r="J45" s="457"/>
      <c r="K45" s="361"/>
      <c r="L45" s="457"/>
      <c r="M45" s="361"/>
      <c r="N45" s="457"/>
      <c r="O45" s="361"/>
      <c r="P45" s="457"/>
      <c r="Q45" s="455"/>
    </row>
    <row r="46" spans="1:17" s="329" customFormat="1" ht="13" customHeight="1">
      <c r="A46" s="452"/>
      <c r="B46" s="456"/>
      <c r="C46" s="361"/>
      <c r="D46" s="457"/>
      <c r="E46" s="361"/>
      <c r="F46" s="457"/>
      <c r="G46" s="361"/>
      <c r="H46" s="457"/>
      <c r="I46" s="361"/>
      <c r="J46" s="457"/>
      <c r="K46" s="361"/>
      <c r="L46" s="457"/>
      <c r="M46" s="361"/>
      <c r="N46" s="457"/>
      <c r="O46" s="361"/>
      <c r="P46" s="457"/>
      <c r="Q46" s="455"/>
    </row>
    <row r="47" spans="1:17" s="329" customFormat="1" ht="13" customHeight="1">
      <c r="A47" s="452"/>
      <c r="B47" s="456"/>
      <c r="C47" s="361"/>
      <c r="D47" s="457"/>
      <c r="E47" s="361"/>
      <c r="F47" s="457"/>
      <c r="G47" s="361"/>
      <c r="H47" s="457"/>
      <c r="I47" s="361"/>
      <c r="J47" s="457"/>
      <c r="K47" s="361"/>
      <c r="L47" s="457"/>
      <c r="M47" s="361"/>
      <c r="N47" s="457"/>
      <c r="O47" s="361"/>
      <c r="P47" s="457"/>
      <c r="Q47" s="455"/>
    </row>
    <row r="48" spans="1:17" s="329" customFormat="1" ht="13" customHeight="1">
      <c r="A48" s="452"/>
      <c r="B48" s="456"/>
      <c r="C48" s="361"/>
      <c r="D48" s="457"/>
      <c r="E48" s="361"/>
      <c r="F48" s="457"/>
      <c r="G48" s="361"/>
      <c r="H48" s="457"/>
      <c r="I48" s="361"/>
      <c r="J48" s="457"/>
      <c r="K48" s="361"/>
      <c r="L48" s="457"/>
      <c r="M48" s="361"/>
      <c r="N48" s="457"/>
      <c r="O48" s="361"/>
      <c r="P48" s="457"/>
      <c r="Q48" s="455"/>
    </row>
    <row r="49" spans="1:17" s="329" customFormat="1" ht="13" customHeight="1">
      <c r="A49" s="452"/>
      <c r="B49" s="456"/>
      <c r="C49" s="361"/>
      <c r="D49" s="457"/>
      <c r="E49" s="361"/>
      <c r="F49" s="457"/>
      <c r="G49" s="361"/>
      <c r="H49" s="457"/>
      <c r="I49" s="361"/>
      <c r="J49" s="457"/>
      <c r="K49" s="361"/>
      <c r="L49" s="457"/>
      <c r="M49" s="361"/>
      <c r="N49" s="457"/>
      <c r="O49" s="361"/>
      <c r="P49" s="457"/>
      <c r="Q49" s="455"/>
    </row>
    <row r="50" spans="1:17" s="329" customFormat="1" ht="13" customHeight="1">
      <c r="A50" s="452"/>
      <c r="B50" s="456"/>
      <c r="C50" s="361"/>
      <c r="D50" s="457"/>
      <c r="E50" s="361"/>
      <c r="F50" s="457"/>
      <c r="G50" s="361"/>
      <c r="H50" s="457"/>
      <c r="I50" s="361"/>
      <c r="J50" s="457"/>
      <c r="K50" s="361"/>
      <c r="L50" s="457"/>
      <c r="M50" s="361"/>
      <c r="N50" s="457"/>
      <c r="O50" s="361"/>
      <c r="P50" s="457"/>
      <c r="Q50" s="455"/>
    </row>
    <row r="51" spans="1:17" s="329" customFormat="1" ht="13" customHeight="1">
      <c r="A51" s="452"/>
      <c r="B51" s="456"/>
      <c r="C51" s="361"/>
      <c r="D51" s="457"/>
      <c r="E51" s="361"/>
      <c r="F51" s="457"/>
      <c r="G51" s="361"/>
      <c r="H51" s="457"/>
      <c r="I51" s="361"/>
      <c r="J51" s="457"/>
      <c r="K51" s="361"/>
      <c r="L51" s="457"/>
      <c r="M51" s="361"/>
      <c r="N51" s="457"/>
      <c r="O51" s="361"/>
      <c r="P51" s="457"/>
      <c r="Q51" s="455"/>
    </row>
    <row r="52" spans="1:17" s="329" customFormat="1" ht="13" customHeight="1">
      <c r="A52" s="452"/>
      <c r="B52" s="456"/>
      <c r="C52" s="361"/>
      <c r="D52" s="457"/>
      <c r="E52" s="361"/>
      <c r="F52" s="457"/>
      <c r="G52" s="361"/>
      <c r="H52" s="457"/>
      <c r="I52" s="361"/>
      <c r="J52" s="457"/>
      <c r="K52" s="361"/>
      <c r="L52" s="457"/>
      <c r="M52" s="361"/>
      <c r="N52" s="457"/>
      <c r="O52" s="361"/>
      <c r="P52" s="457"/>
      <c r="Q52" s="455"/>
    </row>
    <row r="53" spans="1:17" s="329" customFormat="1" ht="13" customHeight="1">
      <c r="A53" s="452"/>
      <c r="B53" s="456"/>
      <c r="C53" s="361"/>
      <c r="D53" s="457"/>
      <c r="E53" s="361"/>
      <c r="F53" s="457"/>
      <c r="G53" s="361"/>
      <c r="H53" s="457"/>
      <c r="I53" s="361"/>
      <c r="J53" s="457"/>
      <c r="K53" s="361"/>
      <c r="L53" s="457"/>
      <c r="M53" s="361"/>
      <c r="N53" s="457"/>
      <c r="O53" s="361"/>
      <c r="P53" s="457"/>
      <c r="Q53" s="455"/>
    </row>
    <row r="54" spans="1:17" s="329" customFormat="1" ht="13" customHeight="1">
      <c r="A54" s="452"/>
      <c r="B54" s="456"/>
      <c r="C54" s="361"/>
      <c r="D54" s="457"/>
      <c r="E54" s="361"/>
      <c r="F54" s="457"/>
      <c r="G54" s="361"/>
      <c r="H54" s="457"/>
      <c r="I54" s="361"/>
      <c r="J54" s="457"/>
      <c r="K54" s="361"/>
      <c r="L54" s="457"/>
      <c r="M54" s="361"/>
      <c r="N54" s="457"/>
      <c r="O54" s="361"/>
      <c r="P54" s="457"/>
      <c r="Q54" s="455"/>
    </row>
    <row r="55" spans="1:17" s="329" customFormat="1" ht="13" customHeight="1">
      <c r="A55" s="452"/>
      <c r="B55" s="456"/>
      <c r="C55" s="361"/>
      <c r="D55" s="457"/>
      <c r="E55" s="361"/>
      <c r="F55" s="457"/>
      <c r="G55" s="361"/>
      <c r="H55" s="457"/>
      <c r="I55" s="361"/>
      <c r="J55" s="457"/>
      <c r="K55" s="361"/>
      <c r="L55" s="457"/>
      <c r="M55" s="361"/>
      <c r="N55" s="457"/>
      <c r="O55" s="361"/>
      <c r="P55" s="457"/>
      <c r="Q55" s="455"/>
    </row>
    <row r="56" spans="1:17" s="329" customFormat="1" ht="13" customHeight="1">
      <c r="A56" s="452"/>
      <c r="B56" s="456"/>
      <c r="C56" s="361"/>
      <c r="D56" s="457"/>
      <c r="E56" s="361"/>
      <c r="F56" s="457"/>
      <c r="G56" s="361"/>
      <c r="H56" s="457"/>
      <c r="I56" s="361"/>
      <c r="J56" s="457"/>
      <c r="K56" s="361"/>
      <c r="L56" s="457"/>
      <c r="M56" s="361"/>
      <c r="N56" s="457"/>
      <c r="O56" s="361"/>
      <c r="P56" s="457"/>
      <c r="Q56" s="455"/>
    </row>
    <row r="57" spans="1:17" s="329" customFormat="1" ht="13" customHeight="1">
      <c r="A57" s="452"/>
      <c r="B57" s="456"/>
      <c r="C57" s="361"/>
      <c r="D57" s="457"/>
      <c r="E57" s="361"/>
      <c r="F57" s="457"/>
      <c r="G57" s="361"/>
      <c r="H57" s="457"/>
      <c r="I57" s="361"/>
      <c r="J57" s="457"/>
      <c r="K57" s="361"/>
      <c r="L57" s="457"/>
      <c r="M57" s="361"/>
      <c r="N57" s="457"/>
      <c r="O57" s="361"/>
      <c r="P57" s="457"/>
      <c r="Q57" s="455"/>
    </row>
    <row r="58" spans="1:17" s="329" customFormat="1" ht="13" customHeight="1">
      <c r="A58" s="452"/>
      <c r="B58" s="456"/>
      <c r="C58" s="361"/>
      <c r="D58" s="457"/>
      <c r="E58" s="361"/>
      <c r="F58" s="457"/>
      <c r="G58" s="361"/>
      <c r="H58" s="457"/>
      <c r="I58" s="361"/>
      <c r="J58" s="457"/>
      <c r="K58" s="361"/>
      <c r="L58" s="457"/>
      <c r="M58" s="361"/>
      <c r="N58" s="457"/>
      <c r="O58" s="361"/>
      <c r="P58" s="457"/>
      <c r="Q58" s="455"/>
    </row>
    <row r="59" spans="1:17" s="329" customFormat="1" ht="13" customHeight="1">
      <c r="A59" s="452"/>
      <c r="B59" s="456"/>
      <c r="C59" s="361"/>
      <c r="D59" s="457"/>
      <c r="E59" s="361"/>
      <c r="F59" s="457"/>
      <c r="G59" s="361"/>
      <c r="H59" s="457"/>
      <c r="I59" s="361"/>
      <c r="J59" s="457"/>
      <c r="K59" s="361"/>
      <c r="L59" s="457"/>
      <c r="M59" s="361"/>
      <c r="N59" s="457"/>
      <c r="O59" s="361"/>
      <c r="P59" s="457"/>
      <c r="Q59" s="455"/>
    </row>
    <row r="60" spans="1:17" s="329" customFormat="1" ht="13" customHeight="1">
      <c r="A60" s="452"/>
      <c r="B60" s="456"/>
      <c r="C60" s="361"/>
      <c r="D60" s="457"/>
      <c r="E60" s="361"/>
      <c r="F60" s="457"/>
      <c r="G60" s="361"/>
      <c r="H60" s="457"/>
      <c r="I60" s="361"/>
      <c r="J60" s="457"/>
      <c r="K60" s="361"/>
      <c r="L60" s="457"/>
      <c r="M60" s="361"/>
      <c r="N60" s="457"/>
      <c r="O60" s="361"/>
      <c r="P60" s="457"/>
      <c r="Q60" s="455"/>
    </row>
    <row r="61" spans="1:17" s="329" customFormat="1" ht="13" customHeight="1">
      <c r="A61" s="452"/>
      <c r="B61" s="456"/>
      <c r="C61" s="361"/>
      <c r="D61" s="457"/>
      <c r="E61" s="361"/>
      <c r="F61" s="457"/>
      <c r="G61" s="361"/>
      <c r="H61" s="457"/>
      <c r="I61" s="361"/>
      <c r="J61" s="457"/>
      <c r="K61" s="361"/>
      <c r="L61" s="457"/>
      <c r="M61" s="361"/>
      <c r="N61" s="457"/>
      <c r="O61" s="361"/>
      <c r="P61" s="457"/>
      <c r="Q61" s="455"/>
    </row>
    <row r="62" spans="1:17" s="329" customFormat="1" ht="13" customHeight="1">
      <c r="A62" s="452"/>
      <c r="B62" s="456"/>
      <c r="C62" s="361"/>
      <c r="D62" s="457"/>
      <c r="E62" s="361"/>
      <c r="F62" s="457"/>
      <c r="G62" s="361"/>
      <c r="H62" s="457"/>
      <c r="I62" s="361"/>
      <c r="J62" s="457"/>
      <c r="K62" s="361"/>
      <c r="L62" s="457"/>
      <c r="M62" s="361"/>
      <c r="N62" s="457"/>
      <c r="O62" s="361"/>
      <c r="P62" s="457"/>
      <c r="Q62" s="455"/>
    </row>
    <row r="63" spans="1:17" s="329" customFormat="1" ht="13" customHeight="1">
      <c r="A63" s="452"/>
      <c r="B63" s="456"/>
      <c r="C63" s="361"/>
      <c r="D63" s="457"/>
      <c r="E63" s="361"/>
      <c r="F63" s="457"/>
      <c r="G63" s="361"/>
      <c r="H63" s="457"/>
      <c r="I63" s="361"/>
      <c r="J63" s="457"/>
      <c r="K63" s="361"/>
      <c r="L63" s="457"/>
      <c r="M63" s="361"/>
      <c r="N63" s="457"/>
      <c r="O63" s="361"/>
      <c r="P63" s="457"/>
      <c r="Q63" s="455"/>
    </row>
    <row r="64" spans="1:17" s="329" customFormat="1" ht="13" customHeight="1">
      <c r="A64" s="452"/>
      <c r="B64" s="456"/>
      <c r="C64" s="361"/>
      <c r="D64" s="457"/>
      <c r="E64" s="361"/>
      <c r="F64" s="457"/>
      <c r="G64" s="361"/>
      <c r="H64" s="457"/>
      <c r="I64" s="361"/>
      <c r="J64" s="457"/>
      <c r="K64" s="361"/>
      <c r="L64" s="457"/>
      <c r="M64" s="361"/>
      <c r="N64" s="457"/>
      <c r="O64" s="361"/>
      <c r="P64" s="457"/>
      <c r="Q64" s="455"/>
    </row>
    <row r="65" spans="1:17" s="329" customFormat="1" ht="13" customHeight="1">
      <c r="A65" s="452"/>
      <c r="B65" s="456"/>
      <c r="C65" s="361"/>
      <c r="D65" s="457"/>
      <c r="E65" s="361"/>
      <c r="F65" s="457"/>
      <c r="G65" s="361"/>
      <c r="H65" s="457"/>
      <c r="I65" s="361"/>
      <c r="J65" s="457"/>
      <c r="K65" s="361"/>
      <c r="L65" s="457"/>
      <c r="M65" s="361"/>
      <c r="N65" s="457"/>
      <c r="O65" s="361"/>
      <c r="P65" s="457"/>
      <c r="Q65" s="455"/>
    </row>
    <row r="66" spans="1:17" s="329" customFormat="1" ht="13" customHeight="1" thickBot="1">
      <c r="A66" s="458"/>
      <c r="B66" s="459"/>
      <c r="C66" s="460"/>
      <c r="D66" s="461"/>
      <c r="E66" s="460"/>
      <c r="F66" s="461"/>
      <c r="G66" s="460"/>
      <c r="H66" s="461"/>
      <c r="I66" s="460"/>
      <c r="J66" s="460"/>
      <c r="K66" s="460"/>
      <c r="L66" s="460"/>
      <c r="M66" s="460"/>
      <c r="N66" s="460"/>
      <c r="O66" s="460"/>
      <c r="P66" s="461"/>
      <c r="Q66" s="455"/>
    </row>
    <row r="67" spans="1:17" s="195" customFormat="1" ht="17.149999999999999" customHeight="1" thickBot="1">
      <c r="A67" s="654"/>
      <c r="B67" s="329"/>
      <c r="C67" s="329"/>
      <c r="D67" s="329"/>
      <c r="E67" s="329"/>
      <c r="F67" s="329"/>
      <c r="G67" s="329"/>
      <c r="H67" s="329"/>
      <c r="Q67" s="573"/>
    </row>
    <row r="68" spans="1:17" s="195" customFormat="1" ht="9" customHeight="1">
      <c r="A68" s="814"/>
      <c r="B68" s="815"/>
      <c r="C68" s="815"/>
      <c r="D68" s="815"/>
      <c r="E68" s="815"/>
      <c r="F68" s="815"/>
      <c r="G68" s="815"/>
      <c r="H68" s="815"/>
      <c r="I68" s="815"/>
      <c r="J68" s="815"/>
      <c r="K68" s="815"/>
      <c r="L68" s="815"/>
      <c r="M68" s="815"/>
      <c r="N68" s="816"/>
      <c r="O68" s="816"/>
      <c r="P68" s="816"/>
      <c r="Q68" s="817"/>
    </row>
    <row r="69" spans="1:17" s="195" customFormat="1" ht="16" customHeight="1">
      <c r="A69" s="812"/>
      <c r="B69" s="1513" t="s">
        <v>2924</v>
      </c>
      <c r="C69" s="1513"/>
      <c r="D69" s="1513"/>
      <c r="E69" s="812"/>
      <c r="F69" s="813">
        <f>COUNTA(B22:B65)</f>
        <v>0</v>
      </c>
      <c r="G69" s="769"/>
      <c r="H69" s="769"/>
      <c r="I69" s="769"/>
      <c r="J69" s="769"/>
      <c r="K69" s="769"/>
      <c r="L69" s="769"/>
      <c r="M69" s="769"/>
      <c r="N69" s="818"/>
      <c r="O69" s="819"/>
      <c r="P69" s="820"/>
      <c r="Q69" s="826"/>
    </row>
    <row r="70" spans="1:17" s="195" customFormat="1" ht="16" customHeight="1">
      <c r="A70" s="812"/>
      <c r="B70" s="1513" t="s">
        <v>2925</v>
      </c>
      <c r="C70" s="1513"/>
      <c r="D70" s="1513"/>
      <c r="E70" s="812"/>
      <c r="F70" s="813">
        <f>COUNTA($N$22:$N$66)</f>
        <v>0</v>
      </c>
      <c r="G70" s="769"/>
      <c r="H70" s="769"/>
      <c r="I70" s="769"/>
      <c r="J70" s="769"/>
      <c r="K70" s="769"/>
      <c r="L70" s="769"/>
      <c r="M70" s="769"/>
      <c r="N70" s="818"/>
      <c r="O70" s="819"/>
      <c r="P70" s="820"/>
      <c r="Q70" s="826"/>
    </row>
    <row r="71" spans="1:17" s="195" customFormat="1" ht="11.5" customHeight="1">
      <c r="A71" s="824"/>
      <c r="B71" s="821"/>
      <c r="C71" s="825"/>
      <c r="D71" s="822"/>
      <c r="E71" s="821"/>
      <c r="F71" s="821"/>
      <c r="G71" s="821"/>
      <c r="H71" s="821"/>
      <c r="I71" s="821"/>
      <c r="J71" s="821"/>
      <c r="K71" s="821"/>
      <c r="L71" s="821"/>
      <c r="M71" s="821"/>
      <c r="N71" s="822"/>
      <c r="O71" s="821"/>
      <c r="P71" s="823"/>
      <c r="Q71" s="827"/>
    </row>
    <row r="72" spans="1:17" s="195" customFormat="1" ht="21" customHeight="1">
      <c r="A72" s="572"/>
      <c r="C72" s="651"/>
      <c r="D72" s="652"/>
      <c r="N72" s="652"/>
      <c r="P72" s="214"/>
      <c r="Q72" s="573"/>
    </row>
    <row r="73" spans="1:17" s="195" customFormat="1" ht="14.5" customHeight="1">
      <c r="B73" s="1518" t="s">
        <v>3023</v>
      </c>
      <c r="C73" s="1518"/>
      <c r="D73" s="1518"/>
      <c r="F73" s="329"/>
      <c r="N73" s="652"/>
      <c r="P73" s="214"/>
      <c r="Q73" s="573"/>
    </row>
    <row r="74" spans="1:17" s="199" customFormat="1" ht="20.149999999999999" customHeight="1">
      <c r="A74" s="770"/>
      <c r="C74" s="771"/>
      <c r="D74" s="791" t="s">
        <v>2946</v>
      </c>
      <c r="F74" s="1294"/>
      <c r="H74" s="194" t="str">
        <f>IF(AND(F74="",F69&lt;&gt;""),"Information manquante!","")</f>
        <v>Information manquante!</v>
      </c>
      <c r="N74" s="656"/>
      <c r="P74" s="283"/>
      <c r="Q74" s="772"/>
    </row>
    <row r="75" spans="1:17" s="538" customFormat="1" ht="4.5" customHeight="1">
      <c r="A75" s="773"/>
      <c r="C75" s="774"/>
      <c r="D75" s="775"/>
      <c r="F75" s="1049"/>
      <c r="N75" s="776"/>
      <c r="P75" s="777"/>
      <c r="Q75" s="778"/>
    </row>
    <row r="76" spans="1:17" s="796" customFormat="1" ht="18.649999999999999" customHeight="1">
      <c r="A76" s="939"/>
      <c r="B76" s="940"/>
      <c r="C76" s="941"/>
      <c r="D76" s="952" t="s">
        <v>2947</v>
      </c>
      <c r="F76" s="1050"/>
      <c r="N76" s="942"/>
      <c r="P76" s="943"/>
      <c r="Q76" s="944"/>
    </row>
    <row r="77" spans="1:17" s="538" customFormat="1" ht="5.5" customHeight="1">
      <c r="A77" s="773"/>
      <c r="B77" s="780"/>
      <c r="C77" s="774"/>
      <c r="D77" s="768"/>
      <c r="F77" s="1051"/>
      <c r="N77" s="776"/>
      <c r="P77" s="777"/>
      <c r="Q77" s="778"/>
    </row>
    <row r="78" spans="1:17" s="199" customFormat="1" ht="17.5" customHeight="1">
      <c r="A78" s="770"/>
      <c r="B78" s="779"/>
      <c r="C78" s="771"/>
      <c r="D78" s="656" t="s">
        <v>2948</v>
      </c>
      <c r="F78" s="1050"/>
      <c r="N78" s="656"/>
      <c r="P78" s="283"/>
      <c r="Q78" s="772"/>
    </row>
    <row r="79" spans="1:17" s="195" customFormat="1" ht="20.149999999999999" customHeight="1">
      <c r="A79" s="654"/>
      <c r="B79" s="653"/>
      <c r="C79" s="651"/>
      <c r="F79" s="330"/>
      <c r="Q79" s="573"/>
    </row>
    <row r="80" spans="1:17" s="195" customFormat="1" ht="8.15" customHeight="1" thickBot="1">
      <c r="A80" s="462"/>
      <c r="B80" s="463"/>
      <c r="C80" s="463"/>
      <c r="D80" s="463"/>
      <c r="E80" s="463"/>
      <c r="F80" s="463"/>
      <c r="G80" s="463"/>
      <c r="H80" s="463"/>
      <c r="I80" s="463"/>
      <c r="J80" s="463"/>
      <c r="K80" s="463"/>
      <c r="L80" s="463"/>
      <c r="M80" s="463"/>
      <c r="N80" s="463"/>
      <c r="O80" s="463"/>
      <c r="P80" s="463"/>
      <c r="Q80" s="464"/>
    </row>
    <row r="81" spans="1:18" s="195" customFormat="1" ht="21.65" customHeight="1" thickTop="1"/>
    <row r="82" spans="1:18" s="195" customFormat="1" ht="23.5" customHeight="1">
      <c r="A82" s="801" t="s">
        <v>2934</v>
      </c>
      <c r="B82" s="789" t="s">
        <v>2926</v>
      </c>
      <c r="C82" s="647"/>
      <c r="D82" s="647"/>
    </row>
    <row r="83" spans="1:18" s="195" customFormat="1" ht="12" customHeight="1" thickBot="1">
      <c r="A83" s="787"/>
      <c r="B83" s="788"/>
    </row>
    <row r="84" spans="1:18" s="329" customFormat="1" ht="37.5" customHeight="1" thickBot="1">
      <c r="A84" s="845"/>
      <c r="B84" s="848"/>
      <c r="C84" s="848"/>
      <c r="D84" s="849" t="s">
        <v>1844</v>
      </c>
      <c r="E84" s="848"/>
      <c r="F84" s="849" t="s">
        <v>2927</v>
      </c>
      <c r="G84" s="794"/>
      <c r="H84" s="195"/>
      <c r="I84" s="230"/>
      <c r="J84" s="230"/>
      <c r="K84" s="230"/>
      <c r="L84" s="230"/>
      <c r="M84" s="230"/>
      <c r="N84" s="230"/>
      <c r="O84" s="828"/>
      <c r="P84" s="230"/>
      <c r="Q84" s="195"/>
      <c r="R84" s="195"/>
    </row>
    <row r="85" spans="1:18" s="329" customFormat="1" ht="19.5" customHeight="1" thickTop="1">
      <c r="A85" s="846"/>
      <c r="B85" s="798" t="s">
        <v>2928</v>
      </c>
      <c r="C85" s="361"/>
      <c r="D85" s="454"/>
      <c r="E85" s="361"/>
      <c r="F85" s="454"/>
      <c r="G85" s="785"/>
      <c r="H85" s="230"/>
      <c r="I85" s="230"/>
      <c r="J85" s="230"/>
      <c r="K85" s="230"/>
      <c r="L85" s="230"/>
      <c r="M85" s="230"/>
      <c r="N85" s="230"/>
      <c r="O85" s="230"/>
      <c r="P85" s="230"/>
      <c r="Q85" s="195"/>
      <c r="R85" s="195"/>
    </row>
    <row r="86" spans="1:18" s="329" customFormat="1" ht="18.649999999999999" customHeight="1">
      <c r="A86" s="846"/>
      <c r="B86" s="793" t="s">
        <v>2929</v>
      </c>
      <c r="C86" s="361"/>
      <c r="D86" s="454"/>
      <c r="E86" s="361"/>
      <c r="F86" s="454"/>
      <c r="G86" s="785"/>
      <c r="H86" s="230"/>
      <c r="I86" s="230"/>
      <c r="J86" s="230"/>
      <c r="K86" s="230"/>
      <c r="L86" s="230"/>
      <c r="M86" s="230"/>
      <c r="N86" s="230"/>
      <c r="O86" s="230"/>
      <c r="P86" s="230"/>
      <c r="Q86" s="195"/>
      <c r="R86" s="195"/>
    </row>
    <row r="87" spans="1:18" s="329" customFormat="1" ht="15.65" customHeight="1">
      <c r="A87" s="846"/>
      <c r="B87" s="793" t="s">
        <v>9</v>
      </c>
      <c r="C87" s="361"/>
      <c r="D87" s="362"/>
      <c r="E87" s="361"/>
      <c r="F87" s="362"/>
      <c r="G87" s="785"/>
      <c r="H87" s="230"/>
      <c r="I87" s="230"/>
      <c r="J87" s="230"/>
      <c r="K87" s="230"/>
      <c r="L87" s="230"/>
      <c r="M87" s="230"/>
      <c r="N87" s="230"/>
      <c r="O87" s="230"/>
      <c r="P87" s="230"/>
      <c r="Q87" s="195"/>
      <c r="R87" s="195"/>
    </row>
    <row r="88" spans="1:18" s="329" customFormat="1" ht="18" customHeight="1">
      <c r="A88" s="846"/>
      <c r="B88" s="792"/>
      <c r="C88" s="361"/>
      <c r="D88" s="454"/>
      <c r="E88" s="361"/>
      <c r="F88" s="454"/>
      <c r="G88" s="785"/>
      <c r="H88" s="230"/>
      <c r="I88" s="230"/>
      <c r="J88" s="230"/>
      <c r="K88" s="230"/>
      <c r="L88" s="230"/>
      <c r="M88" s="230"/>
      <c r="N88" s="230"/>
      <c r="O88" s="230"/>
      <c r="P88" s="230"/>
      <c r="Q88" s="195"/>
      <c r="R88" s="195"/>
    </row>
    <row r="89" spans="1:18" s="329" customFormat="1" ht="18" customHeight="1">
      <c r="A89" s="846"/>
      <c r="B89" s="792"/>
      <c r="C89" s="361"/>
      <c r="D89" s="454"/>
      <c r="E89" s="361"/>
      <c r="F89" s="454"/>
      <c r="G89" s="785"/>
      <c r="H89" s="230"/>
      <c r="I89" s="230"/>
      <c r="J89" s="230"/>
      <c r="K89" s="230"/>
      <c r="L89" s="230"/>
      <c r="M89" s="230"/>
      <c r="N89" s="230"/>
      <c r="O89" s="230"/>
      <c r="P89" s="230"/>
      <c r="Q89" s="195"/>
      <c r="R89" s="195"/>
    </row>
    <row r="90" spans="1:18" s="329" customFormat="1" ht="18" customHeight="1">
      <c r="A90" s="846"/>
      <c r="B90" s="792"/>
      <c r="C90" s="361"/>
      <c r="D90" s="454"/>
      <c r="E90" s="361"/>
      <c r="F90" s="454"/>
      <c r="G90" s="785"/>
      <c r="H90" s="230"/>
      <c r="I90" s="230"/>
      <c r="J90" s="230"/>
      <c r="K90" s="230"/>
      <c r="L90" s="230"/>
      <c r="M90" s="230"/>
      <c r="N90" s="230"/>
      <c r="O90" s="230"/>
      <c r="P90" s="230"/>
      <c r="Q90" s="195"/>
      <c r="R90" s="195"/>
    </row>
    <row r="91" spans="1:18" s="329" customFormat="1" ht="18" customHeight="1">
      <c r="A91" s="846"/>
      <c r="B91" s="790"/>
      <c r="C91" s="361"/>
      <c r="D91" s="454"/>
      <c r="E91" s="361"/>
      <c r="F91" s="454"/>
      <c r="G91" s="785"/>
      <c r="H91" s="230"/>
      <c r="I91" s="230"/>
      <c r="J91" s="230"/>
      <c r="K91" s="230"/>
      <c r="L91" s="230"/>
      <c r="M91" s="230"/>
      <c r="N91" s="230"/>
      <c r="O91" s="230"/>
      <c r="P91" s="230"/>
      <c r="Q91" s="195"/>
      <c r="R91" s="195"/>
    </row>
    <row r="92" spans="1:18" s="329" customFormat="1" ht="18" customHeight="1">
      <c r="A92" s="846"/>
      <c r="B92" s="790"/>
      <c r="C92" s="361"/>
      <c r="D92" s="454"/>
      <c r="E92" s="361"/>
      <c r="F92" s="454"/>
      <c r="G92" s="785"/>
      <c r="H92" s="230"/>
      <c r="I92" s="230"/>
      <c r="J92" s="230"/>
      <c r="K92" s="230"/>
      <c r="L92" s="230"/>
      <c r="M92" s="230"/>
      <c r="N92" s="230"/>
      <c r="O92" s="230"/>
      <c r="P92" s="230"/>
      <c r="Q92" s="195"/>
      <c r="R92" s="195"/>
    </row>
    <row r="93" spans="1:18" s="329" customFormat="1" ht="18" customHeight="1">
      <c r="A93" s="846"/>
      <c r="B93" s="790"/>
      <c r="C93" s="361"/>
      <c r="D93" s="454"/>
      <c r="E93" s="361"/>
      <c r="F93" s="454"/>
      <c r="G93" s="785"/>
      <c r="H93" s="230"/>
      <c r="I93" s="230"/>
      <c r="J93" s="230"/>
      <c r="K93" s="230"/>
      <c r="L93" s="230"/>
      <c r="M93" s="230"/>
      <c r="N93" s="230"/>
      <c r="O93" s="230"/>
      <c r="P93" s="230"/>
      <c r="Q93" s="195"/>
      <c r="R93" s="195"/>
    </row>
    <row r="94" spans="1:18" s="329" customFormat="1" ht="18" customHeight="1" thickBot="1">
      <c r="A94" s="847"/>
      <c r="B94" s="461"/>
      <c r="C94" s="460"/>
      <c r="D94" s="460"/>
      <c r="E94" s="460"/>
      <c r="F94" s="460"/>
      <c r="G94" s="786"/>
      <c r="H94" s="230"/>
      <c r="I94" s="195"/>
      <c r="J94" s="195"/>
      <c r="K94" s="195"/>
      <c r="L94" s="195"/>
      <c r="M94" s="195"/>
      <c r="N94" s="195"/>
      <c r="O94" s="195"/>
      <c r="P94" s="230"/>
      <c r="Q94" s="195"/>
      <c r="R94" s="195"/>
    </row>
    <row r="95" spans="1:18" s="329" customFormat="1" ht="23.5" customHeight="1">
      <c r="A95" s="195"/>
      <c r="B95" s="466"/>
    </row>
    <row r="96" spans="1:18" s="329" customFormat="1" ht="11.5">
      <c r="B96" s="466"/>
    </row>
    <row r="97" spans="1:29" s="329" customFormat="1" ht="23.15" customHeight="1">
      <c r="A97" s="801" t="s">
        <v>2936</v>
      </c>
      <c r="B97" s="789" t="s">
        <v>2935</v>
      </c>
    </row>
    <row r="98" spans="1:29" s="329" customFormat="1" ht="11.5">
      <c r="B98" s="466"/>
    </row>
    <row r="99" spans="1:29" s="329" customFormat="1" ht="3" customHeight="1" thickBot="1">
      <c r="B99" s="466"/>
    </row>
    <row r="100" spans="1:29" s="329" customFormat="1" ht="24" customHeight="1">
      <c r="B100" s="799" t="s">
        <v>2930</v>
      </c>
      <c r="C100" s="655"/>
      <c r="D100" s="784"/>
      <c r="E100" s="655"/>
      <c r="F100" s="213"/>
      <c r="G100" s="213"/>
      <c r="H100" s="213"/>
      <c r="I100" s="846"/>
      <c r="J100" s="195"/>
      <c r="K100" s="195"/>
      <c r="L100" s="195"/>
      <c r="M100" s="195"/>
      <c r="N100" s="195"/>
      <c r="O100" s="195"/>
      <c r="P100" s="195"/>
      <c r="Q100" s="195"/>
      <c r="R100" s="195"/>
      <c r="S100" s="195"/>
      <c r="T100" s="195"/>
      <c r="U100" s="195"/>
      <c r="V100" s="195"/>
      <c r="W100" s="195"/>
      <c r="X100" s="195"/>
      <c r="Y100" s="195"/>
      <c r="Z100" s="195"/>
      <c r="AA100" s="195"/>
      <c r="AB100" s="195"/>
      <c r="AC100" s="195"/>
    </row>
    <row r="101" spans="1:29" s="796" customFormat="1" ht="28.5" customHeight="1">
      <c r="B101" s="800" t="s">
        <v>2931</v>
      </c>
      <c r="D101" s="797" t="s">
        <v>22</v>
      </c>
      <c r="F101" s="1519" t="s">
        <v>2932</v>
      </c>
      <c r="G101" s="1519"/>
      <c r="H101" s="1520"/>
      <c r="I101" s="850"/>
      <c r="J101" s="199"/>
      <c r="K101" s="199"/>
      <c r="L101" s="199"/>
      <c r="M101" s="199"/>
      <c r="N101" s="199"/>
      <c r="O101" s="199"/>
      <c r="P101" s="199"/>
      <c r="Q101" s="199"/>
      <c r="R101" s="199"/>
      <c r="S101" s="199"/>
      <c r="T101" s="199"/>
      <c r="U101" s="199"/>
      <c r="V101" s="199"/>
      <c r="W101" s="199"/>
      <c r="X101" s="199"/>
      <c r="Y101" s="199"/>
      <c r="Z101" s="199"/>
    </row>
    <row r="102" spans="1:29" s="329" customFormat="1" ht="12" thickBot="1">
      <c r="B102" s="795"/>
      <c r="C102" s="465"/>
      <c r="D102" s="465"/>
      <c r="E102" s="465"/>
      <c r="F102" s="465"/>
      <c r="G102" s="465"/>
      <c r="H102" s="465"/>
      <c r="I102" s="846"/>
      <c r="J102" s="195"/>
      <c r="K102" s="195"/>
      <c r="L102" s="195"/>
      <c r="M102" s="195"/>
      <c r="N102" s="195"/>
      <c r="O102" s="195"/>
      <c r="P102" s="195"/>
      <c r="Q102" s="195"/>
      <c r="R102" s="195"/>
      <c r="S102" s="195"/>
      <c r="T102" s="195"/>
      <c r="U102" s="195"/>
      <c r="V102" s="195"/>
      <c r="W102" s="195"/>
      <c r="X102" s="195"/>
      <c r="Y102" s="195"/>
    </row>
    <row r="103" spans="1:29" s="195" customFormat="1" ht="18.5" customHeight="1">
      <c r="B103" s="228"/>
    </row>
    <row r="104" spans="1:29" s="195" customFormat="1" ht="11.5">
      <c r="B104" s="228"/>
    </row>
    <row r="105" spans="1:29" s="195" customFormat="1" ht="11.5">
      <c r="B105" s="228"/>
    </row>
    <row r="106" spans="1:29" s="195" customFormat="1" ht="35.5" customHeight="1">
      <c r="A106" s="1052" t="s">
        <v>2937</v>
      </c>
      <c r="B106" s="1521" t="s">
        <v>3047</v>
      </c>
      <c r="C106" s="1521"/>
      <c r="D106" s="1521"/>
      <c r="E106" s="1521"/>
      <c r="F106" s="1521"/>
      <c r="G106" s="1521"/>
      <c r="H106" s="1521"/>
      <c r="I106" s="1521"/>
      <c r="J106" s="1521"/>
      <c r="K106" s="1521"/>
      <c r="L106" s="1521"/>
      <c r="M106" s="1521"/>
      <c r="N106" s="1521"/>
    </row>
    <row r="107" spans="1:29" s="195" customFormat="1" ht="14.5" thickBot="1">
      <c r="A107" s="1053"/>
      <c r="B107" s="207"/>
    </row>
    <row r="108" spans="1:29" s="195" customFormat="1" ht="163" customHeight="1" thickBot="1">
      <c r="B108" s="1522"/>
      <c r="C108" s="1523"/>
      <c r="D108" s="1523"/>
      <c r="E108" s="1523"/>
      <c r="F108" s="1523"/>
      <c r="G108" s="1523"/>
      <c r="H108" s="1523"/>
      <c r="I108" s="1523"/>
      <c r="J108" s="1523"/>
      <c r="K108" s="1523"/>
      <c r="L108" s="1523"/>
      <c r="M108" s="1523"/>
      <c r="N108" s="1524"/>
    </row>
    <row r="109" spans="1:29" s="195" customFormat="1" ht="40.5" customHeight="1">
      <c r="B109" s="228"/>
    </row>
    <row r="110" spans="1:29" s="195" customFormat="1" ht="27" customHeight="1">
      <c r="A110" s="658" t="s">
        <v>3048</v>
      </c>
      <c r="B110" s="1525" t="s">
        <v>2949</v>
      </c>
      <c r="C110" s="1525"/>
      <c r="D110" s="1525"/>
      <c r="E110" s="1525"/>
      <c r="F110" s="1525"/>
      <c r="G110" s="1525"/>
      <c r="H110" s="1525"/>
      <c r="I110" s="803"/>
      <c r="L110" s="1517" t="s">
        <v>210</v>
      </c>
      <c r="M110" s="1517"/>
      <c r="O110" s="468"/>
      <c r="Q110" s="468"/>
      <c r="R110" s="468"/>
      <c r="S110" s="468"/>
      <c r="T110" s="468"/>
    </row>
    <row r="111" spans="1:29" s="195" customFormat="1" ht="4.5" customHeight="1">
      <c r="B111" s="228"/>
    </row>
    <row r="112" spans="1:29" s="195" customFormat="1" ht="27.5" customHeight="1">
      <c r="B112" s="228"/>
    </row>
    <row r="113" spans="1:14" s="329" customFormat="1" ht="26.5" customHeight="1">
      <c r="A113" s="658" t="s">
        <v>3049</v>
      </c>
      <c r="B113" s="1526" t="s">
        <v>3007</v>
      </c>
      <c r="C113" s="1526"/>
      <c r="D113" s="1526"/>
      <c r="E113" s="1526"/>
      <c r="F113" s="1526"/>
      <c r="G113" s="1526"/>
      <c r="H113" s="1526"/>
      <c r="I113" s="1526"/>
      <c r="L113" s="1517" t="s">
        <v>248</v>
      </c>
      <c r="M113" s="1517"/>
    </row>
    <row r="114" spans="1:14" s="329" customFormat="1" ht="14.5" customHeight="1">
      <c r="B114" s="466"/>
    </row>
    <row r="115" spans="1:14" s="329" customFormat="1" ht="28" customHeight="1">
      <c r="B115" s="1527" t="s">
        <v>2942</v>
      </c>
      <c r="C115" s="1527"/>
      <c r="D115" s="1527"/>
      <c r="E115" s="1527"/>
      <c r="F115" s="1527"/>
      <c r="G115" s="1527"/>
      <c r="H115" s="1527"/>
      <c r="I115" s="1527"/>
    </row>
    <row r="116" spans="1:14" s="329" customFormat="1" ht="3" customHeight="1">
      <c r="B116" s="829"/>
      <c r="C116" s="829"/>
      <c r="D116" s="829"/>
      <c r="E116" s="829"/>
      <c r="F116" s="829"/>
      <c r="G116" s="829"/>
      <c r="H116" s="829"/>
      <c r="I116" s="195"/>
    </row>
    <row r="117" spans="1:14" s="329" customFormat="1" ht="41.5" customHeight="1">
      <c r="B117" s="1516" t="s">
        <v>2940</v>
      </c>
      <c r="C117" s="1516"/>
      <c r="D117" s="1516"/>
      <c r="E117" s="1516"/>
      <c r="F117" s="1516"/>
      <c r="G117" s="1516"/>
      <c r="H117" s="1516"/>
      <c r="I117" s="1516"/>
      <c r="J117" s="808"/>
      <c r="L117" s="1517" t="s">
        <v>248</v>
      </c>
      <c r="M117" s="1517"/>
      <c r="N117" s="466" t="str">
        <f>IF(AND(L117&lt;&gt;"«Confirmer»",L113="«Confirmer»"),"Répondez d'abord à la question précédente!","")</f>
        <v/>
      </c>
    </row>
    <row r="118" spans="1:14" s="329" customFormat="1" ht="6" customHeight="1">
      <c r="B118" s="830"/>
      <c r="C118" s="830"/>
      <c r="D118" s="830"/>
      <c r="E118" s="830"/>
      <c r="F118" s="830"/>
      <c r="G118" s="830"/>
      <c r="H118" s="830"/>
      <c r="I118" s="808"/>
      <c r="J118" s="808"/>
      <c r="L118" s="809"/>
      <c r="M118" s="809"/>
    </row>
    <row r="119" spans="1:14" s="329" customFormat="1" ht="26.15" customHeight="1">
      <c r="B119" s="1516" t="s">
        <v>3013</v>
      </c>
      <c r="C119" s="1516"/>
      <c r="D119" s="1516"/>
      <c r="E119" s="1516"/>
      <c r="F119" s="1516"/>
      <c r="G119" s="1516"/>
      <c r="H119" s="1516"/>
      <c r="I119" s="1516"/>
      <c r="J119" s="808"/>
      <c r="L119" s="1517" t="s">
        <v>248</v>
      </c>
      <c r="M119" s="1517"/>
    </row>
    <row r="120" spans="1:14" s="329" customFormat="1" ht="6" customHeight="1">
      <c r="B120" s="830"/>
      <c r="C120" s="830"/>
      <c r="D120" s="830"/>
      <c r="E120" s="830"/>
      <c r="F120" s="830"/>
      <c r="G120" s="830"/>
      <c r="H120" s="830"/>
      <c r="I120" s="808"/>
      <c r="J120" s="808"/>
      <c r="L120" s="810"/>
      <c r="M120" s="810"/>
    </row>
    <row r="121" spans="1:14" s="329" customFormat="1" ht="30" customHeight="1">
      <c r="B121" s="1516" t="s">
        <v>3012</v>
      </c>
      <c r="C121" s="1516"/>
      <c r="D121" s="1516"/>
      <c r="E121" s="1516"/>
      <c r="F121" s="1516"/>
      <c r="G121" s="1516"/>
      <c r="H121" s="1516"/>
      <c r="I121" s="808"/>
      <c r="J121" s="808"/>
      <c r="L121" s="1517" t="s">
        <v>248</v>
      </c>
      <c r="M121" s="1517"/>
    </row>
    <row r="122" spans="1:14" s="329" customFormat="1" ht="6" customHeight="1">
      <c r="B122" s="228"/>
      <c r="C122" s="195"/>
      <c r="D122" s="195"/>
      <c r="E122" s="195"/>
      <c r="F122" s="195"/>
      <c r="G122" s="195"/>
      <c r="H122" s="195"/>
      <c r="I122" s="195"/>
    </row>
    <row r="123" spans="1:14" s="329" customFormat="1" ht="22" customHeight="1">
      <c r="B123" s="1516" t="s">
        <v>2941</v>
      </c>
      <c r="C123" s="1516"/>
      <c r="D123" s="1516"/>
      <c r="E123" s="1516"/>
      <c r="F123" s="1516"/>
      <c r="G123" s="1516"/>
      <c r="H123" s="1516"/>
      <c r="I123" s="195"/>
      <c r="L123" s="1517" t="s">
        <v>248</v>
      </c>
      <c r="M123" s="1517"/>
    </row>
    <row r="124" spans="1:14" s="329" customFormat="1" ht="6" customHeight="1">
      <c r="B124" s="543"/>
      <c r="C124" s="543"/>
      <c r="D124" s="543"/>
      <c r="E124" s="543"/>
      <c r="F124" s="543"/>
      <c r="G124" s="543"/>
      <c r="H124" s="543"/>
      <c r="I124" s="195"/>
      <c r="L124" s="810"/>
      <c r="M124" s="810"/>
    </row>
    <row r="125" spans="1:14" s="329" customFormat="1" ht="22" customHeight="1">
      <c r="B125" s="1516" t="s">
        <v>3014</v>
      </c>
      <c r="C125" s="1516"/>
      <c r="D125" s="1516"/>
      <c r="E125" s="1516"/>
      <c r="F125" s="1516"/>
      <c r="G125" s="1516"/>
      <c r="H125" s="1516"/>
      <c r="I125" s="195"/>
      <c r="L125" s="1517" t="s">
        <v>248</v>
      </c>
      <c r="M125" s="1517"/>
    </row>
    <row r="126" spans="1:14" s="329" customFormat="1" ht="6" customHeight="1">
      <c r="B126" s="543"/>
      <c r="C126" s="543"/>
      <c r="D126" s="543"/>
      <c r="E126" s="543"/>
      <c r="F126" s="543"/>
      <c r="G126" s="543"/>
      <c r="H126" s="543"/>
      <c r="I126" s="195"/>
      <c r="L126" s="810"/>
      <c r="M126" s="810"/>
    </row>
    <row r="127" spans="1:14" s="329" customFormat="1" ht="22" customHeight="1">
      <c r="B127" s="1516" t="s">
        <v>3015</v>
      </c>
      <c r="C127" s="1516"/>
      <c r="D127" s="1516"/>
      <c r="E127" s="1516"/>
      <c r="F127" s="1516"/>
      <c r="G127" s="1516"/>
      <c r="H127" s="1516"/>
      <c r="I127" s="195"/>
      <c r="L127" s="1517" t="s">
        <v>248</v>
      </c>
      <c r="M127" s="1517"/>
    </row>
    <row r="128" spans="1:14" s="329" customFormat="1" ht="22" customHeight="1">
      <c r="B128" s="811"/>
      <c r="C128" s="811"/>
      <c r="D128" s="811"/>
      <c r="E128" s="811"/>
      <c r="F128" s="811"/>
      <c r="G128" s="811"/>
      <c r="H128" s="811"/>
      <c r="L128" s="810"/>
      <c r="M128" s="810"/>
    </row>
    <row r="129" spans="1:20" s="329" customFormat="1" ht="22" customHeight="1">
      <c r="B129" s="466"/>
    </row>
    <row r="130" spans="1:20" s="329" customFormat="1" ht="22" customHeight="1">
      <c r="A130" s="781" t="s">
        <v>2905</v>
      </c>
      <c r="B130" s="782" t="s">
        <v>2939</v>
      </c>
      <c r="C130" s="783"/>
      <c r="D130" s="783"/>
      <c r="E130" s="783"/>
      <c r="F130" s="804"/>
      <c r="G130" s="805"/>
      <c r="H130" s="806"/>
      <c r="I130" s="806"/>
      <c r="J130" s="806"/>
      <c r="K130" s="806"/>
      <c r="L130" s="806"/>
      <c r="M130" s="806"/>
      <c r="N130" s="806"/>
    </row>
    <row r="131" spans="1:20" s="329" customFormat="1" ht="22" customHeight="1">
      <c r="A131" s="195"/>
      <c r="B131" s="228"/>
      <c r="C131" s="195"/>
      <c r="D131" s="195"/>
      <c r="E131" s="195"/>
      <c r="F131" s="195"/>
      <c r="G131" s="195"/>
      <c r="H131" s="195"/>
      <c r="I131" s="195"/>
      <c r="J131" s="195"/>
      <c r="K131" s="195"/>
    </row>
    <row r="132" spans="1:20" s="329" customFormat="1" ht="24.65" customHeight="1">
      <c r="A132" s="195"/>
      <c r="B132" s="1533" t="s">
        <v>2943</v>
      </c>
      <c r="C132" s="1533"/>
      <c r="D132" s="1533"/>
      <c r="E132" s="1533"/>
      <c r="F132" s="1533"/>
      <c r="G132" s="1533"/>
      <c r="H132" s="1533"/>
      <c r="I132" s="195"/>
      <c r="J132" s="195"/>
      <c r="K132" s="195"/>
      <c r="L132" s="1517" t="s">
        <v>248</v>
      </c>
      <c r="M132" s="1517"/>
    </row>
    <row r="133" spans="1:20" s="329" customFormat="1" ht="18.649999999999999" customHeight="1" thickBot="1">
      <c r="A133" s="195"/>
      <c r="B133" s="215" t="s">
        <v>2944</v>
      </c>
      <c r="C133" s="469"/>
      <c r="D133" s="469"/>
      <c r="E133" s="469"/>
      <c r="F133" s="469"/>
      <c r="G133" s="469"/>
      <c r="H133" s="469"/>
      <c r="I133" s="195"/>
      <c r="J133" s="195"/>
      <c r="K133" s="195"/>
      <c r="L133" s="810"/>
      <c r="M133" s="810"/>
    </row>
    <row r="134" spans="1:20" s="195" customFormat="1" ht="60.65" customHeight="1" thickBot="1">
      <c r="B134" s="1534"/>
      <c r="C134" s="1535"/>
      <c r="D134" s="1535"/>
      <c r="E134" s="1535"/>
      <c r="F134" s="1535"/>
      <c r="G134" s="1535"/>
      <c r="H134" s="1535"/>
      <c r="I134" s="1535"/>
      <c r="J134" s="1535"/>
      <c r="K134" s="1535"/>
      <c r="L134" s="1535"/>
      <c r="M134" s="1535"/>
      <c r="N134" s="1536"/>
    </row>
    <row r="135" spans="1:20" s="195" customFormat="1" ht="19" customHeight="1">
      <c r="B135" s="469"/>
      <c r="C135" s="469"/>
      <c r="D135" s="469"/>
      <c r="E135" s="469"/>
      <c r="F135" s="469"/>
      <c r="G135" s="469"/>
      <c r="H135" s="469"/>
      <c r="L135" s="753"/>
      <c r="M135" s="753"/>
    </row>
    <row r="136" spans="1:20" s="195" customFormat="1" ht="18.649999999999999" customHeight="1" thickBot="1">
      <c r="B136" s="1054" t="s">
        <v>2951</v>
      </c>
      <c r="C136" s="228"/>
      <c r="D136" s="228"/>
      <c r="E136" s="228"/>
      <c r="F136" s="228"/>
      <c r="G136" s="228"/>
      <c r="H136" s="228"/>
    </row>
    <row r="137" spans="1:20" s="195" customFormat="1" ht="30" customHeight="1" thickBot="1">
      <c r="B137" s="1528"/>
      <c r="C137" s="1529"/>
      <c r="D137" s="1529"/>
      <c r="E137" s="1529"/>
      <c r="F137" s="1529"/>
      <c r="G137" s="1529"/>
      <c r="H137" s="1530"/>
    </row>
    <row r="138" spans="1:20" s="195" customFormat="1" ht="18.649999999999999" customHeight="1">
      <c r="B138" s="1054"/>
      <c r="C138" s="228"/>
      <c r="D138" s="228"/>
      <c r="E138" s="228"/>
      <c r="F138" s="228"/>
      <c r="G138" s="228"/>
      <c r="H138" s="228"/>
    </row>
    <row r="139" spans="1:20" s="195" customFormat="1" ht="18.649999999999999" customHeight="1" thickBot="1">
      <c r="B139" s="1054" t="s">
        <v>2950</v>
      </c>
      <c r="C139" s="228"/>
      <c r="D139" s="228"/>
      <c r="E139" s="228"/>
      <c r="F139" s="228"/>
      <c r="G139" s="228"/>
      <c r="H139" s="228"/>
    </row>
    <row r="140" spans="1:20" s="195" customFormat="1" ht="30" customHeight="1" thickBot="1">
      <c r="B140" s="1528"/>
      <c r="C140" s="1529"/>
      <c r="D140" s="1529"/>
      <c r="E140" s="1529"/>
      <c r="F140" s="1529"/>
      <c r="G140" s="1529"/>
      <c r="H140" s="1530"/>
    </row>
    <row r="141" spans="1:20" s="195" customFormat="1" ht="6.75" customHeight="1">
      <c r="A141" s="468"/>
      <c r="C141" s="868"/>
      <c r="D141" s="868"/>
      <c r="E141" s="868"/>
      <c r="F141" s="868"/>
      <c r="G141" s="869"/>
      <c r="H141" s="869"/>
      <c r="I141" s="468"/>
      <c r="J141" s="468"/>
      <c r="K141" s="468"/>
      <c r="L141" s="468"/>
      <c r="M141" s="468"/>
      <c r="N141" s="468"/>
      <c r="O141" s="468"/>
      <c r="P141" s="468"/>
      <c r="Q141" s="468"/>
      <c r="R141" s="468"/>
      <c r="S141" s="468"/>
      <c r="T141" s="468"/>
    </row>
    <row r="142" spans="1:20" s="195" customFormat="1" ht="28.5" customHeight="1">
      <c r="C142" s="868"/>
      <c r="D142" s="868"/>
      <c r="E142" s="868"/>
      <c r="F142" s="868"/>
      <c r="G142" s="869"/>
      <c r="H142" s="869"/>
      <c r="I142" s="468"/>
      <c r="J142" s="468"/>
      <c r="K142" s="468"/>
      <c r="L142" s="468"/>
      <c r="M142" s="468"/>
      <c r="N142" s="468"/>
      <c r="O142" s="468"/>
      <c r="P142" s="468"/>
      <c r="Q142" s="468"/>
      <c r="R142" s="468"/>
      <c r="S142" s="468"/>
      <c r="T142" s="468"/>
    </row>
    <row r="143" spans="1:20" s="195" customFormat="1" ht="3.75" hidden="1" customHeight="1">
      <c r="A143" s="467"/>
      <c r="B143" s="212"/>
      <c r="C143" s="228"/>
      <c r="D143" s="228"/>
      <c r="E143" s="228"/>
      <c r="F143" s="228"/>
      <c r="G143" s="228"/>
      <c r="H143" s="228"/>
    </row>
    <row r="144" spans="1:20" s="329" customFormat="1" ht="16" customHeight="1">
      <c r="B144" s="938" t="s">
        <v>321</v>
      </c>
      <c r="C144" s="466"/>
      <c r="E144" s="466"/>
      <c r="F144" s="466"/>
      <c r="G144" s="466"/>
      <c r="H144" s="466"/>
    </row>
    <row r="145" spans="1:17" s="329" customFormat="1" ht="12.65" customHeight="1">
      <c r="B145" s="546"/>
      <c r="C145" s="546"/>
      <c r="D145" s="546"/>
      <c r="E145" s="546"/>
      <c r="F145" s="546"/>
      <c r="G145" s="546"/>
      <c r="H145" s="546"/>
      <c r="I145" s="546"/>
      <c r="J145" s="546"/>
      <c r="K145" s="546"/>
      <c r="L145" s="546"/>
      <c r="M145" s="546"/>
      <c r="N145" s="546"/>
      <c r="O145" s="546"/>
      <c r="P145" s="546"/>
    </row>
    <row r="146" spans="1:17">
      <c r="B146" s="546"/>
      <c r="C146" s="546"/>
      <c r="D146" s="546"/>
      <c r="E146" s="546"/>
      <c r="F146" s="546"/>
      <c r="G146" s="546"/>
      <c r="H146" s="546"/>
      <c r="I146" s="546"/>
      <c r="J146" s="546"/>
      <c r="K146" s="546"/>
      <c r="L146" s="546"/>
      <c r="M146" s="546"/>
      <c r="N146" s="546"/>
      <c r="O146" s="546"/>
      <c r="P146" s="546"/>
    </row>
    <row r="147" spans="1:17" s="195" customFormat="1" ht="18.649999999999999" customHeight="1">
      <c r="A147" s="471"/>
      <c r="B147" s="546"/>
      <c r="C147" s="546"/>
      <c r="D147" s="546"/>
      <c r="E147" s="546"/>
      <c r="F147" s="546"/>
      <c r="G147" s="546"/>
      <c r="H147" s="546"/>
      <c r="I147" s="546"/>
      <c r="J147" s="546"/>
      <c r="K147" s="546"/>
      <c r="L147" s="546"/>
      <c r="M147" s="546"/>
      <c r="N147" s="546"/>
      <c r="O147" s="546"/>
      <c r="P147" s="546"/>
    </row>
    <row r="148" spans="1:17" s="195" customFormat="1" ht="22.5" customHeight="1">
      <c r="B148" s="546"/>
      <c r="C148" s="546"/>
      <c r="D148" s="546"/>
      <c r="E148" s="546"/>
      <c r="F148" s="546"/>
      <c r="G148" s="546"/>
      <c r="H148" s="546"/>
      <c r="I148" s="546"/>
      <c r="J148" s="546"/>
      <c r="K148" s="546"/>
      <c r="L148" s="546"/>
      <c r="M148" s="546"/>
      <c r="N148" s="546"/>
      <c r="O148" s="546"/>
      <c r="P148" s="546"/>
    </row>
    <row r="149" spans="1:17" s="195" customFormat="1" ht="22.5" customHeight="1">
      <c r="B149" s="472"/>
      <c r="C149" s="468"/>
      <c r="D149" s="468"/>
      <c r="E149" s="468"/>
      <c r="F149" s="468"/>
      <c r="G149" s="468"/>
      <c r="H149" s="468"/>
    </row>
    <row r="150" spans="1:17" ht="17.25" customHeight="1">
      <c r="A150" s="693" t="s">
        <v>317</v>
      </c>
    </row>
    <row r="151" spans="1:17" ht="72" customHeight="1">
      <c r="A151" s="1531" t="s">
        <v>3002</v>
      </c>
      <c r="B151" s="1532"/>
      <c r="C151" s="1532"/>
      <c r="D151" s="1532"/>
      <c r="E151" s="1532"/>
      <c r="F151" s="1532"/>
      <c r="G151" s="1532"/>
      <c r="H151" s="1532"/>
      <c r="I151" s="1532"/>
      <c r="J151" s="1532"/>
      <c r="K151" s="1532"/>
      <c r="L151" s="1532"/>
      <c r="M151" s="1532"/>
      <c r="N151" s="1532"/>
      <c r="O151" s="1532"/>
      <c r="P151" s="1532"/>
      <c r="Q151" s="473"/>
    </row>
    <row r="152" spans="1:17" ht="14.5">
      <c r="A152" s="938" t="s">
        <v>2967</v>
      </c>
      <c r="B152" s="330"/>
    </row>
    <row r="155" spans="1:17">
      <c r="B155" s="657"/>
    </row>
  </sheetData>
  <sheetProtection algorithmName="SHA-512" hashValue="w+b9QNllgKUlZx3BpT4ZInvXJJp2ITc07vr/Cb9ASCiNEfbhjtFbf/tVAulsTYDzVMnObr+lVc5/IrB/5n26lA==" saltValue="qLsWc/aqHU/JXpXFR0VacQ==" spinCount="100000" sheet="1" objects="1" formatCells="0" formatRows="0"/>
  <mergeCells count="33">
    <mergeCell ref="B140:H140"/>
    <mergeCell ref="A151:P151"/>
    <mergeCell ref="B127:H127"/>
    <mergeCell ref="L127:M127"/>
    <mergeCell ref="B132:H132"/>
    <mergeCell ref="L132:M132"/>
    <mergeCell ref="B134:N134"/>
    <mergeCell ref="B137:H137"/>
    <mergeCell ref="B121:H121"/>
    <mergeCell ref="L121:M121"/>
    <mergeCell ref="B123:H123"/>
    <mergeCell ref="L123:M123"/>
    <mergeCell ref="B125:H125"/>
    <mergeCell ref="L125:M125"/>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70:D70"/>
    <mergeCell ref="B8:D8"/>
    <mergeCell ref="B10:D10"/>
    <mergeCell ref="B12:D12"/>
    <mergeCell ref="B14:D14"/>
    <mergeCell ref="B69:D69"/>
  </mergeCells>
  <conditionalFormatting sqref="B133">
    <cfRule type="expression" dxfId="27" priority="9">
      <formula>$L$132="Oui"</formula>
    </cfRule>
  </conditionalFormatting>
  <conditionalFormatting sqref="F5">
    <cfRule type="containsText" dxfId="26" priority="5" operator="containsText" text="inform">
      <formula>NOT(ISERROR(SEARCH("inform",F5)))</formula>
    </cfRule>
  </conditionalFormatting>
  <conditionalFormatting sqref="F8">
    <cfRule type="expression" dxfId="25" priority="3">
      <formula>AND($F$8="",$B$22&lt;&gt;"")</formula>
    </cfRule>
  </conditionalFormatting>
  <conditionalFormatting sqref="F10">
    <cfRule type="expression" dxfId="24" priority="7">
      <formula>AND($F$10="«Confirmer»",$B$22&lt;&gt;"")</formula>
    </cfRule>
  </conditionalFormatting>
  <conditionalFormatting sqref="F12">
    <cfRule type="expression" dxfId="23" priority="6">
      <formula>AND($B$22&lt;&gt;"",$F$12="«Confirmer»")</formula>
    </cfRule>
  </conditionalFormatting>
  <conditionalFormatting sqref="F14">
    <cfRule type="expression" dxfId="22" priority="4">
      <formula>AND($F$14="«Confirmer»",$B$22&lt;&gt;"")</formula>
    </cfRule>
  </conditionalFormatting>
  <conditionalFormatting sqref="H6">
    <cfRule type="containsText" dxfId="21" priority="2" operator="containsText" text="Veuillez">
      <formula>NOT(ISERROR(SEARCH("Veuillez",H6)))</formula>
    </cfRule>
  </conditionalFormatting>
  <conditionalFormatting sqref="H8">
    <cfRule type="containsText" dxfId="20" priority="8" operator="containsText" text="information">
      <formula>NOT(ISERROR(SEARCH("information",H8)))</formula>
    </cfRule>
  </conditionalFormatting>
  <conditionalFormatting sqref="H16:H17">
    <cfRule type="containsText" dxfId="19" priority="13" operator="containsText" text="Veuillez">
      <formula>NOT(ISERROR(SEARCH("Veuillez",H16)))</formula>
    </cfRule>
  </conditionalFormatting>
  <conditionalFormatting sqref="H74">
    <cfRule type="containsText" dxfId="18" priority="1" operator="containsText" text="information">
      <formula>NOT(ISERROR(SEARCH("information",H74)))</formula>
    </cfRule>
  </conditionalFormatting>
  <conditionalFormatting sqref="H130">
    <cfRule type="containsText" dxfId="17"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16" priority="11">
      <formula>$L$113="Non"</formula>
    </cfRule>
  </conditionalFormatting>
  <conditionalFormatting sqref="N117">
    <cfRule type="containsText" dxfId="15"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topLeftCell="A3" zoomScale="90" zoomScaleNormal="90" zoomScaleSheetLayoutView="100" workbookViewId="0">
      <selection activeCell="C15" sqref="C15"/>
    </sheetView>
  </sheetViews>
  <sheetFormatPr baseColWidth="10" defaultColWidth="11.453125" defaultRowHeight="10"/>
  <cols>
    <col min="1" max="1" width="4.6328125" style="483" customWidth="1"/>
    <col min="2" max="2" width="49.1796875" style="489" customWidth="1"/>
    <col min="3" max="3" width="11.81640625" style="483" customWidth="1"/>
    <col min="4" max="4" width="3.26953125" style="483" customWidth="1"/>
    <col min="5" max="5" width="2.54296875" style="483" customWidth="1"/>
    <col min="6" max="6" width="15.7265625" style="1113" customWidth="1"/>
    <col min="7" max="7" width="10.6328125" style="483" customWidth="1"/>
    <col min="8" max="8" width="9.54296875" style="483" customWidth="1"/>
    <col min="9" max="9" width="1.81640625" style="483" customWidth="1"/>
    <col min="10" max="10" width="2.26953125" style="483" customWidth="1"/>
    <col min="11" max="11" width="15.7265625" style="1123" customWidth="1"/>
    <col min="12" max="12" width="10.6328125" style="483" customWidth="1"/>
    <col min="13" max="13" width="10.54296875" style="483" customWidth="1"/>
    <col min="14" max="14" width="2" style="483" customWidth="1"/>
    <col min="15" max="15" width="1.7265625" style="483" customWidth="1"/>
    <col min="16" max="16" width="15.90625" style="1123" customWidth="1"/>
    <col min="17" max="17" width="1.26953125" style="483" customWidth="1"/>
    <col min="18" max="18" width="11.453125" style="483"/>
    <col min="19" max="19" width="15.54296875" style="483" customWidth="1"/>
    <col min="20" max="20" width="11.453125" style="483"/>
    <col min="21" max="21" width="1.81640625" style="483" customWidth="1"/>
    <col min="22" max="22" width="11.453125" style="483"/>
    <col min="23" max="23" width="1.453125" style="483" customWidth="1"/>
    <col min="24" max="24" width="11.453125" style="483"/>
    <col min="25" max="25" width="1.26953125" style="483" customWidth="1"/>
    <col min="26" max="26" width="11.453125" style="483"/>
    <col min="27" max="27" width="9.7265625" style="483" customWidth="1"/>
    <col min="28" max="16384" width="11.453125" style="483"/>
  </cols>
  <sheetData>
    <row r="1" spans="1:26" s="479" customFormat="1" ht="20.25" customHeight="1">
      <c r="A1" s="537" t="str">
        <f>"Statistiques d'emploi "&amp;'Identification '!D7&amp;" - Données réelles"</f>
        <v>Statistiques d'emploi 2025-2026 - Données réelles</v>
      </c>
      <c r="B1" s="537"/>
      <c r="C1" s="515"/>
      <c r="D1" s="515"/>
      <c r="E1" s="515"/>
      <c r="F1" s="1083"/>
      <c r="G1" s="475"/>
      <c r="H1" s="476"/>
      <c r="I1" s="476"/>
      <c r="J1" s="476"/>
      <c r="K1" s="959"/>
      <c r="L1" s="477"/>
      <c r="M1" s="477"/>
      <c r="N1" s="477"/>
      <c r="O1" s="477"/>
      <c r="P1" s="978"/>
      <c r="Q1" s="478"/>
    </row>
    <row r="2" spans="1:26" ht="15.65" customHeight="1">
      <c r="B2" s="480"/>
      <c r="C2" s="481"/>
      <c r="D2" s="481"/>
      <c r="E2" s="481"/>
      <c r="F2" s="1084"/>
      <c r="G2" s="481"/>
      <c r="H2" s="481"/>
      <c r="I2" s="481"/>
      <c r="J2" s="481"/>
      <c r="K2" s="960"/>
      <c r="L2" s="481"/>
      <c r="M2" s="481"/>
      <c r="N2" s="481"/>
      <c r="O2" s="481"/>
      <c r="Q2" s="482"/>
    </row>
    <row r="3" spans="1:26" ht="54" customHeight="1">
      <c r="A3" s="1457" t="s">
        <v>3025</v>
      </c>
      <c r="B3" s="1457"/>
      <c r="C3" s="1457"/>
      <c r="D3" s="1457"/>
      <c r="E3" s="1457"/>
      <c r="F3" s="1457"/>
      <c r="G3" s="1457"/>
      <c r="H3" s="1457"/>
      <c r="I3" s="1457"/>
      <c r="J3" s="1457"/>
      <c r="K3" s="1457"/>
      <c r="L3" s="1457"/>
      <c r="M3" s="1457"/>
      <c r="N3" s="1457"/>
      <c r="O3" s="481"/>
      <c r="Q3" s="482"/>
    </row>
    <row r="4" spans="1:26" ht="15.5" customHeight="1">
      <c r="B4" s="1256"/>
      <c r="C4" s="1257"/>
      <c r="D4" s="1257"/>
      <c r="E4" s="1257"/>
      <c r="F4" s="1258"/>
      <c r="G4" s="1257"/>
      <c r="H4" s="1257"/>
      <c r="I4" s="1257"/>
      <c r="J4" s="1257"/>
      <c r="K4" s="1257"/>
      <c r="L4" s="1257"/>
      <c r="M4" s="1257"/>
      <c r="N4" s="1257"/>
      <c r="O4" s="481"/>
      <c r="Q4" s="482"/>
    </row>
    <row r="5" spans="1:26" ht="15.65" customHeight="1">
      <c r="B5" s="480"/>
      <c r="C5" s="481"/>
      <c r="D5" s="481"/>
      <c r="E5" s="481"/>
      <c r="F5" s="1084"/>
      <c r="G5" s="481"/>
      <c r="H5" s="481"/>
      <c r="I5" s="481"/>
      <c r="J5" s="481"/>
      <c r="K5" s="960"/>
      <c r="L5" s="481"/>
      <c r="M5" s="481"/>
      <c r="N5" s="481"/>
      <c r="O5" s="481"/>
      <c r="Q5" s="482"/>
    </row>
    <row r="6" spans="1:26" ht="19.5" customHeight="1">
      <c r="B6" s="484" t="s">
        <v>269</v>
      </c>
      <c r="C6" s="766" t="str">
        <f>IF(AND('Identification '!$F$11="",'Identification '!$F$15&lt;&gt;""),'Identification '!$F$15,IF('Identification '!$F$11="","",IF('Identification '!$F$13="Inscrire le nom de votre organisme dans la cellule F15",'Identification '!$F$15,'Identification '!$F$13)))</f>
        <v/>
      </c>
      <c r="D6" s="766"/>
      <c r="E6" s="766"/>
      <c r="F6" s="766"/>
      <c r="G6" s="766"/>
      <c r="H6" s="766"/>
      <c r="I6" s="766"/>
      <c r="J6" s="766"/>
      <c r="K6" s="766"/>
      <c r="L6" s="766"/>
      <c r="M6" s="766"/>
      <c r="N6" s="766"/>
      <c r="O6" s="766"/>
      <c r="Q6" s="482"/>
      <c r="V6" s="1426"/>
    </row>
    <row r="7" spans="1:26" ht="16.5" customHeight="1">
      <c r="B7" s="714" t="s">
        <v>3003</v>
      </c>
      <c r="C7" s="954" t="str">
        <f>IF('Identification '!$F$11="","",'Identification '!$F$11)</f>
        <v/>
      </c>
      <c r="D7" s="955"/>
      <c r="E7" s="650"/>
      <c r="F7" s="1085"/>
      <c r="G7" s="428"/>
      <c r="H7" s="428"/>
      <c r="I7" s="428"/>
      <c r="J7" s="428"/>
      <c r="K7" s="1116"/>
      <c r="L7" s="428"/>
      <c r="M7" s="428"/>
      <c r="N7" s="428"/>
      <c r="O7" s="428"/>
      <c r="Q7" s="482"/>
      <c r="V7" s="1426"/>
    </row>
    <row r="8" spans="1:26" ht="12.65" hidden="1" customHeight="1">
      <c r="B8" s="485"/>
      <c r="C8" s="485"/>
      <c r="D8" s="485"/>
      <c r="E8" s="485"/>
      <c r="F8" s="1086"/>
      <c r="G8" s="485"/>
      <c r="H8" s="485"/>
      <c r="I8" s="485"/>
      <c r="J8" s="485"/>
      <c r="K8" s="961"/>
      <c r="L8" s="485"/>
      <c r="M8" s="485"/>
      <c r="N8" s="485"/>
      <c r="O8" s="485"/>
      <c r="Q8" s="482"/>
      <c r="S8" s="1426"/>
    </row>
    <row r="9" spans="1:26" ht="48.5" customHeight="1" thickBot="1">
      <c r="B9" s="485"/>
      <c r="C9" s="485"/>
      <c r="D9" s="485"/>
      <c r="E9" s="485"/>
      <c r="F9" s="1086"/>
      <c r="G9" s="485"/>
      <c r="H9" s="485"/>
      <c r="I9" s="485"/>
      <c r="J9" s="485"/>
      <c r="K9" s="961"/>
      <c r="L9" s="485"/>
      <c r="M9" s="485"/>
      <c r="N9" s="485"/>
      <c r="O9" s="485"/>
      <c r="Q9" s="482"/>
    </row>
    <row r="10" spans="1:26" ht="23" customHeight="1" thickTop="1" thickBot="1">
      <c r="A10" s="1302">
        <v>1</v>
      </c>
      <c r="B10" s="1153" t="s">
        <v>3069</v>
      </c>
      <c r="C10" s="1146"/>
      <c r="D10" s="1147"/>
      <c r="E10" s="1147"/>
      <c r="F10" s="1147"/>
      <c r="G10" s="1151"/>
      <c r="H10" s="1150"/>
      <c r="I10" s="1147"/>
      <c r="J10" s="1147"/>
      <c r="K10" s="1147"/>
      <c r="L10" s="1148"/>
      <c r="M10" s="1152"/>
      <c r="N10" s="1147"/>
      <c r="O10" s="1147"/>
      <c r="P10" s="1149"/>
      <c r="Q10" s="487"/>
      <c r="T10" s="1427"/>
      <c r="V10" s="1428"/>
      <c r="Z10" s="1428"/>
    </row>
    <row r="11" spans="1:26" ht="31.5" customHeight="1" thickTop="1" thickBot="1">
      <c r="A11" s="1265" t="s">
        <v>3066</v>
      </c>
      <c r="B11" s="1265" t="s">
        <v>3221</v>
      </c>
      <c r="C11" s="1202"/>
      <c r="D11" s="1203"/>
      <c r="E11" s="1203"/>
      <c r="F11" s="1203"/>
      <c r="G11" s="1204"/>
      <c r="H11" s="1202"/>
      <c r="I11" s="1394"/>
      <c r="J11" s="1394"/>
      <c r="K11" s="1394"/>
      <c r="L11" s="1205"/>
      <c r="M11" s="1206"/>
      <c r="N11" s="1203"/>
      <c r="O11" s="1203"/>
      <c r="P11" s="1207"/>
      <c r="Q11" s="487"/>
      <c r="T11" s="1427"/>
      <c r="V11" s="1428"/>
      <c r="Z11" s="1428"/>
    </row>
    <row r="12" spans="1:26" ht="32" customHeight="1" thickTop="1" thickBot="1">
      <c r="B12" s="1447"/>
      <c r="C12" s="1451" t="s">
        <v>2955</v>
      </c>
      <c r="D12" s="1452"/>
      <c r="E12" s="1452"/>
      <c r="F12" s="1453"/>
      <c r="G12" s="1058"/>
      <c r="H12" s="1454" t="s">
        <v>2954</v>
      </c>
      <c r="I12" s="1455"/>
      <c r="J12" s="1455"/>
      <c r="K12" s="1456"/>
      <c r="L12" s="595"/>
      <c r="M12" s="1471" t="s">
        <v>3072</v>
      </c>
      <c r="N12" s="1472"/>
      <c r="O12" s="1472"/>
      <c r="P12" s="1473"/>
      <c r="Q12" s="487"/>
      <c r="T12" s="1427"/>
      <c r="V12" s="1428"/>
      <c r="Z12" s="1428"/>
    </row>
    <row r="13" spans="1:26" ht="27" customHeight="1" thickBot="1">
      <c r="B13" s="1448"/>
      <c r="C13" s="1197" t="s">
        <v>2957</v>
      </c>
      <c r="D13" s="1197"/>
      <c r="E13" s="1197"/>
      <c r="F13" s="1198" t="s">
        <v>1847</v>
      </c>
      <c r="G13" s="1170"/>
      <c r="H13" s="1197" t="s">
        <v>1845</v>
      </c>
      <c r="I13" s="1199"/>
      <c r="J13" s="1199"/>
      <c r="K13" s="1197" t="s">
        <v>1848</v>
      </c>
      <c r="L13" s="478"/>
      <c r="M13" s="1197" t="s">
        <v>2957</v>
      </c>
      <c r="N13" s="1197"/>
      <c r="O13" s="1197"/>
      <c r="P13" s="1200" t="s">
        <v>1848</v>
      </c>
      <c r="Q13" s="488"/>
      <c r="S13" s="1429"/>
      <c r="T13" s="1430"/>
      <c r="U13" s="1430"/>
    </row>
    <row r="14" spans="1:26" s="958" customFormat="1" ht="24" customHeight="1">
      <c r="B14" s="1181" t="s">
        <v>1856</v>
      </c>
      <c r="C14" s="666"/>
      <c r="D14" s="666"/>
      <c r="E14" s="666"/>
      <c r="F14" s="1097"/>
      <c r="G14" s="665"/>
      <c r="H14" s="666"/>
      <c r="I14" s="666"/>
      <c r="J14" s="666"/>
      <c r="K14" s="692"/>
      <c r="L14" s="665"/>
      <c r="M14" s="666"/>
      <c r="N14" s="666"/>
      <c r="O14" s="665"/>
      <c r="P14" s="1132"/>
      <c r="Q14" s="491"/>
      <c r="S14" s="1431"/>
      <c r="T14" s="1430"/>
    </row>
    <row r="15" spans="1:26" s="958" customFormat="1" ht="31.5" customHeight="1">
      <c r="B15" s="1059" t="s">
        <v>3026</v>
      </c>
      <c r="C15" s="1154"/>
      <c r="D15" s="1155"/>
      <c r="E15" s="1156"/>
      <c r="F15" s="1157"/>
      <c r="G15" s="1158"/>
      <c r="H15" s="1159"/>
      <c r="I15" s="1156"/>
      <c r="J15" s="1156"/>
      <c r="K15" s="1160"/>
      <c r="L15" s="1158"/>
      <c r="M15" s="1159"/>
      <c r="N15" s="1156"/>
      <c r="O15" s="1158"/>
      <c r="P15" s="1161"/>
      <c r="Q15" s="491"/>
      <c r="S15" s="1431"/>
    </row>
    <row r="16" spans="1:26" s="958" customFormat="1" ht="22.5" customHeight="1">
      <c r="B16" s="1059" t="s">
        <v>3027</v>
      </c>
      <c r="C16" s="1154"/>
      <c r="D16" s="1155"/>
      <c r="E16" s="1156"/>
      <c r="F16" s="1157"/>
      <c r="G16" s="1158"/>
      <c r="H16" s="1159"/>
      <c r="I16" s="1156"/>
      <c r="J16" s="1156"/>
      <c r="K16" s="1160"/>
      <c r="L16" s="1158"/>
      <c r="M16" s="1159"/>
      <c r="N16" s="1156"/>
      <c r="O16" s="1158"/>
      <c r="P16" s="1161"/>
      <c r="Q16" s="491"/>
      <c r="R16" s="1432"/>
      <c r="S16" s="1431"/>
    </row>
    <row r="17" spans="2:19" s="958" customFormat="1" ht="23" customHeight="1">
      <c r="B17" s="1059" t="s">
        <v>3028</v>
      </c>
      <c r="C17" s="1162"/>
      <c r="D17" s="1155"/>
      <c r="E17" s="1156"/>
      <c r="F17" s="1163"/>
      <c r="G17" s="1158"/>
      <c r="H17" s="1164"/>
      <c r="I17" s="1156"/>
      <c r="J17" s="1156"/>
      <c r="K17" s="1165"/>
      <c r="L17" s="1158"/>
      <c r="M17" s="1164"/>
      <c r="N17" s="1156"/>
      <c r="O17" s="1158"/>
      <c r="P17" s="1166"/>
      <c r="Q17" s="491"/>
      <c r="S17" s="1431"/>
    </row>
    <row r="18" spans="2:19" ht="13.5" customHeight="1">
      <c r="B18" s="1060"/>
      <c r="C18" s="1155"/>
      <c r="D18" s="1155"/>
      <c r="E18" s="1156"/>
      <c r="F18" s="1396"/>
      <c r="G18" s="1158"/>
      <c r="H18" s="1156"/>
      <c r="I18" s="1156"/>
      <c r="J18" s="1156"/>
      <c r="K18" s="1397"/>
      <c r="L18" s="478"/>
      <c r="M18" s="1156"/>
      <c r="N18" s="1156"/>
      <c r="O18" s="1158"/>
      <c r="P18" s="1398"/>
      <c r="Q18" s="491"/>
      <c r="S18" s="1433"/>
    </row>
    <row r="19" spans="2:19" ht="20" customHeight="1" thickBot="1">
      <c r="B19" s="1061" t="s">
        <v>36</v>
      </c>
      <c r="C19" s="1167">
        <f>SUM(C15:C17)</f>
        <v>0</v>
      </c>
      <c r="D19" s="1155"/>
      <c r="E19" s="1156"/>
      <c r="F19" s="1168">
        <f>SUM(F15:F17)</f>
        <v>0</v>
      </c>
      <c r="G19" s="1158"/>
      <c r="H19" s="1167">
        <f>SUM(H15:H17)</f>
        <v>0</v>
      </c>
      <c r="I19" s="1156"/>
      <c r="J19" s="1156"/>
      <c r="K19" s="1169">
        <f>SUM(K15:K17)</f>
        <v>0</v>
      </c>
      <c r="L19" s="478"/>
      <c r="M19" s="1167">
        <f>SUM(M15:M17)</f>
        <v>0</v>
      </c>
      <c r="N19" s="1170"/>
      <c r="O19" s="1158"/>
      <c r="P19" s="1171">
        <f>SUM(P15:P17)</f>
        <v>0</v>
      </c>
      <c r="Q19" s="491"/>
      <c r="S19" s="1433"/>
    </row>
    <row r="20" spans="2:19" s="496" customFormat="1" ht="9" customHeight="1" thickBot="1">
      <c r="B20" s="1061"/>
      <c r="C20" s="492"/>
      <c r="D20" s="492"/>
      <c r="E20" s="492"/>
      <c r="F20" s="1088"/>
      <c r="G20" s="493"/>
      <c r="H20" s="494"/>
      <c r="I20" s="494"/>
      <c r="J20" s="494"/>
      <c r="K20" s="1117"/>
      <c r="L20" s="495"/>
      <c r="M20" s="494"/>
      <c r="N20" s="494"/>
      <c r="O20" s="493"/>
      <c r="P20" s="1125"/>
      <c r="Q20" s="494"/>
      <c r="S20" s="1434"/>
    </row>
    <row r="21" spans="2:19" ht="5.5" customHeight="1" thickBot="1">
      <c r="B21" s="1062"/>
      <c r="C21" s="1063"/>
      <c r="D21" s="1063"/>
      <c r="E21" s="1064"/>
      <c r="F21" s="1089"/>
      <c r="G21" s="1064"/>
      <c r="H21" s="497"/>
      <c r="I21" s="497"/>
      <c r="J21" s="497"/>
      <c r="K21" s="1118"/>
      <c r="L21" s="497"/>
      <c r="M21" s="497"/>
      <c r="N21" s="1064"/>
      <c r="O21" s="1064"/>
      <c r="P21" s="1126"/>
      <c r="Q21" s="498"/>
      <c r="S21" s="1435"/>
    </row>
    <row r="22" spans="2:19" s="496" customFormat="1" ht="21.65" customHeight="1">
      <c r="B22" s="1182" t="s">
        <v>1857</v>
      </c>
      <c r="C22" s="1215"/>
      <c r="D22" s="1215"/>
      <c r="E22" s="1216"/>
      <c r="F22" s="1217"/>
      <c r="G22" s="1218"/>
      <c r="H22" s="1216"/>
      <c r="I22" s="1216"/>
      <c r="J22" s="1216"/>
      <c r="K22" s="1219"/>
      <c r="L22" s="1220"/>
      <c r="M22" s="1216"/>
      <c r="N22" s="1216"/>
      <c r="O22" s="1218"/>
      <c r="P22" s="1221"/>
      <c r="Q22" s="500"/>
      <c r="S22" s="1433"/>
    </row>
    <row r="23" spans="2:19" s="496" customFormat="1" ht="23" customHeight="1">
      <c r="B23" s="1208" t="s">
        <v>3029</v>
      </c>
      <c r="C23" s="1209"/>
      <c r="D23" s="1210"/>
      <c r="E23" s="1185"/>
      <c r="F23" s="1211"/>
      <c r="G23" s="478"/>
      <c r="H23" s="1188"/>
      <c r="I23" s="1185"/>
      <c r="J23" s="1185"/>
      <c r="K23" s="1212"/>
      <c r="L23" s="478"/>
      <c r="M23" s="1188"/>
      <c r="N23" s="1185"/>
      <c r="O23" s="478"/>
      <c r="P23" s="1213"/>
      <c r="Q23" s="495"/>
      <c r="S23" s="1436"/>
    </row>
    <row r="24" spans="2:19" s="496" customFormat="1" ht="23" customHeight="1">
      <c r="B24" s="1208" t="s">
        <v>2876</v>
      </c>
      <c r="C24" s="1209"/>
      <c r="D24" s="1210"/>
      <c r="E24" s="1185"/>
      <c r="F24" s="1211"/>
      <c r="G24" s="1214"/>
      <c r="H24" s="1188"/>
      <c r="I24" s="1185"/>
      <c r="J24" s="1185"/>
      <c r="K24" s="1212"/>
      <c r="L24" s="478"/>
      <c r="M24" s="1188"/>
      <c r="N24" s="1185"/>
      <c r="O24" s="1214"/>
      <c r="P24" s="1213"/>
      <c r="Q24" s="1067"/>
      <c r="S24" s="1437"/>
    </row>
    <row r="25" spans="2:19" s="957" customFormat="1" ht="13" customHeight="1">
      <c r="B25" s="1066"/>
      <c r="C25" s="1399"/>
      <c r="D25" s="1155"/>
      <c r="E25" s="1156"/>
      <c r="F25" s="1396"/>
      <c r="G25" s="476"/>
      <c r="H25" s="1156"/>
      <c r="I25" s="1156"/>
      <c r="J25" s="1156"/>
      <c r="K25" s="1397"/>
      <c r="L25" s="1158"/>
      <c r="M25" s="1156"/>
      <c r="N25" s="1156"/>
      <c r="O25" s="476"/>
      <c r="P25" s="1400"/>
      <c r="Q25" s="487"/>
    </row>
    <row r="26" spans="2:19" s="496" customFormat="1" ht="20.5" customHeight="1" thickBot="1">
      <c r="B26" s="1196" t="s">
        <v>36</v>
      </c>
      <c r="C26" s="1167">
        <f>C23+C24</f>
        <v>0</v>
      </c>
      <c r="D26" s="1170"/>
      <c r="E26" s="1172"/>
      <c r="F26" s="1168">
        <f>F23+F24</f>
        <v>0</v>
      </c>
      <c r="G26" s="1173"/>
      <c r="H26" s="1174">
        <f>H23+H24</f>
        <v>0</v>
      </c>
      <c r="I26" s="1172"/>
      <c r="J26" s="1172"/>
      <c r="K26" s="1169">
        <f>K23+K24</f>
        <v>0</v>
      </c>
      <c r="L26" s="1175"/>
      <c r="M26" s="1174">
        <f>M23+M24</f>
        <v>0</v>
      </c>
      <c r="N26" s="1176"/>
      <c r="O26" s="1173"/>
      <c r="P26" s="1171">
        <f>P23+P24</f>
        <v>0</v>
      </c>
      <c r="Q26" s="487"/>
    </row>
    <row r="27" spans="2:19" ht="7.5" customHeight="1" thickBot="1">
      <c r="B27" s="1068"/>
      <c r="C27" s="501"/>
      <c r="D27" s="501"/>
      <c r="E27" s="501"/>
      <c r="F27" s="1091"/>
      <c r="G27" s="501"/>
      <c r="H27" s="501"/>
      <c r="I27" s="501"/>
      <c r="J27" s="501"/>
      <c r="K27" s="963"/>
      <c r="L27" s="501"/>
      <c r="M27" s="501"/>
      <c r="N27" s="501"/>
      <c r="O27" s="501"/>
      <c r="P27" s="1127"/>
      <c r="Q27" s="498"/>
    </row>
    <row r="28" spans="2:19" ht="7.5" customHeight="1" thickBot="1">
      <c r="B28" s="1069"/>
      <c r="C28" s="1070"/>
      <c r="D28" s="1070"/>
      <c r="E28" s="1070"/>
      <c r="F28" s="1092"/>
      <c r="G28" s="502"/>
      <c r="H28" s="502"/>
      <c r="I28" s="502"/>
      <c r="J28" s="502"/>
      <c r="K28" s="964"/>
      <c r="L28" s="502"/>
      <c r="M28" s="900"/>
      <c r="N28" s="1070"/>
      <c r="O28" s="1070"/>
      <c r="P28" s="1128"/>
      <c r="Q28" s="498"/>
    </row>
    <row r="29" spans="2:19" s="496" customFormat="1" ht="19.5" customHeight="1">
      <c r="B29" s="1182" t="s">
        <v>1851</v>
      </c>
      <c r="C29" s="1216"/>
      <c r="D29" s="1216"/>
      <c r="E29" s="1216"/>
      <c r="F29" s="1097"/>
      <c r="G29" s="665"/>
      <c r="H29" s="666"/>
      <c r="I29" s="666"/>
      <c r="J29" s="666"/>
      <c r="K29" s="692"/>
      <c r="L29" s="575"/>
      <c r="M29" s="1216"/>
      <c r="N29" s="1216"/>
      <c r="O29" s="1218"/>
      <c r="P29" s="1221"/>
      <c r="Q29" s="500"/>
    </row>
    <row r="30" spans="2:19" s="957" customFormat="1" ht="30.5" customHeight="1">
      <c r="B30" s="1065" t="s">
        <v>3030</v>
      </c>
      <c r="C30" s="1159"/>
      <c r="D30" s="1156"/>
      <c r="E30" s="1156"/>
      <c r="F30" s="1157"/>
      <c r="G30" s="1158"/>
      <c r="H30" s="1159"/>
      <c r="I30" s="1156"/>
      <c r="J30" s="1156"/>
      <c r="K30" s="1160"/>
      <c r="L30" s="1158"/>
      <c r="M30" s="1159"/>
      <c r="N30" s="1156"/>
      <c r="O30" s="1158"/>
      <c r="P30" s="1161"/>
      <c r="Q30" s="500"/>
    </row>
    <row r="31" spans="2:19" s="957" customFormat="1" ht="23" customHeight="1">
      <c r="B31" s="1065" t="s">
        <v>3031</v>
      </c>
      <c r="C31" s="1159"/>
      <c r="D31" s="1156"/>
      <c r="E31" s="1156"/>
      <c r="F31" s="1157"/>
      <c r="G31" s="1177"/>
      <c r="H31" s="1159"/>
      <c r="I31" s="1156"/>
      <c r="J31" s="1156"/>
      <c r="K31" s="1160"/>
      <c r="L31" s="1158"/>
      <c r="M31" s="1159"/>
      <c r="N31" s="1156"/>
      <c r="O31" s="1177"/>
      <c r="P31" s="1161"/>
      <c r="Q31" s="499"/>
    </row>
    <row r="32" spans="2:19" s="957" customFormat="1" ht="23" customHeight="1">
      <c r="B32" s="1065" t="s">
        <v>1852</v>
      </c>
      <c r="C32" s="1159"/>
      <c r="D32" s="1156"/>
      <c r="E32" s="1156"/>
      <c r="F32" s="1157"/>
      <c r="G32" s="1177"/>
      <c r="H32" s="1159"/>
      <c r="I32" s="1156"/>
      <c r="J32" s="1156"/>
      <c r="K32" s="1160"/>
      <c r="L32" s="1158"/>
      <c r="M32" s="1159"/>
      <c r="N32" s="1156"/>
      <c r="O32" s="1177"/>
      <c r="P32" s="1161"/>
      <c r="Q32" s="499"/>
    </row>
    <row r="33" spans="2:17" s="496" customFormat="1" ht="13">
      <c r="B33" s="1071"/>
      <c r="C33" s="1401"/>
      <c r="D33" s="1156"/>
      <c r="E33" s="1156"/>
      <c r="F33" s="1396"/>
      <c r="G33" s="1158"/>
      <c r="H33" s="1156"/>
      <c r="I33" s="1156"/>
      <c r="J33" s="1156"/>
      <c r="K33" s="1402"/>
      <c r="L33" s="478"/>
      <c r="M33" s="1401"/>
      <c r="N33" s="1156"/>
      <c r="O33" s="1158"/>
      <c r="P33" s="1403"/>
      <c r="Q33" s="500"/>
    </row>
    <row r="34" spans="2:17" s="496" customFormat="1" ht="24.5" customHeight="1" thickBot="1">
      <c r="B34" s="1196" t="s">
        <v>36</v>
      </c>
      <c r="C34" s="1167">
        <f>C30+C31+C32</f>
        <v>0</v>
      </c>
      <c r="D34" s="1170"/>
      <c r="E34" s="1176"/>
      <c r="F34" s="1168">
        <f>F30+F31+F32</f>
        <v>0</v>
      </c>
      <c r="G34" s="1178"/>
      <c r="H34" s="1174">
        <f>H30+H31+H32</f>
        <v>0</v>
      </c>
      <c r="I34" s="1176"/>
      <c r="J34" s="1176"/>
      <c r="K34" s="1169">
        <f>K30+K31+K32</f>
        <v>0</v>
      </c>
      <c r="L34" s="478"/>
      <c r="M34" s="1174">
        <f>M30+M31+M32</f>
        <v>0</v>
      </c>
      <c r="N34" s="1179"/>
      <c r="O34" s="1180"/>
      <c r="P34" s="1171">
        <f>P30+P31+P32</f>
        <v>0</v>
      </c>
      <c r="Q34" s="494"/>
    </row>
    <row r="35" spans="2:17" s="496" customFormat="1" ht="6.65" customHeight="1" thickBot="1">
      <c r="B35" s="1072"/>
      <c r="C35" s="1073"/>
      <c r="D35" s="1073"/>
      <c r="E35" s="1074"/>
      <c r="F35" s="1093"/>
      <c r="G35" s="1075"/>
      <c r="H35" s="1074"/>
      <c r="I35" s="1074"/>
      <c r="J35" s="1074"/>
      <c r="K35" s="1119"/>
      <c r="L35" s="575"/>
      <c r="M35" s="1074"/>
      <c r="N35" s="1074"/>
      <c r="O35" s="1075"/>
      <c r="P35" s="1129"/>
      <c r="Q35" s="494"/>
    </row>
    <row r="36" spans="2:17" ht="25.5" customHeight="1">
      <c r="B36" s="1183" t="s">
        <v>1853</v>
      </c>
      <c r="C36" s="1222"/>
      <c r="D36" s="1222"/>
      <c r="E36" s="1222"/>
      <c r="F36" s="1223"/>
      <c r="G36" s="1224"/>
      <c r="H36" s="1222"/>
      <c r="I36" s="1222"/>
      <c r="J36" s="1222"/>
      <c r="K36" s="1225"/>
      <c r="L36" s="1226"/>
      <c r="M36" s="1222"/>
      <c r="N36" s="1222"/>
      <c r="O36" s="1224"/>
      <c r="P36" s="1227"/>
      <c r="Q36" s="491"/>
    </row>
    <row r="37" spans="2:17" s="496" customFormat="1" ht="23" customHeight="1">
      <c r="B37" s="1076" t="s">
        <v>3029</v>
      </c>
      <c r="C37" s="1159"/>
      <c r="D37" s="1156"/>
      <c r="E37" s="1156"/>
      <c r="F37" s="1157"/>
      <c r="G37" s="1158"/>
      <c r="H37" s="1159"/>
      <c r="I37" s="1156"/>
      <c r="J37" s="1156"/>
      <c r="K37" s="1160"/>
      <c r="L37" s="478"/>
      <c r="M37" s="1159"/>
      <c r="N37" s="1156"/>
      <c r="O37" s="1158"/>
      <c r="P37" s="1161"/>
      <c r="Q37" s="500"/>
    </row>
    <row r="38" spans="2:17" ht="23" customHeight="1">
      <c r="B38" s="1077" t="s">
        <v>1854</v>
      </c>
      <c r="C38" s="1159"/>
      <c r="D38" s="1156"/>
      <c r="E38" s="1156"/>
      <c r="F38" s="1157"/>
      <c r="G38" s="1158"/>
      <c r="H38" s="1159"/>
      <c r="I38" s="1156"/>
      <c r="J38" s="1156"/>
      <c r="K38" s="1160"/>
      <c r="L38" s="478"/>
      <c r="M38" s="1159"/>
      <c r="N38" s="1156"/>
      <c r="O38" s="1158"/>
      <c r="P38" s="1161"/>
      <c r="Q38" s="491"/>
    </row>
    <row r="39" spans="2:17" ht="23" customHeight="1">
      <c r="B39" s="1078" t="s">
        <v>1855</v>
      </c>
      <c r="C39" s="1184"/>
      <c r="D39" s="1185"/>
      <c r="E39" s="1185"/>
      <c r="F39" s="1157"/>
      <c r="G39" s="1186"/>
      <c r="H39" s="1184"/>
      <c r="I39" s="1185"/>
      <c r="J39" s="1185"/>
      <c r="K39" s="1160"/>
      <c r="L39" s="478"/>
      <c r="M39" s="1184"/>
      <c r="N39" s="1185"/>
      <c r="O39" s="1186"/>
      <c r="P39" s="1161"/>
      <c r="Q39" s="504"/>
    </row>
    <row r="40" spans="2:17" ht="10" customHeight="1">
      <c r="B40" s="1078"/>
      <c r="C40" s="1185"/>
      <c r="D40" s="1185"/>
      <c r="E40" s="1185"/>
      <c r="F40" s="1396"/>
      <c r="G40" s="1186"/>
      <c r="H40" s="1185"/>
      <c r="I40" s="1185"/>
      <c r="J40" s="1185"/>
      <c r="K40" s="1397"/>
      <c r="L40" s="478"/>
      <c r="M40" s="1185"/>
      <c r="N40" s="1185"/>
      <c r="O40" s="1186"/>
      <c r="P40" s="1398"/>
      <c r="Q40" s="504"/>
    </row>
    <row r="41" spans="2:17" s="496" customFormat="1" ht="22" customHeight="1" thickBot="1">
      <c r="B41" s="1196" t="s">
        <v>36</v>
      </c>
      <c r="C41" s="1174">
        <f>C37+C38+C39</f>
        <v>0</v>
      </c>
      <c r="D41" s="1179"/>
      <c r="E41" s="1179"/>
      <c r="F41" s="1168">
        <f>F37+F38+F39</f>
        <v>0</v>
      </c>
      <c r="G41" s="1187"/>
      <c r="H41" s="1174">
        <f>H37+H38+H39</f>
        <v>0</v>
      </c>
      <c r="I41" s="1176"/>
      <c r="J41" s="1176"/>
      <c r="K41" s="1169">
        <f>K37+K38+K39</f>
        <v>0</v>
      </c>
      <c r="L41" s="478"/>
      <c r="M41" s="1174">
        <f>M37+M38+M39</f>
        <v>0</v>
      </c>
      <c r="N41" s="1179"/>
      <c r="O41" s="1187"/>
      <c r="P41" s="1171">
        <f>P37+P38+P39</f>
        <v>0</v>
      </c>
      <c r="Q41" s="494"/>
    </row>
    <row r="42" spans="2:17" s="496" customFormat="1" ht="9" customHeight="1" thickBot="1">
      <c r="B42" s="1072"/>
      <c r="C42" s="1074"/>
      <c r="D42" s="1074"/>
      <c r="E42" s="1074"/>
      <c r="F42" s="1093"/>
      <c r="G42" s="1079"/>
      <c r="H42" s="1074"/>
      <c r="I42" s="1074"/>
      <c r="J42" s="1074"/>
      <c r="K42" s="1119"/>
      <c r="L42" s="575"/>
      <c r="M42" s="1074"/>
      <c r="N42" s="1074"/>
      <c r="O42" s="1079"/>
      <c r="P42" s="1129"/>
      <c r="Q42" s="494"/>
    </row>
    <row r="43" spans="2:17" s="496" customFormat="1" ht="23" customHeight="1" thickTop="1">
      <c r="B43" s="1201" t="s">
        <v>3010</v>
      </c>
      <c r="C43" s="1404"/>
      <c r="D43" s="1404"/>
      <c r="E43" s="1404"/>
      <c r="F43" s="1405"/>
      <c r="G43" s="1406"/>
      <c r="H43" s="1404"/>
      <c r="I43" s="1404"/>
      <c r="J43" s="1404"/>
      <c r="K43" s="1407"/>
      <c r="L43" s="1408"/>
      <c r="M43" s="1404"/>
      <c r="N43" s="1404"/>
      <c r="O43" s="1406"/>
      <c r="P43" s="1409"/>
      <c r="Q43" s="500"/>
    </row>
    <row r="44" spans="2:17" s="496" customFormat="1" ht="23" customHeight="1">
      <c r="B44" s="1078" t="s">
        <v>3011</v>
      </c>
      <c r="C44" s="1188"/>
      <c r="D44" s="1185"/>
      <c r="E44" s="1185"/>
      <c r="F44" s="1157"/>
      <c r="G44" s="478"/>
      <c r="H44" s="1188"/>
      <c r="I44" s="1185"/>
      <c r="J44" s="1185"/>
      <c r="K44" s="1160"/>
      <c r="L44" s="478"/>
      <c r="M44" s="1188"/>
      <c r="N44" s="1185"/>
      <c r="O44" s="478"/>
      <c r="P44" s="1161"/>
      <c r="Q44" s="495"/>
    </row>
    <row r="45" spans="2:17" s="496" customFormat="1" ht="23" customHeight="1">
      <c r="B45" s="1078" t="s">
        <v>2878</v>
      </c>
      <c r="C45" s="1184"/>
      <c r="D45" s="1185"/>
      <c r="E45" s="1185"/>
      <c r="F45" s="1157"/>
      <c r="G45" s="478"/>
      <c r="H45" s="1184"/>
      <c r="I45" s="1185"/>
      <c r="J45" s="1185"/>
      <c r="K45" s="1160"/>
      <c r="L45" s="478"/>
      <c r="M45" s="1184"/>
      <c r="N45" s="1185"/>
      <c r="O45" s="478"/>
      <c r="P45" s="1161"/>
      <c r="Q45" s="495"/>
    </row>
    <row r="46" spans="2:17" s="496" customFormat="1" ht="23" customHeight="1">
      <c r="B46" s="1080" t="s">
        <v>9</v>
      </c>
      <c r="C46" s="1184"/>
      <c r="D46" s="1156"/>
      <c r="E46" s="1156"/>
      <c r="F46" s="1157"/>
      <c r="G46" s="1158"/>
      <c r="H46" s="1184"/>
      <c r="I46" s="1156"/>
      <c r="J46" s="1156"/>
      <c r="K46" s="1160"/>
      <c r="L46" s="478"/>
      <c r="M46" s="1184"/>
      <c r="N46" s="1156"/>
      <c r="O46" s="1158"/>
      <c r="P46" s="1161"/>
      <c r="Q46" s="500"/>
    </row>
    <row r="47" spans="2:17" s="496" customFormat="1" ht="11.5" customHeight="1">
      <c r="B47" s="1080"/>
      <c r="C47" s="1185"/>
      <c r="D47" s="1156"/>
      <c r="E47" s="1156"/>
      <c r="F47" s="1396"/>
      <c r="G47" s="1158"/>
      <c r="H47" s="1185"/>
      <c r="I47" s="1156"/>
      <c r="J47" s="1156"/>
      <c r="K47" s="1397"/>
      <c r="L47" s="478"/>
      <c r="M47" s="1185"/>
      <c r="N47" s="1156"/>
      <c r="O47" s="1158"/>
      <c r="P47" s="1398"/>
      <c r="Q47" s="500"/>
    </row>
    <row r="48" spans="2:17" s="496" customFormat="1" ht="23" customHeight="1" thickBot="1">
      <c r="B48" s="1196" t="s">
        <v>36</v>
      </c>
      <c r="C48" s="1174">
        <f>SUM(C44:C46)</f>
        <v>0</v>
      </c>
      <c r="D48" s="1156"/>
      <c r="E48" s="1156"/>
      <c r="F48" s="1168">
        <f>SUM(F44:F46)</f>
        <v>0</v>
      </c>
      <c r="G48" s="1158"/>
      <c r="H48" s="1174">
        <f>SUM(H44:H46)</f>
        <v>0</v>
      </c>
      <c r="I48" s="1156"/>
      <c r="J48" s="1156"/>
      <c r="K48" s="1169">
        <f>SUM(K44:K46)</f>
        <v>0</v>
      </c>
      <c r="L48" s="478"/>
      <c r="M48" s="1174">
        <f>SUM(M44:M46)</f>
        <v>0</v>
      </c>
      <c r="N48" s="1156"/>
      <c r="O48" s="1158"/>
      <c r="P48" s="1171">
        <f>SUM(P44:P46)</f>
        <v>0</v>
      </c>
      <c r="Q48" s="500"/>
    </row>
    <row r="49" spans="1:18" ht="9" customHeight="1" thickBot="1">
      <c r="A49" s="1297"/>
      <c r="B49" s="1297"/>
      <c r="C49" s="1298"/>
      <c r="D49" s="1298"/>
      <c r="E49" s="1298"/>
      <c r="F49" s="1299"/>
      <c r="G49" s="668"/>
      <c r="H49" s="1298"/>
      <c r="I49" s="1298"/>
      <c r="J49" s="1298"/>
      <c r="K49" s="1300"/>
      <c r="L49" s="591"/>
      <c r="M49" s="1298"/>
      <c r="N49" s="1298"/>
      <c r="O49" s="668"/>
      <c r="P49" s="1301"/>
      <c r="Q49" s="505"/>
    </row>
    <row r="50" spans="1:18" ht="51" customHeight="1" thickTop="1" thickBot="1">
      <c r="B50" s="1081"/>
      <c r="C50" s="505"/>
      <c r="D50" s="505"/>
      <c r="E50" s="505"/>
      <c r="F50" s="1094"/>
      <c r="G50" s="506"/>
      <c r="H50" s="505"/>
      <c r="I50" s="505"/>
      <c r="J50" s="505"/>
      <c r="K50" s="1120"/>
      <c r="L50" s="482"/>
      <c r="M50" s="505"/>
      <c r="N50" s="505"/>
      <c r="O50" s="506"/>
      <c r="P50" s="1120"/>
      <c r="Q50" s="505"/>
    </row>
    <row r="51" spans="1:18" ht="34.5" customHeight="1" thickTop="1" thickBot="1">
      <c r="A51" s="1265" t="s">
        <v>3067</v>
      </c>
      <c r="B51" s="1287" t="s">
        <v>3068</v>
      </c>
      <c r="C51" s="1082"/>
      <c r="D51" s="669"/>
      <c r="E51" s="669"/>
      <c r="F51" s="1254"/>
      <c r="G51" s="1189"/>
      <c r="H51" s="1190"/>
      <c r="I51" s="1190"/>
      <c r="J51" s="1190"/>
      <c r="K51" s="1254"/>
      <c r="L51" s="1191"/>
      <c r="M51" s="1190"/>
      <c r="N51" s="1190"/>
      <c r="O51" s="1192"/>
      <c r="P51" s="1255"/>
      <c r="Q51" s="490"/>
    </row>
    <row r="52" spans="1:18" ht="10" customHeight="1" thickBot="1">
      <c r="A52" s="1139"/>
      <c r="B52" s="1139"/>
      <c r="C52" s="668"/>
      <c r="D52" s="668"/>
      <c r="E52" s="668"/>
      <c r="F52" s="1136"/>
      <c r="G52" s="670"/>
      <c r="H52" s="668"/>
      <c r="I52" s="668"/>
      <c r="J52" s="668"/>
      <c r="K52" s="1137"/>
      <c r="L52" s="591"/>
      <c r="M52" s="668"/>
      <c r="N52" s="668"/>
      <c r="O52" s="670"/>
      <c r="P52" s="1138"/>
      <c r="Q52" s="507"/>
    </row>
    <row r="53" spans="1:18" ht="2.5" customHeight="1" thickTop="1">
      <c r="B53" s="506"/>
      <c r="C53" s="506"/>
      <c r="D53" s="506"/>
      <c r="E53" s="506"/>
      <c r="F53" s="1095"/>
      <c r="G53" s="507"/>
      <c r="H53" s="506"/>
      <c r="I53" s="506"/>
      <c r="J53" s="506"/>
      <c r="K53" s="961"/>
      <c r="L53" s="482"/>
      <c r="M53" s="506"/>
      <c r="N53" s="506"/>
      <c r="O53" s="507"/>
      <c r="P53" s="1130"/>
      <c r="Q53" s="507"/>
    </row>
    <row r="54" spans="1:18" s="496" customFormat="1" ht="51" customHeight="1" thickBot="1">
      <c r="B54" s="1303"/>
      <c r="C54" s="499"/>
      <c r="D54" s="499"/>
      <c r="E54" s="499"/>
      <c r="F54" s="1090"/>
      <c r="G54" s="500"/>
      <c r="H54" s="499"/>
      <c r="I54" s="499"/>
      <c r="J54" s="499"/>
      <c r="K54" s="667"/>
      <c r="L54" s="495"/>
      <c r="M54" s="499"/>
      <c r="N54" s="499"/>
      <c r="O54" s="500"/>
      <c r="P54" s="667"/>
      <c r="Q54" s="500"/>
    </row>
    <row r="55" spans="1:18" s="496" customFormat="1" ht="58" customHeight="1" thickTop="1" thickBot="1">
      <c r="A55" s="1265" t="s">
        <v>3070</v>
      </c>
      <c r="B55" s="1284" t="s">
        <v>3088</v>
      </c>
      <c r="C55" s="1259" t="s">
        <v>1845</v>
      </c>
      <c r="D55" s="1260"/>
      <c r="E55" s="1260"/>
      <c r="F55" s="1261" t="s">
        <v>1847</v>
      </c>
      <c r="G55" s="1262"/>
      <c r="H55" s="1260" t="s">
        <v>1845</v>
      </c>
      <c r="I55" s="1260"/>
      <c r="J55" s="1260"/>
      <c r="K55" s="1261" t="s">
        <v>1847</v>
      </c>
      <c r="L55" s="1263"/>
      <c r="M55" s="1260" t="s">
        <v>1845</v>
      </c>
      <c r="N55" s="1260"/>
      <c r="O55" s="1262"/>
      <c r="P55" s="1264" t="s">
        <v>1847</v>
      </c>
      <c r="Q55" s="500"/>
      <c r="R55" s="1057"/>
    </row>
    <row r="56" spans="1:18" s="496" customFormat="1" ht="32.5" customHeight="1" thickTop="1">
      <c r="B56" s="979" t="s">
        <v>1849</v>
      </c>
      <c r="C56" s="1228"/>
      <c r="D56" s="1156"/>
      <c r="E56" s="1156"/>
      <c r="F56" s="1234"/>
      <c r="G56" s="1158"/>
      <c r="H56" s="1228"/>
      <c r="I56" s="1156"/>
      <c r="J56" s="1156"/>
      <c r="K56" s="1229"/>
      <c r="L56" s="478"/>
      <c r="M56" s="1228"/>
      <c r="N56" s="1156"/>
      <c r="O56" s="1158"/>
      <c r="P56" s="1230"/>
      <c r="Q56" s="500"/>
      <c r="R56" s="1438" t="str">
        <f>IF(C67&gt;0,"N'oubliez pas de remplir cette section! Indiquez 0 lorsque il n'en y a pas!","")</f>
        <v/>
      </c>
    </row>
    <row r="57" spans="1:18" s="496" customFormat="1" ht="24.5" customHeight="1">
      <c r="B57" s="979" t="s">
        <v>1850</v>
      </c>
      <c r="C57" s="1231"/>
      <c r="D57" s="1156"/>
      <c r="E57" s="1156"/>
      <c r="F57" s="1234"/>
      <c r="G57" s="1158"/>
      <c r="H57" s="1231"/>
      <c r="I57" s="1156"/>
      <c r="J57" s="1156"/>
      <c r="K57" s="1232"/>
      <c r="L57" s="478"/>
      <c r="M57" s="1231"/>
      <c r="N57" s="1156"/>
      <c r="O57" s="1158"/>
      <c r="P57" s="1233"/>
      <c r="Q57" s="500"/>
    </row>
    <row r="58" spans="1:18" s="496" customFormat="1" ht="27.5" customHeight="1">
      <c r="B58" s="979" t="s">
        <v>3036</v>
      </c>
      <c r="C58" s="1231"/>
      <c r="D58" s="1156"/>
      <c r="E58" s="1156"/>
      <c r="F58" s="1234"/>
      <c r="G58" s="1158"/>
      <c r="H58" s="1231"/>
      <c r="I58" s="1156"/>
      <c r="J58" s="1156"/>
      <c r="K58" s="1232"/>
      <c r="L58" s="478"/>
      <c r="M58" s="1231"/>
      <c r="N58" s="1156"/>
      <c r="O58" s="1158"/>
      <c r="P58" s="1233"/>
      <c r="Q58" s="500"/>
    </row>
    <row r="59" spans="1:18" s="496" customFormat="1" ht="8" customHeight="1">
      <c r="A59" s="1308"/>
      <c r="B59" s="1071"/>
      <c r="C59" s="499"/>
      <c r="D59" s="499"/>
      <c r="E59" s="499"/>
      <c r="F59" s="1090"/>
      <c r="G59" s="500"/>
      <c r="H59" s="499"/>
      <c r="I59" s="499"/>
      <c r="J59" s="499"/>
      <c r="K59" s="667"/>
      <c r="L59" s="495"/>
      <c r="M59" s="499"/>
      <c r="N59" s="499"/>
      <c r="O59" s="500"/>
      <c r="P59" s="1296"/>
      <c r="Q59" s="500"/>
    </row>
    <row r="60" spans="1:18" ht="6" customHeight="1" thickBot="1">
      <c r="A60" s="1309"/>
      <c r="B60" s="1310"/>
      <c r="C60" s="1311"/>
      <c r="D60" s="1311"/>
      <c r="E60" s="1311"/>
      <c r="F60" s="1312"/>
      <c r="G60" s="1313"/>
      <c r="H60" s="1311"/>
      <c r="I60" s="1311"/>
      <c r="J60" s="1311"/>
      <c r="K60" s="1314"/>
      <c r="L60" s="591"/>
      <c r="M60" s="1311"/>
      <c r="N60" s="1311"/>
      <c r="O60" s="1313"/>
      <c r="P60" s="1315"/>
      <c r="Q60" s="491"/>
    </row>
    <row r="61" spans="1:18" ht="10.5" customHeight="1" thickTop="1">
      <c r="B61" s="482"/>
      <c r="C61" s="490"/>
      <c r="D61" s="490"/>
      <c r="E61" s="490"/>
      <c r="F61" s="1087"/>
      <c r="G61" s="491"/>
      <c r="H61" s="490"/>
      <c r="I61" s="490"/>
      <c r="J61" s="490"/>
      <c r="K61" s="962"/>
      <c r="L61" s="482"/>
      <c r="M61" s="490"/>
      <c r="N61" s="490"/>
      <c r="O61" s="491"/>
      <c r="P61" s="1133"/>
      <c r="Q61" s="491"/>
    </row>
    <row r="62" spans="1:18" ht="0.65" customHeight="1">
      <c r="B62" s="482"/>
      <c r="C62" s="490"/>
      <c r="D62" s="490"/>
      <c r="E62" s="490"/>
      <c r="F62" s="1087"/>
      <c r="G62" s="491"/>
      <c r="H62" s="490"/>
      <c r="I62" s="490"/>
      <c r="J62" s="490"/>
      <c r="K62" s="962"/>
      <c r="L62" s="482"/>
      <c r="M62" s="490"/>
      <c r="N62" s="490"/>
      <c r="O62" s="491"/>
      <c r="P62" s="1133"/>
      <c r="Q62" s="491"/>
    </row>
    <row r="63" spans="1:18" ht="33" customHeight="1" thickBot="1">
      <c r="B63" s="482"/>
      <c r="C63" s="490"/>
      <c r="D63" s="490"/>
      <c r="E63" s="490"/>
      <c r="F63" s="1087"/>
      <c r="G63" s="491"/>
      <c r="H63" s="490"/>
      <c r="I63" s="490"/>
      <c r="J63" s="490"/>
      <c r="K63" s="962"/>
      <c r="L63" s="482"/>
      <c r="M63" s="490"/>
      <c r="N63" s="490"/>
      <c r="O63" s="491"/>
      <c r="P63" s="1133"/>
      <c r="Q63" s="491"/>
    </row>
    <row r="64" spans="1:18" ht="30" customHeight="1" thickTop="1">
      <c r="A64" s="1458" t="s">
        <v>2877</v>
      </c>
      <c r="B64" s="1459"/>
      <c r="C64" s="1467" t="s">
        <v>2955</v>
      </c>
      <c r="D64" s="1468"/>
      <c r="E64" s="1468"/>
      <c r="F64" s="1468"/>
      <c r="G64" s="1304"/>
      <c r="H64" s="1467" t="s">
        <v>2954</v>
      </c>
      <c r="I64" s="1468"/>
      <c r="J64" s="1468"/>
      <c r="K64" s="1468"/>
      <c r="L64" s="1305"/>
      <c r="M64" s="1467" t="s">
        <v>1846</v>
      </c>
      <c r="N64" s="1468"/>
      <c r="O64" s="1468"/>
      <c r="P64" s="1469"/>
      <c r="Q64" s="507"/>
    </row>
    <row r="65" spans="1:18" s="479" customFormat="1" ht="30" customHeight="1" thickBot="1">
      <c r="A65" s="1460"/>
      <c r="B65" s="1461"/>
      <c r="C65" s="1279" t="s">
        <v>1845</v>
      </c>
      <c r="D65" s="1280"/>
      <c r="E65" s="1280"/>
      <c r="F65" s="1281" t="s">
        <v>1847</v>
      </c>
      <c r="G65" s="1282"/>
      <c r="H65" s="1279" t="s">
        <v>1845</v>
      </c>
      <c r="I65" s="1280"/>
      <c r="J65" s="1280"/>
      <c r="K65" s="1281" t="s">
        <v>1847</v>
      </c>
      <c r="L65" s="1283"/>
      <c r="M65" s="1279" t="s">
        <v>1845</v>
      </c>
      <c r="N65" s="1280"/>
      <c r="O65" s="1280"/>
      <c r="P65" s="1306" t="s">
        <v>1847</v>
      </c>
      <c r="Q65" s="1267"/>
    </row>
    <row r="66" spans="1:18" s="496" customFormat="1" ht="10" customHeight="1">
      <c r="A66" s="1460"/>
      <c r="B66" s="1461"/>
      <c r="C66" s="1278"/>
      <c r="D66" s="1268"/>
      <c r="E66" s="1269"/>
      <c r="F66" s="1270"/>
      <c r="G66" s="1271"/>
      <c r="H66" s="1274"/>
      <c r="I66" s="1269"/>
      <c r="J66" s="1269"/>
      <c r="K66" s="1275"/>
      <c r="L66" s="1266"/>
      <c r="M66" s="1274"/>
      <c r="N66" s="1268"/>
      <c r="O66" s="1277"/>
      <c r="P66" s="1193"/>
      <c r="Q66" s="500"/>
    </row>
    <row r="67" spans="1:18" s="496" customFormat="1" ht="26.15" customHeight="1">
      <c r="A67" s="1460"/>
      <c r="B67" s="1461"/>
      <c r="C67" s="1446">
        <f>C48+C41+C34+C26+C19</f>
        <v>0</v>
      </c>
      <c r="D67" s="1272"/>
      <c r="E67" s="1269"/>
      <c r="F67" s="1194">
        <f>F19+F26+F34+F41+F48</f>
        <v>0</v>
      </c>
      <c r="G67" s="1271"/>
      <c r="H67" s="1446">
        <f>H48+H41+H34+H26+H19</f>
        <v>0</v>
      </c>
      <c r="I67" s="1269"/>
      <c r="J67" s="1269"/>
      <c r="K67" s="1195">
        <f>K19+K26+K34+K41+K48</f>
        <v>0</v>
      </c>
      <c r="L67" s="1266"/>
      <c r="M67" s="1446">
        <f>M48+M41+M34+M26+M19</f>
        <v>0</v>
      </c>
      <c r="N67" s="1272"/>
      <c r="O67" s="1277"/>
      <c r="P67" s="1307">
        <f>P19+P26+P34+P41+P48</f>
        <v>0</v>
      </c>
      <c r="Q67" s="500"/>
      <c r="R67" s="1057"/>
    </row>
    <row r="68" spans="1:18" s="496" customFormat="1" ht="7" customHeight="1" thickBot="1">
      <c r="A68" s="1462"/>
      <c r="B68" s="1463"/>
      <c r="C68" s="980"/>
      <c r="D68" s="980"/>
      <c r="E68" s="980"/>
      <c r="F68" s="1096"/>
      <c r="G68" s="1273"/>
      <c r="H68" s="1276"/>
      <c r="I68" s="980"/>
      <c r="J68" s="980"/>
      <c r="K68" s="981"/>
      <c r="L68" s="983"/>
      <c r="M68" s="1276"/>
      <c r="N68" s="980"/>
      <c r="O68" s="982"/>
      <c r="P68" s="1131"/>
      <c r="Q68" s="500"/>
    </row>
    <row r="69" spans="1:18" ht="50" customHeight="1" thickTop="1" thickBot="1">
      <c r="B69" s="591"/>
      <c r="C69" s="490"/>
      <c r="D69" s="490"/>
      <c r="E69" s="490"/>
      <c r="F69" s="1087"/>
      <c r="G69" s="491"/>
      <c r="H69" s="490"/>
      <c r="I69" s="490"/>
      <c r="J69" s="490"/>
      <c r="K69" s="962"/>
      <c r="L69" s="482"/>
      <c r="M69" s="490"/>
      <c r="N69" s="490"/>
      <c r="O69" s="491"/>
      <c r="P69" s="1133"/>
      <c r="Q69" s="491"/>
    </row>
    <row r="70" spans="1:18" ht="32.5" customHeight="1" thickTop="1">
      <c r="A70" s="1286" t="s">
        <v>198</v>
      </c>
      <c r="B70" s="1286" t="s">
        <v>3071</v>
      </c>
      <c r="C70" s="1235"/>
      <c r="D70" s="1236"/>
      <c r="E70" s="1236"/>
      <c r="F70" s="1237"/>
      <c r="G70" s="1238"/>
      <c r="H70" s="1235"/>
      <c r="I70" s="1236"/>
      <c r="J70" s="1236"/>
      <c r="K70" s="1239"/>
      <c r="L70" s="1240"/>
      <c r="M70" s="491"/>
      <c r="P70" s="483"/>
    </row>
    <row r="71" spans="1:18" ht="10" customHeight="1">
      <c r="B71" s="592"/>
      <c r="C71" s="593"/>
      <c r="D71" s="594"/>
      <c r="E71" s="594"/>
      <c r="F71" s="1098"/>
      <c r="G71" s="491"/>
      <c r="H71" s="593"/>
      <c r="I71" s="594"/>
      <c r="J71" s="594"/>
      <c r="K71" s="965"/>
      <c r="L71" s="1140"/>
      <c r="M71" s="491"/>
      <c r="P71" s="483"/>
    </row>
    <row r="72" spans="1:18" ht="32" customHeight="1">
      <c r="B72" s="1285" t="s">
        <v>3065</v>
      </c>
      <c r="C72" s="1245" t="s">
        <v>2955</v>
      </c>
      <c r="D72" s="1250"/>
      <c r="E72" s="1250"/>
      <c r="F72" s="1251"/>
      <c r="G72" s="1158"/>
      <c r="H72" s="1245" t="s">
        <v>2954</v>
      </c>
      <c r="I72" s="1252"/>
      <c r="J72" s="1252"/>
      <c r="K72" s="1253"/>
      <c r="L72" s="1140"/>
      <c r="M72" s="491"/>
      <c r="P72" s="483"/>
    </row>
    <row r="73" spans="1:18" ht="10.5" customHeight="1">
      <c r="B73" s="1244"/>
      <c r="C73" s="1141"/>
      <c r="D73" s="1142"/>
      <c r="E73" s="1142"/>
      <c r="F73" s="1143"/>
      <c r="G73" s="491"/>
      <c r="H73" s="1141"/>
      <c r="I73" s="1142"/>
      <c r="J73" s="1142"/>
      <c r="K73" s="1144"/>
      <c r="L73" s="1140"/>
      <c r="M73" s="491"/>
      <c r="P73" s="483"/>
    </row>
    <row r="74" spans="1:18" ht="24.65" customHeight="1">
      <c r="B74" s="1243" t="s">
        <v>3037</v>
      </c>
      <c r="C74" s="1449"/>
      <c r="D74" s="1449"/>
      <c r="E74" s="1449"/>
      <c r="F74" s="1449"/>
      <c r="G74" s="478"/>
      <c r="H74" s="1449"/>
      <c r="I74" s="1449"/>
      <c r="J74" s="1449"/>
      <c r="K74" s="1449"/>
      <c r="L74" s="1140"/>
      <c r="M74" s="491"/>
      <c r="P74" s="483"/>
    </row>
    <row r="75" spans="1:18" ht="18.649999999999999" customHeight="1">
      <c r="B75" s="1241" t="s">
        <v>317</v>
      </c>
      <c r="C75" s="1450"/>
      <c r="D75" s="1450"/>
      <c r="E75" s="1450"/>
      <c r="F75" s="1450"/>
      <c r="G75" s="478"/>
      <c r="H75" s="1450"/>
      <c r="I75" s="1450"/>
      <c r="J75" s="1450"/>
      <c r="K75" s="1450"/>
      <c r="L75" s="1140"/>
      <c r="M75" s="491"/>
      <c r="O75" s="1057"/>
      <c r="P75" s="483"/>
    </row>
    <row r="76" spans="1:18" ht="18.649999999999999" customHeight="1">
      <c r="B76" s="1241" t="s">
        <v>320</v>
      </c>
      <c r="C76" s="1450"/>
      <c r="D76" s="1450"/>
      <c r="E76" s="1450"/>
      <c r="F76" s="1450"/>
      <c r="G76" s="478"/>
      <c r="H76" s="1450"/>
      <c r="I76" s="1450"/>
      <c r="J76" s="1450"/>
      <c r="K76" s="1450"/>
      <c r="L76" s="1140"/>
      <c r="M76" s="491"/>
      <c r="P76" s="483"/>
    </row>
    <row r="77" spans="1:18" ht="18.649999999999999" customHeight="1">
      <c r="B77" s="1242" t="s">
        <v>2896</v>
      </c>
      <c r="C77" s="1450"/>
      <c r="D77" s="1450"/>
      <c r="E77" s="1450"/>
      <c r="F77" s="1450"/>
      <c r="G77" s="478"/>
      <c r="H77" s="1450"/>
      <c r="I77" s="1450"/>
      <c r="J77" s="1450"/>
      <c r="K77" s="1450"/>
      <c r="L77" s="1140"/>
      <c r="M77" s="491"/>
      <c r="P77" s="483"/>
    </row>
    <row r="78" spans="1:18" ht="9" customHeight="1" thickBot="1">
      <c r="B78" s="596"/>
      <c r="C78" s="1410"/>
      <c r="D78" s="1410"/>
      <c r="E78" s="1410"/>
      <c r="F78" s="1411"/>
      <c r="G78" s="482"/>
      <c r="H78" s="1412"/>
      <c r="I78" s="1412"/>
      <c r="J78" s="1412"/>
      <c r="K78" s="1413"/>
      <c r="L78" s="1140"/>
      <c r="M78" s="491"/>
      <c r="P78" s="483"/>
    </row>
    <row r="79" spans="1:18" s="1249" customFormat="1" ht="22.5" customHeight="1" thickBot="1">
      <c r="B79" s="1246" t="s">
        <v>10</v>
      </c>
      <c r="C79" s="1470">
        <f>SUM(C74:F77)</f>
        <v>0</v>
      </c>
      <c r="D79" s="1470"/>
      <c r="E79" s="1470"/>
      <c r="F79" s="1470"/>
      <c r="G79" s="1247"/>
      <c r="H79" s="1470">
        <f>SUM(H74:K77)</f>
        <v>0</v>
      </c>
      <c r="I79" s="1470"/>
      <c r="J79" s="1470"/>
      <c r="K79" s="1470"/>
      <c r="L79" s="1248"/>
      <c r="M79" s="1247"/>
    </row>
    <row r="80" spans="1:18" ht="10" customHeight="1">
      <c r="B80" s="662"/>
      <c r="C80" s="490"/>
      <c r="D80" s="490"/>
      <c r="E80" s="490"/>
      <c r="F80" s="1087"/>
      <c r="G80" s="491"/>
      <c r="H80" s="490"/>
      <c r="I80" s="490"/>
      <c r="J80" s="490"/>
      <c r="K80" s="962"/>
      <c r="L80" s="1140"/>
      <c r="M80" s="491"/>
      <c r="P80" s="483"/>
    </row>
    <row r="81" spans="1:19" s="496" customFormat="1" ht="10" customHeight="1" thickBot="1">
      <c r="A81" s="1320"/>
      <c r="B81" s="671"/>
      <c r="C81" s="672"/>
      <c r="D81" s="672"/>
      <c r="E81" s="672"/>
      <c r="F81" s="1099"/>
      <c r="G81" s="672"/>
      <c r="H81" s="672"/>
      <c r="I81" s="672"/>
      <c r="J81" s="672"/>
      <c r="K81" s="966"/>
      <c r="L81" s="1145"/>
      <c r="M81" s="495"/>
    </row>
    <row r="82" spans="1:19" ht="8.5" customHeight="1" thickTop="1">
      <c r="B82" s="1321"/>
      <c r="C82" s="481"/>
      <c r="D82" s="481"/>
      <c r="E82" s="481"/>
      <c r="F82" s="1084"/>
      <c r="G82" s="481"/>
      <c r="H82" s="481"/>
      <c r="I82" s="481"/>
      <c r="J82" s="481"/>
      <c r="K82" s="960"/>
      <c r="L82" s="481"/>
      <c r="M82" s="481"/>
      <c r="N82" s="481"/>
      <c r="O82" s="481"/>
      <c r="P82" s="960"/>
      <c r="Q82" s="481"/>
    </row>
    <row r="83" spans="1:19" ht="50.5" customHeight="1" thickBot="1">
      <c r="B83" s="480"/>
      <c r="C83" s="481"/>
      <c r="D83" s="481"/>
      <c r="E83" s="481"/>
      <c r="F83" s="1084"/>
      <c r="G83" s="481"/>
      <c r="H83" s="481"/>
      <c r="I83" s="481"/>
      <c r="J83" s="481"/>
      <c r="K83" s="960"/>
      <c r="L83" s="481"/>
      <c r="M83" s="481"/>
      <c r="N83" s="481"/>
      <c r="O83" s="481"/>
      <c r="P83" s="960"/>
      <c r="Q83" s="481"/>
    </row>
    <row r="84" spans="1:19" s="496" customFormat="1" ht="24.5" customHeight="1">
      <c r="A84" s="1288" t="s">
        <v>2905</v>
      </c>
      <c r="B84" s="1416" t="s">
        <v>3089</v>
      </c>
      <c r="C84" s="1417"/>
      <c r="D84" s="1417"/>
      <c r="E84" s="1418"/>
      <c r="F84" s="1100"/>
      <c r="G84" s="574"/>
      <c r="H84" s="574"/>
      <c r="I84" s="574"/>
      <c r="J84" s="574"/>
      <c r="K84" s="967"/>
      <c r="L84" s="574"/>
      <c r="M84" s="574"/>
      <c r="N84" s="574"/>
      <c r="O84" s="574"/>
      <c r="P84" s="1134"/>
      <c r="Q84" s="495"/>
    </row>
    <row r="85" spans="1:19" s="496" customFormat="1" ht="15.65" customHeight="1">
      <c r="A85" s="1414"/>
      <c r="B85" s="1419"/>
      <c r="C85" s="503"/>
      <c r="D85" s="503"/>
      <c r="E85" s="1420"/>
      <c r="F85" s="1101"/>
      <c r="G85" s="503"/>
      <c r="H85" s="503"/>
      <c r="I85" s="503"/>
      <c r="J85" s="503"/>
      <c r="K85" s="968"/>
      <c r="L85" s="503"/>
      <c r="M85" s="503"/>
      <c r="N85" s="503"/>
      <c r="O85" s="503"/>
      <c r="P85" s="1135"/>
      <c r="Q85" s="495"/>
    </row>
    <row r="86" spans="1:19" s="496" customFormat="1" ht="20.5" customHeight="1">
      <c r="A86" s="1414"/>
      <c r="B86" s="1421" t="s">
        <v>1860</v>
      </c>
      <c r="C86" s="597"/>
      <c r="D86" s="486"/>
      <c r="E86" s="1422"/>
      <c r="F86" s="1102"/>
      <c r="G86" s="486"/>
      <c r="H86" s="486"/>
      <c r="I86" s="486"/>
      <c r="J86" s="486"/>
      <c r="K86" s="969"/>
      <c r="L86" s="508"/>
      <c r="M86" s="486"/>
      <c r="N86" s="486"/>
      <c r="O86" s="486"/>
      <c r="P86" s="969"/>
      <c r="Q86" s="508"/>
    </row>
    <row r="87" spans="1:19" s="496" customFormat="1" ht="22" customHeight="1">
      <c r="A87" s="1414"/>
      <c r="B87" s="1421" t="s">
        <v>1858</v>
      </c>
      <c r="C87" s="598"/>
      <c r="D87" s="508"/>
      <c r="E87" s="1423"/>
      <c r="F87" s="1103"/>
      <c r="G87" s="508"/>
      <c r="H87" s="508"/>
      <c r="I87" s="508"/>
      <c r="J87" s="508"/>
      <c r="K87" s="970"/>
      <c r="L87" s="508"/>
      <c r="M87" s="508"/>
      <c r="N87" s="508"/>
      <c r="O87" s="508"/>
      <c r="P87" s="970"/>
      <c r="Q87" s="508"/>
    </row>
    <row r="88" spans="1:19" s="496" customFormat="1" ht="12" customHeight="1" thickBot="1">
      <c r="A88" s="1415"/>
      <c r="B88" s="1424"/>
      <c r="C88" s="493"/>
      <c r="D88" s="493"/>
      <c r="E88" s="1425"/>
      <c r="F88" s="1103"/>
      <c r="G88" s="508"/>
      <c r="H88" s="508"/>
      <c r="I88" s="508"/>
      <c r="J88" s="508"/>
      <c r="K88" s="970"/>
      <c r="L88" s="508"/>
      <c r="M88" s="508"/>
      <c r="N88" s="508"/>
      <c r="O88" s="508"/>
      <c r="P88" s="970"/>
      <c r="Q88" s="508"/>
    </row>
    <row r="89" spans="1:19" s="496" customFormat="1" ht="36.65" customHeight="1" thickTop="1">
      <c r="B89" s="499"/>
      <c r="C89" s="508"/>
      <c r="D89" s="508"/>
      <c r="E89" s="508"/>
      <c r="F89" s="1103"/>
      <c r="G89" s="508"/>
      <c r="H89" s="508"/>
      <c r="I89" s="508"/>
      <c r="J89" s="508"/>
      <c r="K89" s="970"/>
      <c r="L89" s="508"/>
      <c r="M89" s="508"/>
      <c r="N89" s="508"/>
      <c r="O89" s="508"/>
      <c r="P89" s="970"/>
      <c r="Q89" s="508"/>
    </row>
    <row r="90" spans="1:19" ht="1.5" customHeight="1">
      <c r="B90" s="490"/>
      <c r="C90" s="1465"/>
      <c r="D90" s="1465"/>
      <c r="E90" s="1465"/>
      <c r="F90" s="1465"/>
      <c r="G90" s="1465"/>
      <c r="H90" s="1465"/>
      <c r="I90" s="1465"/>
      <c r="J90" s="1465"/>
      <c r="K90" s="1465"/>
      <c r="L90" s="576"/>
      <c r="M90" s="1465"/>
      <c r="N90" s="1465"/>
      <c r="O90" s="1465"/>
      <c r="P90" s="1465"/>
      <c r="Q90" s="507"/>
    </row>
    <row r="91" spans="1:19" ht="8.5" customHeight="1">
      <c r="B91" s="480"/>
      <c r="C91" s="481"/>
      <c r="D91" s="481"/>
      <c r="E91" s="481"/>
      <c r="F91" s="1084"/>
      <c r="G91" s="481"/>
      <c r="H91" s="481"/>
      <c r="I91" s="481"/>
      <c r="J91" s="481"/>
      <c r="K91" s="960"/>
      <c r="L91" s="481"/>
      <c r="M91" s="481"/>
      <c r="N91" s="481"/>
      <c r="O91" s="481"/>
      <c r="Q91" s="482"/>
      <c r="S91" s="483" t="s">
        <v>96</v>
      </c>
    </row>
    <row r="92" spans="1:19" ht="19.5" hidden="1" customHeight="1">
      <c r="B92" s="509"/>
      <c r="C92" s="509"/>
      <c r="D92" s="509"/>
      <c r="E92" s="509"/>
      <c r="F92" s="1104"/>
      <c r="G92" s="509"/>
      <c r="H92" s="509"/>
      <c r="I92" s="509"/>
      <c r="J92" s="509"/>
      <c r="K92" s="971"/>
      <c r="L92" s="509"/>
      <c r="M92" s="509"/>
      <c r="N92" s="509"/>
      <c r="O92" s="509"/>
      <c r="P92" s="971"/>
      <c r="Q92" s="509"/>
    </row>
    <row r="93" spans="1:19" ht="62.5" customHeight="1">
      <c r="B93" s="901" t="s">
        <v>2977</v>
      </c>
      <c r="C93" s="509"/>
      <c r="D93" s="509"/>
      <c r="E93" s="509"/>
      <c r="F93" s="1104"/>
      <c r="G93" s="509"/>
      <c r="H93" s="509"/>
      <c r="I93" s="509"/>
      <c r="J93" s="509"/>
      <c r="K93" s="971"/>
      <c r="L93" s="509"/>
      <c r="M93" s="509"/>
      <c r="N93" s="509"/>
      <c r="O93" s="509"/>
      <c r="P93" s="971"/>
      <c r="Q93" s="509"/>
    </row>
    <row r="94" spans="1:19" ht="44.15" customHeight="1">
      <c r="B94" s="510"/>
      <c r="C94" s="509"/>
      <c r="D94" s="509"/>
      <c r="E94" s="509"/>
      <c r="F94" s="1104"/>
      <c r="G94" s="509"/>
      <c r="H94" s="509"/>
      <c r="I94" s="509"/>
      <c r="J94" s="509"/>
      <c r="K94" s="971"/>
      <c r="L94" s="509"/>
      <c r="M94" s="509"/>
      <c r="N94" s="509"/>
      <c r="O94" s="509"/>
      <c r="P94" s="971"/>
      <c r="Q94" s="509"/>
    </row>
    <row r="95" spans="1:19" ht="21" customHeight="1">
      <c r="B95" s="841" t="s">
        <v>2968</v>
      </c>
      <c r="C95" s="842"/>
      <c r="D95" s="842"/>
      <c r="E95" s="842"/>
      <c r="F95" s="1100"/>
      <c r="G95" s="842"/>
      <c r="H95" s="842"/>
      <c r="I95" s="842"/>
      <c r="J95" s="842"/>
      <c r="K95" s="967"/>
      <c r="L95" s="842"/>
      <c r="M95" s="842"/>
      <c r="N95" s="842"/>
      <c r="O95" s="842"/>
      <c r="P95" s="967"/>
      <c r="Q95" s="511"/>
    </row>
    <row r="96" spans="1:19" ht="14.5" customHeight="1">
      <c r="B96" s="511"/>
      <c r="C96" s="511"/>
      <c r="D96" s="511"/>
      <c r="E96" s="511"/>
      <c r="F96" s="1105"/>
      <c r="G96" s="511"/>
      <c r="H96" s="511"/>
      <c r="I96" s="511"/>
      <c r="J96" s="511"/>
      <c r="K96" s="972"/>
      <c r="L96" s="511"/>
      <c r="M96" s="511"/>
      <c r="N96" s="511"/>
      <c r="O96" s="511"/>
      <c r="P96" s="972"/>
      <c r="Q96" s="511"/>
    </row>
    <row r="97" spans="2:17" ht="17.149999999999999" hidden="1" customHeight="1">
      <c r="C97" s="513"/>
      <c r="D97" s="513"/>
      <c r="E97" s="513"/>
      <c r="F97" s="1106"/>
      <c r="G97" s="513"/>
      <c r="H97" s="513"/>
      <c r="I97" s="513"/>
      <c r="J97" s="513"/>
      <c r="K97" s="973"/>
      <c r="L97" s="513"/>
      <c r="M97" s="513"/>
      <c r="N97" s="513"/>
      <c r="O97" s="513"/>
      <c r="P97" s="973"/>
      <c r="Q97" s="512"/>
    </row>
    <row r="98" spans="2:17" ht="17.149999999999999" customHeight="1">
      <c r="B98" s="714" t="s">
        <v>3038</v>
      </c>
      <c r="C98" s="513"/>
      <c r="D98" s="513"/>
      <c r="E98" s="513"/>
      <c r="F98" s="1106"/>
      <c r="G98" s="513"/>
      <c r="H98" s="513"/>
      <c r="I98" s="513"/>
      <c r="J98" s="513"/>
      <c r="K98" s="973"/>
      <c r="L98" s="513"/>
      <c r="M98" s="513"/>
      <c r="N98" s="513"/>
      <c r="O98" s="513"/>
      <c r="P98" s="973"/>
      <c r="Q98" s="512"/>
    </row>
    <row r="99" spans="2:17" ht="27" customHeight="1">
      <c r="B99" s="1466" t="s">
        <v>3039</v>
      </c>
      <c r="C99" s="1466"/>
      <c r="D99" s="1466"/>
      <c r="E99" s="1466"/>
      <c r="F99" s="1466"/>
      <c r="G99" s="1466"/>
      <c r="H99" s="1466"/>
      <c r="I99" s="1466"/>
      <c r="J99" s="1466"/>
      <c r="K99" s="1466"/>
      <c r="L99" s="513"/>
      <c r="M99" s="513"/>
      <c r="N99" s="513"/>
      <c r="O99" s="513"/>
      <c r="P99" s="973"/>
      <c r="Q99" s="512"/>
    </row>
    <row r="100" spans="2:17" ht="6" customHeight="1">
      <c r="B100" s="514"/>
      <c r="C100" s="514"/>
      <c r="D100" s="514"/>
      <c r="E100" s="514"/>
      <c r="F100" s="1107"/>
      <c r="G100" s="514"/>
      <c r="H100" s="514"/>
      <c r="I100" s="514"/>
      <c r="J100" s="514"/>
      <c r="K100" s="514"/>
      <c r="L100" s="513"/>
      <c r="M100" s="513"/>
      <c r="N100" s="513"/>
      <c r="O100" s="513"/>
      <c r="P100" s="973"/>
      <c r="Q100" s="512"/>
    </row>
    <row r="101" spans="2:17" ht="24" customHeight="1">
      <c r="B101" s="1014" t="s">
        <v>2965</v>
      </c>
      <c r="C101" s="712"/>
      <c r="D101" s="712"/>
      <c r="E101" s="712"/>
      <c r="F101" s="1108"/>
      <c r="G101" s="712"/>
      <c r="H101" s="712"/>
      <c r="I101" s="712"/>
      <c r="J101" s="712"/>
      <c r="K101" s="974"/>
      <c r="L101" s="712"/>
      <c r="M101" s="712"/>
      <c r="N101" s="712"/>
      <c r="O101" s="712"/>
      <c r="P101" s="974"/>
      <c r="Q101" s="511"/>
    </row>
    <row r="102" spans="2:17" ht="14.5" customHeight="1">
      <c r="B102" s="478" t="s">
        <v>2892</v>
      </c>
      <c r="C102" s="514"/>
      <c r="D102" s="514"/>
      <c r="E102" s="514"/>
      <c r="F102" s="1107"/>
      <c r="G102" s="514"/>
      <c r="H102" s="514"/>
      <c r="I102" s="514"/>
      <c r="J102" s="514"/>
      <c r="K102" s="975"/>
      <c r="L102" s="514"/>
      <c r="M102" s="514"/>
      <c r="N102" s="514"/>
      <c r="O102" s="514"/>
      <c r="P102" s="975"/>
      <c r="Q102" s="514"/>
    </row>
    <row r="103" spans="2:17" ht="33.75" customHeight="1">
      <c r="B103" s="714" t="s">
        <v>2966</v>
      </c>
      <c r="C103" s="514"/>
      <c r="D103" s="514"/>
      <c r="E103" s="514"/>
      <c r="F103" s="1107"/>
      <c r="G103" s="514"/>
      <c r="H103" s="514"/>
      <c r="I103" s="514"/>
      <c r="J103" s="514"/>
      <c r="K103" s="975"/>
      <c r="L103" s="514"/>
      <c r="M103" s="514"/>
      <c r="N103" s="514"/>
      <c r="O103" s="514"/>
      <c r="P103" s="975"/>
      <c r="Q103" s="514"/>
    </row>
    <row r="104" spans="2:17" ht="14.5" customHeight="1">
      <c r="B104" s="708" t="s">
        <v>3018</v>
      </c>
      <c r="C104" s="514"/>
      <c r="D104" s="514"/>
      <c r="E104" s="514"/>
      <c r="F104" s="1107"/>
      <c r="G104" s="514"/>
      <c r="H104" s="514"/>
      <c r="I104" s="514"/>
      <c r="J104" s="514"/>
      <c r="K104" s="975"/>
      <c r="L104" s="514"/>
      <c r="M104" s="514"/>
      <c r="N104" s="514"/>
      <c r="O104" s="514"/>
      <c r="P104" s="975"/>
      <c r="Q104" s="514"/>
    </row>
    <row r="105" spans="2:17" ht="30" customHeight="1">
      <c r="B105" s="713" t="s">
        <v>2893</v>
      </c>
      <c r="C105" s="712"/>
      <c r="D105" s="712"/>
      <c r="E105" s="712"/>
      <c r="F105" s="1108"/>
      <c r="G105" s="712"/>
      <c r="H105" s="712"/>
      <c r="I105" s="712"/>
      <c r="J105" s="712"/>
      <c r="K105" s="974"/>
      <c r="L105" s="712"/>
      <c r="M105" s="712"/>
      <c r="N105" s="712"/>
      <c r="O105" s="712"/>
      <c r="P105" s="974"/>
      <c r="Q105" s="511"/>
    </row>
    <row r="106" spans="2:17" ht="14.15" customHeight="1">
      <c r="B106" s="708" t="s">
        <v>2894</v>
      </c>
      <c r="C106" s="512"/>
      <c r="D106" s="512"/>
      <c r="E106" s="512"/>
      <c r="F106" s="1109"/>
      <c r="G106" s="512"/>
      <c r="H106" s="512"/>
      <c r="I106" s="512"/>
      <c r="J106" s="512"/>
      <c r="K106" s="976"/>
      <c r="L106" s="512"/>
      <c r="M106" s="512"/>
      <c r="N106" s="512"/>
      <c r="O106" s="512"/>
      <c r="P106" s="976"/>
      <c r="Q106" s="512"/>
    </row>
    <row r="107" spans="2:17" ht="39.65" customHeight="1">
      <c r="B107" s="713" t="s">
        <v>1859</v>
      </c>
      <c r="C107" s="712"/>
      <c r="D107" s="712"/>
      <c r="E107" s="712"/>
      <c r="F107" s="1108"/>
      <c r="G107" s="712"/>
      <c r="H107" s="712"/>
      <c r="I107" s="712"/>
      <c r="J107" s="712"/>
      <c r="K107" s="974"/>
      <c r="L107" s="712"/>
      <c r="M107" s="712"/>
      <c r="N107" s="712"/>
      <c r="O107" s="712"/>
      <c r="P107" s="974"/>
      <c r="Q107" s="511"/>
    </row>
    <row r="108" spans="2:17" ht="87" customHeight="1">
      <c r="B108" s="1464" t="s">
        <v>2956</v>
      </c>
      <c r="C108" s="1464"/>
      <c r="D108" s="1464"/>
      <c r="E108" s="1464"/>
      <c r="F108" s="1464"/>
      <c r="G108" s="1464"/>
      <c r="H108" s="1464"/>
      <c r="I108" s="1464"/>
      <c r="J108" s="1464"/>
      <c r="K108" s="1464"/>
      <c r="L108" s="1464"/>
      <c r="M108" s="1464"/>
      <c r="N108" s="1464"/>
      <c r="O108" s="1464"/>
      <c r="P108" s="1464"/>
      <c r="Q108" s="512"/>
    </row>
    <row r="109" spans="2:17" s="196" customFormat="1" ht="20.5" customHeight="1">
      <c r="B109" s="312" t="s">
        <v>2967</v>
      </c>
      <c r="C109" s="673"/>
      <c r="D109" s="673"/>
      <c r="E109" s="673"/>
      <c r="F109" s="1110"/>
      <c r="G109" s="673"/>
      <c r="K109" s="1121"/>
      <c r="P109" s="1121"/>
    </row>
    <row r="110" spans="2:17" s="218" customFormat="1" ht="36.65" customHeight="1">
      <c r="B110" s="676" t="s">
        <v>320</v>
      </c>
      <c r="C110" s="674"/>
      <c r="D110" s="674"/>
      <c r="E110" s="674"/>
      <c r="F110" s="1111"/>
      <c r="G110" s="674"/>
      <c r="K110" s="1122"/>
      <c r="P110" s="1122"/>
    </row>
    <row r="111" spans="2:17" s="196" customFormat="1" ht="12" customHeight="1">
      <c r="B111" s="579" t="s">
        <v>3019</v>
      </c>
      <c r="C111" s="288"/>
      <c r="D111" s="288"/>
      <c r="E111" s="288"/>
      <c r="F111" s="1112"/>
      <c r="G111" s="288"/>
      <c r="K111" s="1121"/>
      <c r="P111" s="1121"/>
    </row>
    <row r="113" spans="2:16" ht="22" customHeight="1">
      <c r="B113" s="1395" t="s">
        <v>2896</v>
      </c>
    </row>
    <row r="114" spans="2:16" ht="15.65" customHeight="1">
      <c r="B114" s="277" t="s">
        <v>2879</v>
      </c>
      <c r="C114" s="277"/>
      <c r="D114" s="277"/>
      <c r="E114" s="277"/>
      <c r="F114" s="1114"/>
      <c r="G114" s="277"/>
      <c r="H114" s="277"/>
      <c r="I114" s="277"/>
      <c r="J114" s="277"/>
      <c r="K114" s="1124"/>
      <c r="L114" s="277"/>
      <c r="M114" s="277"/>
      <c r="N114" s="277"/>
      <c r="O114" s="277"/>
      <c r="P114" s="1124"/>
    </row>
    <row r="115" spans="2:16" ht="10" customHeight="1">
      <c r="B115" s="675"/>
      <c r="C115" s="675"/>
      <c r="D115" s="675"/>
      <c r="E115" s="675"/>
      <c r="F115" s="1115"/>
      <c r="G115" s="675"/>
      <c r="H115" s="675"/>
      <c r="I115" s="675"/>
      <c r="J115" s="675"/>
      <c r="K115" s="977"/>
      <c r="L115" s="675"/>
      <c r="M115" s="675"/>
      <c r="N115" s="675"/>
      <c r="O115" s="675"/>
      <c r="P115" s="977"/>
    </row>
    <row r="121" spans="2:16" ht="13">
      <c r="C121" s="831"/>
    </row>
  </sheetData>
  <sheetProtection algorithmName="SHA-512" hashValue="4Zskgvz+omdXMsa2kNqOGb1iSbCSLSgNZ1l5ik/UFRoHcYxmhzZdhJfkr/LipX8HoDhecylTPV25PMdiESmJNQ==" saltValue="BMPMqcDKsMrRndrhFoqSsw==" spinCount="100000" sheet="1" objects="1" formatCells="0"/>
  <mergeCells count="24">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 ref="B12:B13"/>
    <mergeCell ref="H74:K74"/>
    <mergeCell ref="H75:K75"/>
    <mergeCell ref="H77:K77"/>
    <mergeCell ref="C76:F76"/>
    <mergeCell ref="C12:F12"/>
    <mergeCell ref="H12:K12"/>
    <mergeCell ref="H76:K76"/>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49"/>
  <dimension ref="A1:N81"/>
  <sheetViews>
    <sheetView showGridLines="0" zoomScale="90" zoomScaleNormal="90" zoomScaleSheetLayoutView="94" zoomScalePageLayoutView="140" workbookViewId="0">
      <selection activeCell="K33" sqref="K33"/>
    </sheetView>
  </sheetViews>
  <sheetFormatPr baseColWidth="10" defaultColWidth="10.81640625" defaultRowHeight="12.5"/>
  <cols>
    <col min="1" max="1" width="6.1796875" style="190" customWidth="1"/>
    <col min="2" max="2" width="17.26953125" style="151" customWidth="1"/>
    <col min="3" max="3" width="20" style="151" customWidth="1"/>
    <col min="4" max="4" width="24.7265625" style="9" customWidth="1"/>
    <col min="5" max="5" width="5.7265625" style="9" customWidth="1"/>
    <col min="6" max="6" width="21.1796875" style="189" customWidth="1"/>
    <col min="7" max="7" width="10.81640625" style="9" customWidth="1"/>
    <col min="8" max="8" width="20.453125" style="78" customWidth="1"/>
    <col min="9" max="9" width="3.54296875" style="60" customWidth="1"/>
    <col min="10" max="10" width="20.453125" style="60" customWidth="1"/>
    <col min="11" max="12" width="10.81640625" style="60"/>
    <col min="13" max="13" width="18.453125" style="60" customWidth="1"/>
    <col min="14" max="16384" width="10.81640625" style="60"/>
  </cols>
  <sheetData>
    <row r="1" spans="1:14" ht="23.5" customHeight="1">
      <c r="A1" s="186" t="str">
        <f>"Section 13 : Barèmes des cachets et droits versés aux artistes "</f>
        <v xml:space="preserve">Section 13 : Barèmes des cachets et droits versés aux artistes </v>
      </c>
      <c r="B1" s="187"/>
      <c r="C1" s="187"/>
      <c r="D1" s="187"/>
      <c r="E1" s="187"/>
      <c r="F1" s="187"/>
      <c r="G1" s="187"/>
      <c r="H1" s="60"/>
    </row>
    <row r="2" spans="1:14" ht="21.65" customHeight="1">
      <c r="F2" s="187"/>
      <c r="G2" s="187"/>
      <c r="I2" s="66" t="s">
        <v>141</v>
      </c>
    </row>
    <row r="3" spans="1:14" ht="12.65" customHeight="1">
      <c r="A3" s="25"/>
      <c r="B3" s="187"/>
      <c r="C3" s="187"/>
      <c r="D3" s="187"/>
      <c r="E3" s="187"/>
      <c r="F3" s="187"/>
      <c r="G3" s="187"/>
      <c r="I3" s="66" t="s">
        <v>1085</v>
      </c>
    </row>
    <row r="4" spans="1:14" ht="25" customHeight="1">
      <c r="A4" s="188"/>
      <c r="B4" s="187"/>
      <c r="C4" s="187"/>
      <c r="D4" s="187"/>
      <c r="E4" s="187"/>
    </row>
    <row r="5" spans="1:14" ht="17.5" customHeight="1">
      <c r="A5" s="25" t="s">
        <v>7</v>
      </c>
      <c r="B5" s="187"/>
      <c r="C5" s="1538" t="str">
        <f>IF(AND('Identification '!$F$11="",'Identification '!$F$15&lt;&gt;""),'Identification '!$F$15,IF('Identification '!$F$11="","",IF('Identification '!$F$13="Inscrire le nom de votre organisme dans la cellule F15",'Identification '!$F$15,'Identification '!$F$13)))</f>
        <v/>
      </c>
      <c r="D5" s="1538" t="str">
        <f>IF(AND('Identification '!$F$11="",'Identification '!$F$15&lt;&gt;""),'Identification '!$F$15,IF('Identification '!$F$11="","",IF('Identification '!$F$13="Inscrire le nom de votre organisme dans la cellule F15",'Identification '!$F$15,'Identification '!$F$13)))</f>
        <v/>
      </c>
      <c r="E5" s="1538" t="str">
        <f>IF(AND('Identification '!$F$11="",'Identification '!$F$15&lt;&gt;""),'Identification '!$F$15,IF('Identification '!$F$11="","",IF('Identification '!$F$13="Inscrire le nom de votre organisme dans la cellule F15",'Identification '!$F$15,'Identification '!$F$13)))</f>
        <v/>
      </c>
      <c r="F5" s="1538" t="str">
        <f>IF(AND('Identification '!$F$11="",'Identification '!$F$15&lt;&gt;""),'Identification '!$F$15,IF('Identification '!$F$11="","",IF('Identification '!$F$13="Inscrire le nom de votre organisme dans la cellule F15",'Identification '!$F$15,'Identification '!$F$13)))</f>
        <v/>
      </c>
      <c r="G5" s="1538" t="str">
        <f>IF(AND('Identification '!$F$11="",'Identification '!$F$15&lt;&gt;""),'Identification '!$F$15,IF('Identification '!$F$11="","",IF('Identification '!$F$13="Inscrire le nom de votre organisme dans la cellule F15",'Identification '!$F$15,'Identification '!$F$13)))</f>
        <v/>
      </c>
      <c r="H5" s="1538" t="str">
        <f>IF(AND('Identification '!$F$11="",'Identification '!$F$15&lt;&gt;""),'Identification '!$F$15,IF('Identification '!$F$11="","",IF('Identification '!$F$13="Inscrire le nom de votre organisme dans la cellule F15",'Identification '!$F$15,'Identification '!$F$13)))</f>
        <v/>
      </c>
    </row>
    <row r="6" spans="1:14" ht="21" customHeight="1">
      <c r="A6" s="25"/>
      <c r="B6" s="187"/>
      <c r="C6" s="187"/>
      <c r="D6" s="187"/>
      <c r="E6" s="187"/>
      <c r="F6" s="187"/>
      <c r="G6" s="187"/>
      <c r="H6" s="187"/>
      <c r="I6" s="187"/>
      <c r="J6" s="187"/>
      <c r="K6" s="187"/>
      <c r="N6" s="278"/>
    </row>
    <row r="7" spans="1:14" ht="16.5" customHeight="1">
      <c r="A7" s="188"/>
      <c r="B7" s="187"/>
      <c r="C7" s="187"/>
      <c r="D7" s="187"/>
      <c r="E7" s="187"/>
      <c r="F7" s="558" t="str">
        <f>'Identification '!$D$7</f>
        <v>2025-2026</v>
      </c>
      <c r="G7" s="187"/>
      <c r="H7" s="565"/>
      <c r="I7" s="566"/>
      <c r="J7" s="565"/>
      <c r="N7" s="198"/>
    </row>
    <row r="8" spans="1:14" ht="15" customHeight="1">
      <c r="A8" s="34"/>
      <c r="B8" s="32"/>
      <c r="C8" s="32"/>
      <c r="D8" s="1"/>
      <c r="E8" s="1"/>
      <c r="F8" s="527" t="s">
        <v>311</v>
      </c>
      <c r="G8" s="189"/>
      <c r="H8" s="559"/>
      <c r="I8" s="567"/>
      <c r="J8" s="559"/>
      <c r="N8" s="196"/>
    </row>
    <row r="9" spans="1:14" ht="6" customHeight="1">
      <c r="A9" s="34"/>
      <c r="B9" s="32"/>
      <c r="C9" s="32"/>
      <c r="D9" s="1"/>
      <c r="E9" s="1"/>
      <c r="F9" s="285"/>
      <c r="G9" s="196"/>
      <c r="H9" s="568"/>
      <c r="I9" s="559"/>
      <c r="J9" s="569"/>
      <c r="N9" s="199"/>
    </row>
    <row r="10" spans="1:14">
      <c r="A10" s="60"/>
      <c r="B10" s="32"/>
      <c r="C10" s="32"/>
      <c r="D10" s="1"/>
      <c r="E10" s="1"/>
      <c r="F10" s="286" t="s">
        <v>21</v>
      </c>
      <c r="H10" s="570"/>
      <c r="I10" s="566"/>
      <c r="J10" s="570"/>
    </row>
    <row r="11" spans="1:14">
      <c r="A11" s="34" t="s">
        <v>144</v>
      </c>
      <c r="B11" s="32"/>
      <c r="C11" s="32"/>
      <c r="D11" s="1"/>
      <c r="E11" s="1"/>
      <c r="F11" s="199"/>
      <c r="H11" s="570"/>
      <c r="I11" s="566"/>
      <c r="J11" s="539"/>
    </row>
    <row r="12" spans="1:14">
      <c r="F12" s="324"/>
      <c r="H12" s="560"/>
      <c r="I12" s="566"/>
      <c r="J12" s="561"/>
    </row>
    <row r="13" spans="1:14">
      <c r="A13" s="869" t="s">
        <v>2987</v>
      </c>
      <c r="D13" s="7"/>
      <c r="E13" s="7"/>
      <c r="F13" s="319"/>
      <c r="G13" s="7"/>
      <c r="H13" s="562"/>
      <c r="I13" s="561"/>
      <c r="J13" s="562"/>
    </row>
    <row r="14" spans="1:14">
      <c r="A14" s="190" t="s">
        <v>145</v>
      </c>
      <c r="D14" s="7"/>
      <c r="E14" s="7"/>
      <c r="F14" s="325"/>
      <c r="G14" s="7"/>
      <c r="H14" s="562"/>
      <c r="I14" s="561"/>
      <c r="J14" s="562"/>
    </row>
    <row r="15" spans="1:14">
      <c r="D15" s="7"/>
      <c r="E15" s="7"/>
      <c r="F15" s="326"/>
      <c r="G15" s="7"/>
      <c r="H15" s="562"/>
      <c r="I15" s="561"/>
      <c r="J15" s="562"/>
    </row>
    <row r="16" spans="1:14" ht="15.5" customHeight="1">
      <c r="A16" s="190" t="s">
        <v>2988</v>
      </c>
      <c r="C16" s="12" t="s">
        <v>146</v>
      </c>
      <c r="D16" s="58"/>
      <c r="E16" s="58"/>
      <c r="F16" s="319"/>
      <c r="G16" s="59"/>
      <c r="H16" s="563"/>
      <c r="I16" s="561"/>
      <c r="J16" s="563"/>
    </row>
    <row r="17" spans="1:10" ht="16.5" customHeight="1">
      <c r="A17" s="190" t="s">
        <v>147</v>
      </c>
      <c r="C17" s="58"/>
      <c r="D17" s="7"/>
      <c r="E17" s="7"/>
      <c r="F17" s="326"/>
      <c r="G17" s="7"/>
      <c r="H17" s="562"/>
      <c r="I17" s="561"/>
      <c r="J17" s="562"/>
    </row>
    <row r="18" spans="1:10" ht="16.5" customHeight="1">
      <c r="B18" s="78" t="s">
        <v>3074</v>
      </c>
      <c r="C18" s="58"/>
      <c r="D18" s="319"/>
      <c r="E18" s="7"/>
      <c r="F18" s="319"/>
      <c r="G18" s="7"/>
      <c r="H18" s="562"/>
      <c r="I18" s="561"/>
      <c r="J18" s="562"/>
    </row>
    <row r="19" spans="1:10" ht="16.5" customHeight="1">
      <c r="B19" s="78"/>
      <c r="C19" s="58"/>
      <c r="D19" s="325"/>
      <c r="E19" s="7"/>
      <c r="F19" s="325"/>
      <c r="G19" s="7"/>
      <c r="H19" s="562"/>
      <c r="I19" s="561"/>
      <c r="J19" s="562"/>
    </row>
    <row r="20" spans="1:10" ht="16.5" customHeight="1">
      <c r="B20" s="78"/>
      <c r="C20" s="58"/>
      <c r="D20" s="325"/>
      <c r="E20" s="7"/>
      <c r="F20" s="325"/>
      <c r="G20" s="7"/>
      <c r="H20" s="562"/>
      <c r="I20" s="561"/>
      <c r="J20" s="562"/>
    </row>
    <row r="21" spans="1:10" ht="16.5" customHeight="1">
      <c r="B21" s="78"/>
      <c r="C21" s="58"/>
      <c r="D21" s="325"/>
      <c r="E21" s="7"/>
      <c r="F21" s="325"/>
      <c r="G21" s="7"/>
      <c r="H21" s="562"/>
      <c r="I21" s="561"/>
      <c r="J21" s="562"/>
    </row>
    <row r="22" spans="1:10" ht="15" customHeight="1">
      <c r="A22" s="190" t="s">
        <v>148</v>
      </c>
      <c r="D22" s="7"/>
      <c r="E22" s="7"/>
      <c r="F22" s="326"/>
      <c r="G22" s="7"/>
      <c r="H22" s="562"/>
      <c r="I22" s="561"/>
      <c r="J22" s="562"/>
    </row>
    <row r="23" spans="1:10">
      <c r="A23" s="191"/>
      <c r="B23" s="78" t="s">
        <v>149</v>
      </c>
      <c r="C23" s="78"/>
      <c r="D23" s="58"/>
      <c r="E23" s="58"/>
      <c r="F23" s="319"/>
      <c r="G23" s="58"/>
      <c r="H23" s="562"/>
      <c r="I23" s="561"/>
      <c r="J23" s="562"/>
    </row>
    <row r="24" spans="1:10">
      <c r="A24" s="191"/>
      <c r="B24" s="78" t="s">
        <v>150</v>
      </c>
      <c r="C24" s="78"/>
      <c r="D24" s="58"/>
      <c r="E24" s="58"/>
      <c r="F24" s="319"/>
      <c r="G24" s="58"/>
      <c r="H24" s="562"/>
      <c r="I24" s="561"/>
      <c r="J24" s="562"/>
    </row>
    <row r="25" spans="1:10">
      <c r="A25" s="190" t="s">
        <v>151</v>
      </c>
      <c r="D25" s="7"/>
      <c r="E25" s="7"/>
      <c r="F25" s="326"/>
      <c r="G25" s="7"/>
      <c r="H25" s="562"/>
      <c r="I25" s="561"/>
      <c r="J25" s="562"/>
    </row>
    <row r="26" spans="1:10" ht="14">
      <c r="A26" s="191"/>
      <c r="B26" s="1537"/>
      <c r="C26" s="1537"/>
      <c r="D26" s="7"/>
      <c r="E26" s="7"/>
      <c r="F26" s="319"/>
      <c r="G26" s="7"/>
      <c r="H26" s="562"/>
      <c r="I26" s="561"/>
      <c r="J26" s="562"/>
    </row>
    <row r="27" spans="1:10" ht="14">
      <c r="A27" s="191"/>
      <c r="B27" s="1537"/>
      <c r="C27" s="1537"/>
      <c r="D27" s="7"/>
      <c r="E27" s="7"/>
      <c r="F27" s="319"/>
      <c r="G27" s="7"/>
      <c r="H27" s="562"/>
      <c r="I27" s="561"/>
      <c r="J27" s="562"/>
    </row>
    <row r="28" spans="1:10" ht="14">
      <c r="A28" s="191"/>
      <c r="B28" s="1537"/>
      <c r="C28" s="1537"/>
      <c r="D28" s="7"/>
      <c r="E28" s="7"/>
      <c r="F28" s="319"/>
      <c r="G28" s="7"/>
      <c r="H28" s="562"/>
      <c r="I28" s="561"/>
      <c r="J28" s="562"/>
    </row>
    <row r="29" spans="1:10" ht="14">
      <c r="A29" s="191"/>
      <c r="B29" s="327"/>
      <c r="C29" s="327"/>
      <c r="D29" s="7"/>
      <c r="E29" s="7"/>
      <c r="F29" s="319"/>
      <c r="G29" s="7"/>
      <c r="H29" s="562"/>
      <c r="I29" s="561"/>
      <c r="J29" s="562"/>
    </row>
    <row r="30" spans="1:10" ht="14">
      <c r="A30" s="191"/>
      <c r="B30" s="327"/>
      <c r="C30" s="327"/>
      <c r="D30" s="7"/>
      <c r="E30" s="7"/>
      <c r="F30" s="319"/>
      <c r="G30" s="7"/>
      <c r="H30" s="562"/>
      <c r="I30" s="561"/>
      <c r="J30" s="562"/>
    </row>
    <row r="31" spans="1:10" ht="14">
      <c r="A31" s="191"/>
      <c r="B31" s="327"/>
      <c r="C31" s="327"/>
      <c r="D31" s="7"/>
      <c r="E31" s="7"/>
      <c r="F31" s="319"/>
      <c r="G31" s="7"/>
      <c r="H31" s="562"/>
      <c r="I31" s="561"/>
      <c r="J31" s="562"/>
    </row>
    <row r="32" spans="1:10" ht="14">
      <c r="A32" s="191"/>
      <c r="B32" s="327"/>
      <c r="C32" s="327"/>
      <c r="D32" s="7"/>
      <c r="E32" s="7"/>
      <c r="F32" s="319"/>
      <c r="G32" s="7"/>
      <c r="H32" s="562"/>
      <c r="I32" s="561"/>
      <c r="J32" s="562"/>
    </row>
    <row r="33" spans="1:10" ht="14">
      <c r="A33" s="191"/>
      <c r="B33" s="327"/>
      <c r="C33" s="327"/>
      <c r="D33" s="7"/>
      <c r="E33" s="7"/>
      <c r="F33" s="319"/>
      <c r="G33" s="7"/>
      <c r="H33" s="562"/>
      <c r="I33" s="561"/>
      <c r="J33" s="562"/>
    </row>
    <row r="34" spans="1:10" ht="14">
      <c r="A34" s="191"/>
      <c r="B34" s="327"/>
      <c r="C34" s="327"/>
      <c r="D34" s="7"/>
      <c r="E34" s="7"/>
      <c r="F34" s="319"/>
      <c r="G34" s="7"/>
      <c r="H34" s="562"/>
      <c r="I34" s="561"/>
      <c r="J34" s="562"/>
    </row>
    <row r="35" spans="1:10" ht="14">
      <c r="A35" s="191"/>
      <c r="B35" s="327"/>
      <c r="C35" s="327"/>
      <c r="D35" s="7"/>
      <c r="E35" s="7"/>
      <c r="F35" s="319"/>
      <c r="G35" s="7"/>
      <c r="H35" s="562"/>
      <c r="I35" s="561"/>
      <c r="J35" s="562"/>
    </row>
    <row r="36" spans="1:10" ht="14">
      <c r="A36" s="191"/>
      <c r="B36" s="327"/>
      <c r="C36" s="327"/>
      <c r="D36" s="7"/>
      <c r="E36" s="7"/>
      <c r="F36" s="319"/>
      <c r="G36" s="7"/>
      <c r="H36" s="562"/>
      <c r="I36" s="561"/>
      <c r="J36" s="562"/>
    </row>
    <row r="37" spans="1:10" ht="14">
      <c r="A37" s="191"/>
      <c r="B37" s="327"/>
      <c r="C37" s="327"/>
      <c r="D37" s="7"/>
      <c r="E37" s="7"/>
      <c r="F37" s="319"/>
      <c r="G37" s="7"/>
      <c r="H37" s="562"/>
      <c r="I37" s="561"/>
      <c r="J37" s="562"/>
    </row>
    <row r="38" spans="1:10" ht="14">
      <c r="A38" s="191"/>
      <c r="B38" s="327"/>
      <c r="C38" s="327"/>
      <c r="D38" s="7"/>
      <c r="E38" s="7"/>
      <c r="F38" s="319"/>
      <c r="G38" s="7"/>
      <c r="H38" s="562"/>
      <c r="I38" s="561"/>
      <c r="J38" s="562"/>
    </row>
    <row r="39" spans="1:10" ht="14">
      <c r="A39" s="191"/>
      <c r="B39" s="327"/>
      <c r="C39" s="327"/>
      <c r="D39" s="7"/>
      <c r="E39" s="7"/>
      <c r="F39" s="319"/>
      <c r="G39" s="7"/>
      <c r="H39" s="562"/>
      <c r="I39" s="561"/>
      <c r="J39" s="562"/>
    </row>
    <row r="40" spans="1:10" ht="14">
      <c r="A40" s="191"/>
      <c r="B40" s="1537"/>
      <c r="C40" s="1537"/>
      <c r="D40" s="7"/>
      <c r="E40" s="7"/>
      <c r="F40" s="319"/>
      <c r="G40" s="7"/>
      <c r="H40" s="562"/>
      <c r="I40" s="561"/>
      <c r="J40" s="562"/>
    </row>
    <row r="41" spans="1:10" ht="14">
      <c r="A41" s="191"/>
      <c r="B41" s="1537"/>
      <c r="C41" s="1537"/>
      <c r="D41" s="7"/>
      <c r="E41" s="7"/>
      <c r="F41" s="319"/>
      <c r="G41" s="7"/>
      <c r="H41" s="562"/>
      <c r="I41" s="561"/>
      <c r="J41" s="562"/>
    </row>
    <row r="42" spans="1:10" ht="14">
      <c r="A42" s="191"/>
      <c r="B42" s="1537"/>
      <c r="C42" s="1537"/>
      <c r="D42" s="7"/>
      <c r="E42" s="7"/>
      <c r="F42" s="319"/>
      <c r="G42" s="7"/>
      <c r="H42" s="562"/>
      <c r="I42" s="561"/>
      <c r="J42" s="562"/>
    </row>
    <row r="43" spans="1:10" ht="14">
      <c r="A43" s="191"/>
      <c r="B43" s="1537"/>
      <c r="C43" s="1537"/>
      <c r="D43" s="7"/>
      <c r="E43" s="7"/>
      <c r="F43" s="319"/>
      <c r="G43" s="7"/>
      <c r="H43" s="562"/>
      <c r="I43" s="561"/>
      <c r="J43" s="562"/>
    </row>
    <row r="44" spans="1:10" ht="14">
      <c r="A44" s="191"/>
      <c r="B44" s="1537"/>
      <c r="C44" s="1537"/>
      <c r="D44" s="7"/>
      <c r="E44" s="7"/>
      <c r="F44" s="319"/>
      <c r="G44" s="7"/>
      <c r="H44" s="562"/>
      <c r="I44" s="561"/>
      <c r="J44" s="562"/>
    </row>
    <row r="45" spans="1:10" ht="14">
      <c r="A45" s="191"/>
      <c r="B45" s="1537"/>
      <c r="C45" s="1537"/>
      <c r="D45" s="7"/>
      <c r="E45" s="7"/>
      <c r="F45" s="319"/>
      <c r="G45" s="7"/>
      <c r="H45" s="562"/>
      <c r="I45" s="561"/>
      <c r="J45" s="562"/>
    </row>
    <row r="46" spans="1:10" ht="14">
      <c r="A46" s="191"/>
      <c r="B46" s="1537"/>
      <c r="C46" s="1537"/>
      <c r="D46" s="7"/>
      <c r="E46" s="7"/>
      <c r="F46" s="319"/>
      <c r="G46" s="7"/>
      <c r="H46" s="562"/>
      <c r="I46" s="561"/>
      <c r="J46" s="562"/>
    </row>
    <row r="47" spans="1:10" ht="14">
      <c r="A47" s="191"/>
      <c r="B47" s="1537"/>
      <c r="C47" s="1537"/>
      <c r="D47" s="7"/>
      <c r="E47" s="7"/>
      <c r="F47" s="319"/>
      <c r="G47" s="7"/>
      <c r="H47" s="562"/>
      <c r="I47" s="561"/>
      <c r="J47" s="562"/>
    </row>
    <row r="48" spans="1:10">
      <c r="A48" s="191"/>
      <c r="D48" s="7"/>
      <c r="E48" s="7"/>
      <c r="F48" s="326"/>
      <c r="G48" s="7"/>
      <c r="H48" s="562"/>
      <c r="I48" s="561"/>
      <c r="J48" s="562"/>
    </row>
    <row r="49" spans="1:10">
      <c r="A49" s="191"/>
      <c r="D49" s="7"/>
      <c r="E49" s="7"/>
      <c r="F49" s="326"/>
      <c r="G49" s="7"/>
      <c r="H49" s="562"/>
      <c r="I49" s="561"/>
      <c r="J49" s="562"/>
    </row>
    <row r="50" spans="1:10">
      <c r="A50" s="190" t="s">
        <v>152</v>
      </c>
      <c r="D50" s="7"/>
      <c r="E50" s="7"/>
      <c r="F50" s="326"/>
      <c r="G50" s="7"/>
      <c r="H50" s="562"/>
      <c r="I50" s="561"/>
      <c r="J50" s="562"/>
    </row>
    <row r="51" spans="1:10">
      <c r="B51" s="78" t="s">
        <v>153</v>
      </c>
      <c r="C51" s="78"/>
      <c r="D51" s="1358"/>
      <c r="E51" s="7"/>
      <c r="F51" s="319"/>
      <c r="G51" s="7"/>
      <c r="H51" s="562"/>
      <c r="I51" s="561"/>
      <c r="J51" s="562"/>
    </row>
    <row r="52" spans="1:10">
      <c r="B52" s="78" t="s">
        <v>3180</v>
      </c>
      <c r="C52" s="78"/>
      <c r="D52" s="319"/>
      <c r="E52" s="7"/>
      <c r="F52" s="319"/>
      <c r="G52" s="7"/>
      <c r="H52" s="562"/>
      <c r="I52" s="561"/>
      <c r="J52" s="562"/>
    </row>
    <row r="53" spans="1:10">
      <c r="B53" s="78"/>
      <c r="C53" s="78"/>
      <c r="D53" s="7"/>
      <c r="E53" s="7"/>
      <c r="F53" s="319"/>
      <c r="G53" s="7"/>
      <c r="H53" s="562"/>
      <c r="I53" s="561"/>
      <c r="J53" s="562"/>
    </row>
    <row r="54" spans="1:10">
      <c r="A54" s="190" t="s">
        <v>154</v>
      </c>
      <c r="D54" s="7"/>
      <c r="E54" s="7"/>
      <c r="F54" s="319"/>
      <c r="G54" s="7"/>
      <c r="H54" s="562"/>
      <c r="I54" s="561"/>
      <c r="J54" s="562"/>
    </row>
    <row r="55" spans="1:10">
      <c r="A55" s="190" t="s">
        <v>155</v>
      </c>
      <c r="D55" s="7"/>
      <c r="E55" s="7"/>
      <c r="F55" s="326"/>
      <c r="G55" s="7"/>
      <c r="H55" s="562"/>
      <c r="I55" s="561"/>
      <c r="J55" s="562"/>
    </row>
    <row r="56" spans="1:10">
      <c r="A56" s="191"/>
      <c r="B56" s="78" t="s">
        <v>149</v>
      </c>
      <c r="C56" s="78"/>
      <c r="D56" s="58"/>
      <c r="E56" s="58"/>
      <c r="F56" s="319"/>
      <c r="G56" s="58"/>
      <c r="H56" s="562"/>
      <c r="I56" s="561"/>
      <c r="J56" s="562"/>
    </row>
    <row r="57" spans="1:10">
      <c r="A57" s="191"/>
      <c r="B57" s="78" t="s">
        <v>156</v>
      </c>
      <c r="C57" s="78"/>
      <c r="D57" s="58"/>
      <c r="E57" s="58"/>
      <c r="F57" s="319"/>
      <c r="G57" s="58"/>
      <c r="H57" s="562"/>
      <c r="I57" s="561"/>
      <c r="J57" s="562"/>
    </row>
    <row r="58" spans="1:10">
      <c r="A58" s="191"/>
      <c r="B58" s="78" t="s">
        <v>157</v>
      </c>
      <c r="C58" s="78"/>
      <c r="D58" s="58"/>
      <c r="E58" s="58"/>
      <c r="F58" s="319"/>
      <c r="G58" s="58"/>
      <c r="H58" s="562"/>
      <c r="I58" s="561"/>
      <c r="J58" s="562"/>
    </row>
    <row r="59" spans="1:10">
      <c r="A59" s="191"/>
      <c r="B59" s="78" t="s">
        <v>158</v>
      </c>
      <c r="C59" s="78"/>
      <c r="D59" s="58"/>
      <c r="E59" s="58"/>
      <c r="F59" s="319"/>
      <c r="G59" s="58"/>
      <c r="H59" s="562"/>
      <c r="I59" s="561"/>
      <c r="J59" s="562"/>
    </row>
    <row r="60" spans="1:10">
      <c r="A60" s="190" t="s">
        <v>159</v>
      </c>
      <c r="D60" s="7"/>
      <c r="E60" s="7"/>
      <c r="F60" s="326"/>
      <c r="G60" s="7"/>
      <c r="H60" s="562"/>
      <c r="I60" s="561"/>
      <c r="J60" s="562"/>
    </row>
    <row r="61" spans="1:10" ht="14">
      <c r="A61" s="191"/>
      <c r="B61" s="1537"/>
      <c r="C61" s="1537"/>
      <c r="D61" s="7"/>
      <c r="E61" s="7"/>
      <c r="F61" s="319"/>
      <c r="G61" s="7"/>
      <c r="H61" s="562"/>
      <c r="I61" s="561"/>
      <c r="J61" s="562"/>
    </row>
    <row r="62" spans="1:10" ht="14">
      <c r="A62" s="191"/>
      <c r="B62" s="1537"/>
      <c r="C62" s="1537"/>
      <c r="D62" s="7"/>
      <c r="E62" s="7"/>
      <c r="F62" s="319"/>
      <c r="G62" s="7"/>
      <c r="H62" s="562"/>
      <c r="I62" s="561"/>
      <c r="J62" s="562"/>
    </row>
    <row r="63" spans="1:10" ht="14">
      <c r="A63" s="191"/>
      <c r="B63" s="1537"/>
      <c r="C63" s="1537"/>
      <c r="D63" s="7"/>
      <c r="E63" s="7"/>
      <c r="F63" s="319"/>
      <c r="G63" s="7"/>
      <c r="H63" s="562"/>
      <c r="I63" s="561"/>
      <c r="J63" s="562"/>
    </row>
    <row r="64" spans="1:10" ht="14">
      <c r="A64" s="191"/>
      <c r="B64" s="327"/>
      <c r="C64" s="327"/>
      <c r="D64" s="7"/>
      <c r="E64" s="7"/>
      <c r="F64" s="319"/>
      <c r="G64" s="7"/>
      <c r="H64" s="562"/>
      <c r="I64" s="561"/>
      <c r="J64" s="562"/>
    </row>
    <row r="65" spans="1:10" ht="14">
      <c r="A65" s="191"/>
      <c r="B65" s="327"/>
      <c r="C65" s="327"/>
      <c r="D65" s="7"/>
      <c r="E65" s="7"/>
      <c r="F65" s="319"/>
      <c r="G65" s="7"/>
      <c r="H65" s="562"/>
      <c r="I65" s="561"/>
      <c r="J65" s="562"/>
    </row>
    <row r="66" spans="1:10" ht="14">
      <c r="A66" s="191"/>
      <c r="B66" s="327"/>
      <c r="C66" s="327"/>
      <c r="D66" s="7"/>
      <c r="E66" s="7"/>
      <c r="F66" s="319"/>
      <c r="G66" s="7"/>
      <c r="H66" s="562"/>
      <c r="I66" s="561"/>
      <c r="J66" s="562"/>
    </row>
    <row r="67" spans="1:10" ht="14">
      <c r="A67" s="191"/>
      <c r="B67" s="327"/>
      <c r="C67" s="327"/>
      <c r="D67" s="7"/>
      <c r="E67" s="7"/>
      <c r="F67" s="319"/>
      <c r="G67" s="7"/>
      <c r="H67" s="562"/>
      <c r="I67" s="561"/>
      <c r="J67" s="562"/>
    </row>
    <row r="68" spans="1:10" ht="14">
      <c r="A68" s="191"/>
      <c r="B68" s="327"/>
      <c r="C68" s="327"/>
      <c r="D68" s="7"/>
      <c r="E68" s="7"/>
      <c r="F68" s="319"/>
      <c r="G68" s="7"/>
      <c r="H68" s="562"/>
      <c r="I68" s="561"/>
      <c r="J68" s="562"/>
    </row>
    <row r="69" spans="1:10" ht="14">
      <c r="A69" s="191"/>
      <c r="B69" s="327"/>
      <c r="C69" s="327"/>
      <c r="D69" s="7"/>
      <c r="E69" s="7"/>
      <c r="F69" s="319"/>
      <c r="G69" s="7"/>
      <c r="H69" s="562"/>
      <c r="I69" s="561"/>
      <c r="J69" s="562"/>
    </row>
    <row r="70" spans="1:10" ht="14">
      <c r="A70" s="191"/>
      <c r="B70" s="327"/>
      <c r="C70" s="327"/>
      <c r="D70" s="7"/>
      <c r="E70" s="7"/>
      <c r="F70" s="319"/>
      <c r="G70" s="7"/>
      <c r="H70" s="562"/>
      <c r="I70" s="561"/>
      <c r="J70" s="562"/>
    </row>
    <row r="71" spans="1:10" ht="14">
      <c r="A71" s="191"/>
      <c r="B71" s="327"/>
      <c r="C71" s="327"/>
      <c r="D71" s="7"/>
      <c r="E71" s="7"/>
      <c r="F71" s="319"/>
      <c r="G71" s="7"/>
      <c r="H71" s="562"/>
      <c r="I71" s="561"/>
      <c r="J71" s="562"/>
    </row>
    <row r="72" spans="1:10" ht="14">
      <c r="A72" s="191"/>
      <c r="B72" s="327"/>
      <c r="C72" s="327"/>
      <c r="D72" s="7"/>
      <c r="E72" s="7"/>
      <c r="F72" s="319"/>
      <c r="G72" s="7"/>
      <c r="H72" s="562"/>
      <c r="I72" s="561"/>
      <c r="J72" s="562"/>
    </row>
    <row r="73" spans="1:10" ht="14">
      <c r="A73" s="191"/>
      <c r="B73" s="327"/>
      <c r="C73" s="327"/>
      <c r="D73" s="7"/>
      <c r="E73" s="7"/>
      <c r="F73" s="319"/>
      <c r="G73" s="7"/>
      <c r="H73" s="562"/>
      <c r="I73" s="561"/>
      <c r="J73" s="562"/>
    </row>
    <row r="74" spans="1:10" ht="14">
      <c r="A74" s="191"/>
      <c r="B74" s="1537"/>
      <c r="C74" s="1537"/>
      <c r="D74" s="7"/>
      <c r="E74" s="7"/>
      <c r="F74" s="319"/>
      <c r="G74" s="7"/>
      <c r="H74" s="562"/>
      <c r="I74" s="561"/>
      <c r="J74" s="562"/>
    </row>
    <row r="75" spans="1:10" ht="14">
      <c r="A75" s="191"/>
      <c r="B75" s="1537"/>
      <c r="C75" s="1537"/>
      <c r="D75" s="7"/>
      <c r="E75" s="7"/>
      <c r="F75" s="319"/>
      <c r="G75" s="7"/>
      <c r="H75" s="562"/>
      <c r="I75" s="561"/>
      <c r="J75" s="562"/>
    </row>
    <row r="76" spans="1:10" ht="14">
      <c r="A76" s="191"/>
      <c r="B76" s="1537"/>
      <c r="C76" s="1537"/>
      <c r="D76" s="7"/>
      <c r="E76" s="7"/>
      <c r="F76" s="319"/>
      <c r="G76" s="7"/>
      <c r="H76" s="562"/>
      <c r="I76" s="561"/>
      <c r="J76" s="562"/>
    </row>
    <row r="77" spans="1:10" ht="14">
      <c r="A77" s="191"/>
      <c r="B77" s="1537"/>
      <c r="C77" s="1537"/>
      <c r="D77" s="7"/>
      <c r="E77" s="7"/>
      <c r="F77" s="319"/>
      <c r="G77" s="7"/>
      <c r="H77" s="562"/>
      <c r="I77" s="561"/>
      <c r="J77" s="562"/>
    </row>
    <row r="78" spans="1:10" ht="14">
      <c r="A78" s="191"/>
      <c r="B78" s="1537"/>
      <c r="C78" s="1537"/>
      <c r="D78" s="7"/>
      <c r="E78" s="7"/>
      <c r="F78" s="319"/>
      <c r="G78" s="7"/>
      <c r="H78" s="562"/>
      <c r="I78" s="561"/>
      <c r="J78" s="562"/>
    </row>
    <row r="79" spans="1:10" ht="14">
      <c r="A79" s="191"/>
      <c r="B79" s="1537"/>
      <c r="C79" s="1537"/>
      <c r="D79" s="7"/>
      <c r="E79" s="7"/>
      <c r="F79" s="319"/>
      <c r="G79" s="7"/>
      <c r="H79" s="562"/>
      <c r="I79" s="561"/>
      <c r="J79" s="562"/>
    </row>
    <row r="80" spans="1:10">
      <c r="A80" s="192"/>
      <c r="B80" s="328"/>
      <c r="C80" s="328"/>
      <c r="D80" s="7"/>
      <c r="E80" s="7"/>
      <c r="F80" s="326"/>
      <c r="G80" s="7"/>
      <c r="H80" s="564"/>
      <c r="I80" s="561"/>
      <c r="J80" s="561"/>
    </row>
    <row r="81" spans="1:10">
      <c r="A81" s="16" t="s">
        <v>160</v>
      </c>
      <c r="B81" s="32"/>
      <c r="C81" s="32"/>
      <c r="D81" s="1"/>
      <c r="E81" s="1"/>
      <c r="H81" s="571"/>
      <c r="I81" s="318"/>
      <c r="J81" s="318"/>
    </row>
  </sheetData>
  <sheetProtection algorithmName="SHA-512" hashValue="mK6Ld+yUqgfc2eABv6cE8zLpB9Ad9T+7j+E3ZZC/M/1DrU9HJ864kLd1zGQey659S5uyXP3/Xaje1XhQjhc/4A==" saltValue="Rg7txWYfYRTBQEXOLv3XaA==" spinCount="100000" sheet="1" objects="1" formatCells="0" formatRows="0"/>
  <customSheetViews>
    <customSheetView guid="{880C3229-9790-4559-BAA0-FBDBBD6DDD03}" showPageBreaks="1" showGridLines="0" view="pageLayout" topLeftCell="A10">
      <selection activeCell="H58" sqref="H58"/>
      <pageMargins left="0.25" right="0.25" top="0.75" bottom="0.75" header="0.3" footer="0.3"/>
      <pageSetup orientation="portrait" r:id="rId1"/>
      <headerFooter>
        <oddFooter>&amp;R&amp;8Soutien à la mission 2017-2018</oddFooter>
      </headerFooter>
    </customSheetView>
    <customSheetView guid="{E81D238A-7B02-4284-898B-8B059A14501E}" showPageBreaks="1" showGridLines="0" view="pageLayout" topLeftCell="A10">
      <selection activeCell="H58" sqref="H58"/>
      <pageMargins left="0.25" right="0.25" top="0.75" bottom="0.75" header="0.3" footer="0.3"/>
      <pageSetup orientation="portrait" r:id="rId2"/>
      <headerFooter>
        <oddFooter>&amp;R&amp;8Soutien à la mission 2017-2018</oddFooter>
      </headerFooter>
    </customSheetView>
  </customSheetViews>
  <mergeCells count="21">
    <mergeCell ref="C5:H5"/>
    <mergeCell ref="B61:C61"/>
    <mergeCell ref="B26:C26"/>
    <mergeCell ref="B27:C27"/>
    <mergeCell ref="B28:C28"/>
    <mergeCell ref="B40:C40"/>
    <mergeCell ref="B41:C41"/>
    <mergeCell ref="B42:C42"/>
    <mergeCell ref="B43:C43"/>
    <mergeCell ref="B44:C44"/>
    <mergeCell ref="B45:C45"/>
    <mergeCell ref="B46:C46"/>
    <mergeCell ref="B47:C47"/>
    <mergeCell ref="B78:C78"/>
    <mergeCell ref="B79:C79"/>
    <mergeCell ref="B62:C62"/>
    <mergeCell ref="B63:C63"/>
    <mergeCell ref="B74:C74"/>
    <mergeCell ref="B75:C75"/>
    <mergeCell ref="B76:C76"/>
    <mergeCell ref="B77:C77"/>
  </mergeCells>
  <pageMargins left="0.25" right="0.25" top="0.75" bottom="0.75" header="0.3" footer="0.3"/>
  <pageSetup scale="82" orientation="portrait" r:id="rId3"/>
  <rowBreaks count="1" manualBreakCount="1">
    <brk id="49" max="8" man="1"/>
  </rowBreaks>
  <colBreaks count="1" manualBreakCount="1">
    <brk id="10" max="1048575" man="1"/>
  </colBreaks>
  <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52">
    <tabColor theme="0" tint="-0.14999847407452621"/>
  </sheetPr>
  <dimension ref="A1:Q219"/>
  <sheetViews>
    <sheetView showGridLines="0" showZeros="0" zoomScale="90" zoomScaleNormal="90" zoomScaleSheetLayoutView="100" workbookViewId="0">
      <selection activeCell="D13" sqref="D13"/>
    </sheetView>
  </sheetViews>
  <sheetFormatPr baseColWidth="10" defaultRowHeight="12.5"/>
  <cols>
    <col min="1" max="1" width="23" style="69" customWidth="1"/>
    <col min="2" max="2" width="49.1796875" style="61" customWidth="1"/>
    <col min="3" max="3" width="1.1796875" customWidth="1"/>
    <col min="4" max="4" width="12.81640625" style="233" customWidth="1"/>
    <col min="5" max="5" width="2.1796875" customWidth="1"/>
    <col min="6" max="6" width="8.453125" customWidth="1"/>
    <col min="7" max="7" width="3.26953125" customWidth="1"/>
    <col min="8" max="8" width="12.81640625" style="182" customWidth="1"/>
    <col min="9" max="9" width="2.1796875" customWidth="1"/>
    <col min="10" max="10" width="5.81640625" style="21" customWidth="1"/>
    <col min="11" max="11" width="3.26953125" customWidth="1"/>
    <col min="12" max="12" width="10.26953125" style="182" customWidth="1"/>
    <col min="13" max="13" width="2.1796875" customWidth="1"/>
    <col min="14" max="14" width="60.81640625" style="24" customWidth="1"/>
  </cols>
  <sheetData>
    <row r="1" spans="1:16" s="37" customFormat="1" ht="22.5" customHeight="1">
      <c r="A1" s="639" t="s">
        <v>107</v>
      </c>
      <c r="B1" s="635"/>
      <c r="C1" s="635"/>
      <c r="D1" s="636"/>
      <c r="E1" s="637"/>
      <c r="F1" s="638"/>
      <c r="G1" s="35"/>
      <c r="H1" s="40"/>
      <c r="I1" s="35"/>
      <c r="J1" s="42"/>
      <c r="K1" s="42"/>
      <c r="L1" s="43"/>
      <c r="M1" s="35"/>
      <c r="N1" s="41"/>
    </row>
    <row r="2" spans="1:16" ht="3" customHeight="1">
      <c r="A2" s="8"/>
      <c r="B2" s="8"/>
      <c r="N2" s="629"/>
    </row>
    <row r="3" spans="1:16" ht="15" customHeight="1">
      <c r="A3"/>
      <c r="B3"/>
      <c r="D3"/>
      <c r="H3"/>
      <c r="J3"/>
      <c r="L3"/>
    </row>
    <row r="4" spans="1:16" ht="20.149999999999999" customHeight="1">
      <c r="A4" s="33" t="s">
        <v>111</v>
      </c>
      <c r="B4" s="766" t="str">
        <f>IF(AND('Identification '!$F$11="",'Identification '!$F$15&lt;&gt;""),'Identification '!$F$15,IF('Identification '!$F$11="","",IF('Identification '!$F$13="Inscrire le nom de votre organisme dans la cellule F15",'Identification '!$F$15,'Identification '!$F$13)))</f>
        <v/>
      </c>
      <c r="C4" s="223"/>
      <c r="D4" s="223"/>
      <c r="E4" s="223"/>
      <c r="F4" s="223"/>
      <c r="G4" s="223"/>
      <c r="H4" s="223"/>
      <c r="I4" s="223"/>
      <c r="J4" s="223"/>
      <c r="K4" s="223"/>
      <c r="L4" s="68"/>
      <c r="M4" s="68"/>
      <c r="N4" s="68"/>
    </row>
    <row r="5" spans="1:16" s="196" customFormat="1" ht="20.149999999999999" customHeight="1">
      <c r="A5" s="29" t="s">
        <v>83</v>
      </c>
      <c r="B5" s="332">
        <f>'Identification '!$F$21</f>
        <v>0</v>
      </c>
      <c r="C5" s="68"/>
      <c r="F5" s="21"/>
      <c r="J5" s="21"/>
      <c r="N5" s="24"/>
    </row>
    <row r="6" spans="1:16" s="196" customFormat="1" ht="37" customHeight="1">
      <c r="A6" s="69"/>
      <c r="B6" s="68"/>
      <c r="C6" s="68"/>
      <c r="D6" s="1559"/>
      <c r="E6" s="1559"/>
      <c r="F6" s="1559"/>
      <c r="G6" s="278"/>
      <c r="H6" s="1560"/>
      <c r="I6" s="1560"/>
      <c r="J6" s="1560"/>
      <c r="K6" s="278"/>
      <c r="L6" s="1550"/>
      <c r="M6" s="1550"/>
      <c r="N6" s="1550"/>
    </row>
    <row r="7" spans="1:16" s="197" customFormat="1" ht="16" customHeight="1">
      <c r="C7" s="29"/>
      <c r="D7" s="1551" t="str">
        <f>'Identification '!$D$7</f>
        <v>2025-2026</v>
      </c>
      <c r="E7" s="1552"/>
      <c r="F7" s="1553"/>
      <c r="G7" s="198"/>
      <c r="H7" s="1551" t="str">
        <f>CONCATENATE(LEFT('Identification '!$D$7,4)+1,"-",RIGHT('Identification '!$D$7,4)+1)</f>
        <v>2026-2027</v>
      </c>
      <c r="I7" s="1554"/>
      <c r="J7" s="1555"/>
      <c r="K7" s="198"/>
      <c r="L7" s="363"/>
      <c r="M7" s="363"/>
      <c r="N7" s="624" t="s">
        <v>1885</v>
      </c>
      <c r="O7" s="599"/>
      <c r="P7" s="599"/>
    </row>
    <row r="8" spans="1:16" s="196" customFormat="1" ht="13" customHeight="1">
      <c r="A8" s="69"/>
      <c r="B8" s="61"/>
      <c r="C8" s="29"/>
      <c r="D8" s="1556" t="s">
        <v>311</v>
      </c>
      <c r="E8" s="1557"/>
      <c r="F8" s="1558"/>
      <c r="H8" s="1556" t="s">
        <v>312</v>
      </c>
      <c r="I8" s="1557"/>
      <c r="J8" s="1558"/>
      <c r="L8" s="628"/>
      <c r="M8" s="628"/>
      <c r="N8" s="628"/>
    </row>
    <row r="9" spans="1:16" s="196" customFormat="1" ht="13.5" customHeight="1">
      <c r="A9" s="69"/>
      <c r="B9" s="61"/>
      <c r="C9" s="29"/>
      <c r="D9" s="200" t="s">
        <v>21</v>
      </c>
      <c r="E9" s="201"/>
      <c r="F9" s="23" t="s">
        <v>22</v>
      </c>
      <c r="G9" s="199"/>
      <c r="H9" s="200" t="s">
        <v>21</v>
      </c>
      <c r="I9" s="201"/>
      <c r="J9" s="23" t="s">
        <v>22</v>
      </c>
      <c r="K9" s="199"/>
      <c r="L9" s="199"/>
      <c r="M9" s="199"/>
      <c r="N9" s="627"/>
    </row>
    <row r="10" spans="1:16" s="9" customFormat="1" ht="11.25" customHeight="1">
      <c r="A10" s="19" t="s">
        <v>23</v>
      </c>
      <c r="B10" s="19"/>
      <c r="D10" s="234"/>
      <c r="F10" s="1"/>
      <c r="H10" s="234"/>
      <c r="J10" s="1"/>
      <c r="L10" s="234"/>
      <c r="N10" s="1"/>
    </row>
    <row r="11" spans="1:16" s="9" customFormat="1" ht="11.25" customHeight="1">
      <c r="A11" s="3" t="s">
        <v>24</v>
      </c>
      <c r="B11" s="3"/>
      <c r="D11" s="235"/>
      <c r="F11" s="262"/>
      <c r="H11" s="235"/>
      <c r="J11" s="262"/>
      <c r="L11" s="235"/>
      <c r="N11" s="641"/>
    </row>
    <row r="12" spans="1:16" s="9" customFormat="1" ht="11.25" customHeight="1">
      <c r="A12" s="3" t="s">
        <v>25</v>
      </c>
      <c r="B12" s="3"/>
      <c r="D12" s="236"/>
      <c r="F12" s="262"/>
      <c r="H12" s="236"/>
      <c r="J12" s="262"/>
      <c r="L12" s="630"/>
      <c r="N12" s="641"/>
    </row>
    <row r="13" spans="1:16" s="9" customFormat="1" ht="11.25" customHeight="1">
      <c r="A13" s="202" t="s">
        <v>92</v>
      </c>
      <c r="B13" s="85"/>
      <c r="D13" s="333"/>
      <c r="F13" s="263" t="str">
        <f t="shared" ref="F13:F26" si="0">IF(D13=0,"",D13/D$80)</f>
        <v/>
      </c>
      <c r="H13" s="333"/>
      <c r="J13" s="263" t="str">
        <f t="shared" ref="J13:J26" si="1">IF(H13=0,"",H13/H$80)</f>
        <v/>
      </c>
      <c r="L13" s="631"/>
      <c r="N13" s="642"/>
    </row>
    <row r="14" spans="1:16" s="9" customFormat="1" ht="11.25" customHeight="1">
      <c r="A14" s="202" t="s">
        <v>102</v>
      </c>
      <c r="B14" s="85"/>
      <c r="D14" s="333"/>
      <c r="F14" s="263" t="str">
        <f>IF(D14=0,"",D14/D$80)</f>
        <v/>
      </c>
      <c r="H14" s="333"/>
      <c r="J14" s="263" t="str">
        <f t="shared" si="1"/>
        <v/>
      </c>
      <c r="L14" s="631"/>
      <c r="N14" s="642"/>
    </row>
    <row r="15" spans="1:16" s="9" customFormat="1" ht="13.5" customHeight="1">
      <c r="A15" s="691" t="s">
        <v>116</v>
      </c>
      <c r="B15" s="85"/>
      <c r="D15" s="333"/>
      <c r="F15" s="263" t="str">
        <f t="shared" si="0"/>
        <v/>
      </c>
      <c r="H15" s="333"/>
      <c r="J15" s="263" t="str">
        <f t="shared" si="1"/>
        <v/>
      </c>
      <c r="L15" s="631"/>
      <c r="N15" s="642"/>
    </row>
    <row r="16" spans="1:16" s="9" customFormat="1" ht="11.25" customHeight="1">
      <c r="A16" s="691" t="s">
        <v>117</v>
      </c>
      <c r="B16" s="85"/>
      <c r="D16" s="333"/>
      <c r="F16" s="263" t="str">
        <f t="shared" si="0"/>
        <v/>
      </c>
      <c r="H16" s="333"/>
      <c r="J16" s="263" t="str">
        <f t="shared" si="1"/>
        <v/>
      </c>
      <c r="L16" s="631"/>
      <c r="N16" s="642"/>
    </row>
    <row r="17" spans="1:14" s="9" customFormat="1" ht="11.25" customHeight="1">
      <c r="A17" s="691" t="s">
        <v>98</v>
      </c>
      <c r="B17" s="85"/>
      <c r="D17" s="333"/>
      <c r="F17" s="263" t="str">
        <f t="shared" si="0"/>
        <v/>
      </c>
      <c r="H17" s="333"/>
      <c r="J17" s="263" t="str">
        <f t="shared" si="1"/>
        <v/>
      </c>
      <c r="L17" s="631"/>
      <c r="N17" s="642"/>
    </row>
    <row r="18" spans="1:14" s="9" customFormat="1" ht="11.25" customHeight="1">
      <c r="A18" s="202" t="s">
        <v>12</v>
      </c>
      <c r="B18" s="85"/>
      <c r="D18" s="333"/>
      <c r="F18" s="263" t="str">
        <f t="shared" si="0"/>
        <v/>
      </c>
      <c r="H18" s="333"/>
      <c r="J18" s="263" t="str">
        <f t="shared" si="1"/>
        <v/>
      </c>
      <c r="L18" s="631"/>
      <c r="N18" s="642"/>
    </row>
    <row r="19" spans="1:14" s="9" customFormat="1" ht="11.25" customHeight="1">
      <c r="A19" s="202" t="s">
        <v>93</v>
      </c>
      <c r="B19" s="85"/>
      <c r="D19" s="333"/>
      <c r="F19" s="263" t="str">
        <f t="shared" si="0"/>
        <v/>
      </c>
      <c r="H19" s="333"/>
      <c r="J19" s="263" t="str">
        <f t="shared" si="1"/>
        <v/>
      </c>
      <c r="L19" s="631"/>
      <c r="N19" s="642"/>
    </row>
    <row r="20" spans="1:14" s="9" customFormat="1" ht="11.25" customHeight="1">
      <c r="A20" s="202" t="s">
        <v>94</v>
      </c>
      <c r="B20" s="61"/>
      <c r="D20" s="333"/>
      <c r="F20" s="263" t="str">
        <f>IF(D20=0,"",D20/D$80)</f>
        <v/>
      </c>
      <c r="H20" s="333"/>
      <c r="J20" s="263" t="str">
        <f t="shared" si="1"/>
        <v/>
      </c>
      <c r="L20" s="631"/>
      <c r="N20" s="642"/>
    </row>
    <row r="21" spans="1:14" s="9" customFormat="1" ht="11.25" customHeight="1">
      <c r="A21" s="691" t="s">
        <v>106</v>
      </c>
      <c r="B21" s="67"/>
      <c r="D21" s="333"/>
      <c r="F21" s="263" t="str">
        <f t="shared" si="0"/>
        <v/>
      </c>
      <c r="H21" s="333"/>
      <c r="J21" s="263" t="str">
        <f t="shared" si="1"/>
        <v/>
      </c>
      <c r="L21" s="631"/>
      <c r="N21" s="642"/>
    </row>
    <row r="22" spans="1:14" s="9" customFormat="1" ht="11.25" customHeight="1">
      <c r="A22" s="1356" t="s">
        <v>95</v>
      </c>
      <c r="B22" s="1357"/>
      <c r="D22" s="333"/>
      <c r="F22" s="263" t="str">
        <f t="shared" si="0"/>
        <v/>
      </c>
      <c r="H22" s="333"/>
      <c r="J22" s="263" t="str">
        <f t="shared" si="1"/>
        <v/>
      </c>
      <c r="L22" s="631"/>
      <c r="N22" s="642"/>
    </row>
    <row r="23" spans="1:14" s="9" customFormat="1" ht="11.25" customHeight="1">
      <c r="A23" s="1545"/>
      <c r="B23" s="1545"/>
      <c r="D23" s="333"/>
      <c r="F23" s="263"/>
      <c r="H23" s="333"/>
      <c r="J23" s="263"/>
      <c r="L23" s="631"/>
      <c r="N23" s="642"/>
    </row>
    <row r="24" spans="1:14" s="9" customFormat="1" ht="11.25" customHeight="1">
      <c r="A24" s="1545"/>
      <c r="B24" s="1545"/>
      <c r="D24" s="333"/>
      <c r="F24" s="263" t="str">
        <f t="shared" si="0"/>
        <v/>
      </c>
      <c r="H24" s="333"/>
      <c r="J24" s="263" t="str">
        <f t="shared" si="1"/>
        <v/>
      </c>
      <c r="L24" s="631"/>
      <c r="N24" s="642"/>
    </row>
    <row r="25" spans="1:14" s="9" customFormat="1" ht="11.25" customHeight="1">
      <c r="A25" s="1545"/>
      <c r="B25" s="1545"/>
      <c r="C25" s="10"/>
      <c r="D25" s="333"/>
      <c r="E25" s="10"/>
      <c r="F25" s="263" t="str">
        <f t="shared" si="0"/>
        <v/>
      </c>
      <c r="H25" s="333"/>
      <c r="I25" s="10"/>
      <c r="J25" s="263" t="str">
        <f t="shared" si="1"/>
        <v/>
      </c>
      <c r="L25" s="631"/>
      <c r="M25" s="10"/>
      <c r="N25" s="642"/>
    </row>
    <row r="26" spans="1:14" s="9" customFormat="1" ht="11.25" customHeight="1">
      <c r="A26" s="203"/>
      <c r="B26" s="203" t="s">
        <v>36</v>
      </c>
      <c r="C26" s="10"/>
      <c r="D26" s="344">
        <f>SUM(D13:D25)</f>
        <v>0</v>
      </c>
      <c r="E26" s="10"/>
      <c r="F26" s="345" t="str">
        <f t="shared" si="0"/>
        <v/>
      </c>
      <c r="H26" s="344">
        <f>SUM(H13:H25)</f>
        <v>0</v>
      </c>
      <c r="I26" s="10"/>
      <c r="J26" s="345" t="str">
        <f t="shared" si="1"/>
        <v/>
      </c>
      <c r="L26" s="632"/>
      <c r="M26" s="10"/>
      <c r="N26" s="642"/>
    </row>
    <row r="27" spans="1:14" s="9" customFormat="1" ht="11.5">
      <c r="A27" s="204" t="s">
        <v>40</v>
      </c>
      <c r="B27" s="87"/>
      <c r="C27" s="10"/>
      <c r="D27" s="394"/>
      <c r="E27" s="10"/>
      <c r="F27" s="358"/>
      <c r="H27" s="394"/>
      <c r="I27" s="10"/>
      <c r="J27" s="358"/>
      <c r="L27" s="633"/>
      <c r="M27" s="10"/>
      <c r="N27" s="642"/>
    </row>
    <row r="28" spans="1:14" s="9" customFormat="1" ht="11.25" customHeight="1">
      <c r="A28" s="205" t="s">
        <v>41</v>
      </c>
      <c r="B28" s="89"/>
      <c r="C28" s="10"/>
      <c r="D28" s="333"/>
      <c r="E28" s="10"/>
      <c r="F28" s="263" t="str">
        <f t="shared" ref="F28:F37" si="2">IF(D28=0,"",D28/D$80)</f>
        <v/>
      </c>
      <c r="H28" s="333"/>
      <c r="I28" s="10"/>
      <c r="J28" s="263" t="str">
        <f t="shared" ref="J28:J36" si="3">IF(H28=0,"",H28/H$80)</f>
        <v/>
      </c>
      <c r="L28" s="631"/>
      <c r="M28" s="10"/>
      <c r="N28" s="642"/>
    </row>
    <row r="29" spans="1:14" s="9" customFormat="1" ht="11.25" customHeight="1">
      <c r="A29" s="54" t="s">
        <v>42</v>
      </c>
      <c r="B29" s="62"/>
      <c r="C29" s="10"/>
      <c r="D29" s="333"/>
      <c r="E29" s="10"/>
      <c r="F29" s="263" t="str">
        <f t="shared" si="2"/>
        <v/>
      </c>
      <c r="H29" s="333"/>
      <c r="I29" s="10"/>
      <c r="J29" s="263" t="str">
        <f t="shared" si="3"/>
        <v/>
      </c>
      <c r="L29" s="631"/>
      <c r="M29" s="10"/>
      <c r="N29" s="642"/>
    </row>
    <row r="30" spans="1:14" s="9" customFormat="1" ht="11.25" customHeight="1">
      <c r="A30" s="54" t="s">
        <v>43</v>
      </c>
      <c r="B30" s="62"/>
      <c r="C30" s="10"/>
      <c r="D30" s="333"/>
      <c r="E30" s="10"/>
      <c r="F30" s="263" t="str">
        <f t="shared" si="2"/>
        <v/>
      </c>
      <c r="H30" s="333"/>
      <c r="I30" s="10"/>
      <c r="J30" s="263" t="str">
        <f t="shared" si="3"/>
        <v/>
      </c>
      <c r="L30" s="631"/>
      <c r="M30" s="10"/>
      <c r="N30" s="642"/>
    </row>
    <row r="31" spans="1:14" s="9" customFormat="1" ht="11.25" customHeight="1">
      <c r="A31" s="54" t="s">
        <v>44</v>
      </c>
      <c r="B31" s="62"/>
      <c r="C31" s="10"/>
      <c r="D31" s="333"/>
      <c r="E31" s="10"/>
      <c r="F31" s="263" t="str">
        <f t="shared" si="2"/>
        <v/>
      </c>
      <c r="H31" s="333"/>
      <c r="I31" s="10"/>
      <c r="J31" s="263" t="str">
        <f t="shared" si="3"/>
        <v/>
      </c>
      <c r="L31" s="631"/>
      <c r="M31" s="10"/>
      <c r="N31" s="642"/>
    </row>
    <row r="32" spans="1:14" s="9" customFormat="1" ht="11.25" customHeight="1">
      <c r="A32" s="54" t="s">
        <v>45</v>
      </c>
      <c r="B32" s="62"/>
      <c r="C32" s="10"/>
      <c r="D32" s="333"/>
      <c r="E32" s="10"/>
      <c r="F32" s="263" t="str">
        <f t="shared" si="2"/>
        <v/>
      </c>
      <c r="H32" s="333"/>
      <c r="I32" s="10"/>
      <c r="J32" s="263" t="str">
        <f t="shared" si="3"/>
        <v/>
      </c>
      <c r="L32" s="631"/>
      <c r="M32" s="10"/>
      <c r="N32" s="642"/>
    </row>
    <row r="33" spans="1:14" s="9" customFormat="1" ht="11.25" customHeight="1">
      <c r="A33" s="69" t="s">
        <v>46</v>
      </c>
      <c r="B33" s="61"/>
      <c r="C33" s="10"/>
      <c r="D33" s="333"/>
      <c r="E33" s="10"/>
      <c r="F33" s="263" t="str">
        <f t="shared" si="2"/>
        <v/>
      </c>
      <c r="H33" s="333"/>
      <c r="I33" s="10"/>
      <c r="J33" s="263" t="str">
        <f t="shared" si="3"/>
        <v/>
      </c>
      <c r="L33" s="631"/>
      <c r="M33" s="10"/>
      <c r="N33" s="642"/>
    </row>
    <row r="34" spans="1:14" s="9" customFormat="1" ht="11.25" customHeight="1">
      <c r="A34" s="640"/>
      <c r="B34" s="1545"/>
      <c r="C34" s="1545"/>
      <c r="D34" s="333"/>
      <c r="E34" s="10"/>
      <c r="F34" s="263" t="str">
        <f t="shared" si="2"/>
        <v/>
      </c>
      <c r="H34" s="333"/>
      <c r="I34" s="10"/>
      <c r="J34" s="263"/>
      <c r="L34" s="631"/>
      <c r="M34" s="10"/>
      <c r="N34" s="642"/>
    </row>
    <row r="35" spans="1:14" s="9" customFormat="1" ht="11.25" customHeight="1">
      <c r="A35" s="1545"/>
      <c r="B35" s="1545"/>
      <c r="C35" s="10"/>
      <c r="D35" s="333"/>
      <c r="E35" s="10"/>
      <c r="F35" s="263" t="str">
        <f t="shared" si="2"/>
        <v/>
      </c>
      <c r="H35" s="333"/>
      <c r="I35" s="10"/>
      <c r="J35" s="263" t="str">
        <f t="shared" si="3"/>
        <v/>
      </c>
      <c r="L35" s="631"/>
      <c r="M35" s="10"/>
      <c r="N35" s="642"/>
    </row>
    <row r="36" spans="1:14" s="9" customFormat="1" ht="11.25" customHeight="1">
      <c r="A36" s="1545"/>
      <c r="B36" s="1545"/>
      <c r="C36" s="10"/>
      <c r="D36" s="333"/>
      <c r="E36" s="10"/>
      <c r="F36" s="263" t="str">
        <f t="shared" si="2"/>
        <v/>
      </c>
      <c r="H36" s="333"/>
      <c r="I36" s="10"/>
      <c r="J36" s="263" t="str">
        <f t="shared" si="3"/>
        <v/>
      </c>
      <c r="L36" s="631"/>
      <c r="M36" s="10"/>
      <c r="N36" s="642"/>
    </row>
    <row r="37" spans="1:14" s="9" customFormat="1" ht="12" customHeight="1">
      <c r="A37" s="203"/>
      <c r="B37" s="86" t="s">
        <v>18</v>
      </c>
      <c r="C37" s="10"/>
      <c r="D37" s="344">
        <f>SUM(D28:D36)</f>
        <v>0</v>
      </c>
      <c r="E37" s="10"/>
      <c r="F37" s="345" t="str">
        <f t="shared" si="2"/>
        <v/>
      </c>
      <c r="H37" s="344">
        <f>SUM(H28:H36)</f>
        <v>0</v>
      </c>
      <c r="I37" s="10"/>
      <c r="J37" s="345" t="str">
        <f>IF(H37=0,"",H37/H$80)</f>
        <v/>
      </c>
      <c r="L37" s="632"/>
      <c r="M37" s="10"/>
      <c r="N37" s="642"/>
    </row>
    <row r="38" spans="1:14" s="9" customFormat="1" ht="13.5" customHeight="1">
      <c r="A38" s="2"/>
      <c r="B38" s="90" t="s">
        <v>8</v>
      </c>
      <c r="C38" s="10"/>
      <c r="D38" s="346">
        <f>D26+D37</f>
        <v>0</v>
      </c>
      <c r="E38" s="10"/>
      <c r="F38" s="347" t="str">
        <f>IF(D38=0,"",D38/D$80)</f>
        <v/>
      </c>
      <c r="H38" s="346">
        <f>H26+H37</f>
        <v>0</v>
      </c>
      <c r="I38" s="10"/>
      <c r="J38" s="347" t="str">
        <f>IF(H38=0,"",H38/H$80)</f>
        <v/>
      </c>
      <c r="L38" s="235"/>
      <c r="M38" s="10"/>
      <c r="N38" s="642"/>
    </row>
    <row r="39" spans="1:14" s="9" customFormat="1" ht="11.25" customHeight="1">
      <c r="A39" s="15" t="s">
        <v>47</v>
      </c>
      <c r="B39" s="15"/>
      <c r="C39" s="10"/>
      <c r="D39" s="394"/>
      <c r="E39" s="10"/>
      <c r="F39" s="358"/>
      <c r="H39" s="394"/>
      <c r="I39" s="10"/>
      <c r="J39" s="358"/>
      <c r="L39" s="633"/>
      <c r="M39" s="10"/>
      <c r="N39" s="642"/>
    </row>
    <row r="40" spans="1:14" s="9" customFormat="1" ht="11.25" customHeight="1">
      <c r="A40" s="3" t="s">
        <v>48</v>
      </c>
      <c r="B40" s="3"/>
      <c r="C40" s="10"/>
      <c r="D40" s="394"/>
      <c r="E40" s="10"/>
      <c r="F40" s="358"/>
      <c r="H40" s="394"/>
      <c r="I40" s="10"/>
      <c r="J40" s="358"/>
      <c r="L40" s="633"/>
      <c r="M40" s="10"/>
      <c r="N40" s="642"/>
    </row>
    <row r="41" spans="1:14" s="9" customFormat="1" ht="12" customHeight="1">
      <c r="A41" s="205" t="s">
        <v>49</v>
      </c>
      <c r="B41" s="88"/>
      <c r="C41" s="10"/>
      <c r="D41" s="333"/>
      <c r="E41" s="10"/>
      <c r="F41" s="263" t="str">
        <f>IF(D41=0,"",D41/D$80)</f>
        <v/>
      </c>
      <c r="H41" s="333"/>
      <c r="I41" s="10"/>
      <c r="J41" s="263" t="str">
        <f>IF(H41=0,"",H41/H$80)</f>
        <v/>
      </c>
      <c r="L41" s="631"/>
      <c r="M41" s="10"/>
      <c r="N41" s="642"/>
    </row>
    <row r="42" spans="1:14" s="9" customFormat="1" ht="11.25" customHeight="1">
      <c r="A42" s="104" t="s">
        <v>261</v>
      </c>
      <c r="B42" s="62"/>
      <c r="C42" s="10"/>
      <c r="D42" s="333"/>
      <c r="E42" s="10"/>
      <c r="F42" s="263" t="str">
        <f>IF(D42=0,"",D42/D$80)</f>
        <v/>
      </c>
      <c r="H42" s="333"/>
      <c r="I42" s="10"/>
      <c r="J42" s="263" t="str">
        <f>IF(H42=0,"",H42/H$80)</f>
        <v/>
      </c>
      <c r="L42" s="631"/>
      <c r="M42" s="10"/>
      <c r="N42" s="642"/>
    </row>
    <row r="43" spans="1:14" s="9" customFormat="1" ht="11.25" customHeight="1">
      <c r="A43" s="104" t="s">
        <v>137</v>
      </c>
      <c r="B43" s="62"/>
      <c r="C43" s="10"/>
      <c r="D43" s="333"/>
      <c r="E43" s="10"/>
      <c r="F43" s="263" t="str">
        <f>IF(D43=0,"",D43/D$80)</f>
        <v/>
      </c>
      <c r="H43" s="333"/>
      <c r="I43" s="10"/>
      <c r="J43" s="263" t="str">
        <f>IF(H43=0,"",H43/H$80)</f>
        <v/>
      </c>
      <c r="L43" s="631"/>
      <c r="M43" s="10"/>
      <c r="N43" s="642"/>
    </row>
    <row r="44" spans="1:14" s="9" customFormat="1" ht="12.75" customHeight="1">
      <c r="A44" s="104" t="s">
        <v>50</v>
      </c>
      <c r="B44" s="62"/>
      <c r="C44" s="10"/>
      <c r="D44" s="333"/>
      <c r="E44" s="10"/>
      <c r="F44" s="263" t="str">
        <f>IF(D44=0,"",D44/D$80)</f>
        <v/>
      </c>
      <c r="H44" s="333"/>
      <c r="I44" s="10"/>
      <c r="J44" s="263" t="str">
        <f>IF(H44=0,"",H44/H$80)</f>
        <v/>
      </c>
      <c r="L44" s="631"/>
      <c r="M44" s="10"/>
      <c r="N44" s="642"/>
    </row>
    <row r="45" spans="1:14" s="9" customFormat="1" ht="12.75" customHeight="1">
      <c r="A45" s="1318"/>
      <c r="B45" s="584"/>
      <c r="C45" s="10"/>
      <c r="D45" s="333"/>
      <c r="E45" s="10"/>
      <c r="F45" s="263" t="str">
        <f>IF(D45=0,"",D45/D$80)</f>
        <v/>
      </c>
      <c r="H45" s="333"/>
      <c r="I45" s="10"/>
      <c r="J45" s="263"/>
      <c r="L45" s="631"/>
      <c r="M45" s="10"/>
      <c r="N45" s="642"/>
    </row>
    <row r="46" spans="1:14" s="9" customFormat="1" ht="11.25" customHeight="1">
      <c r="A46" s="1546"/>
      <c r="B46" s="1546"/>
      <c r="C46" s="10"/>
      <c r="D46" s="333"/>
      <c r="E46" s="10"/>
      <c r="F46" s="263" t="str">
        <f t="shared" ref="F46:F57" si="4">IF(D46=0,"",D46/D$80)</f>
        <v/>
      </c>
      <c r="H46" s="333"/>
      <c r="I46" s="10"/>
      <c r="J46" s="263" t="str">
        <f t="shared" ref="J46:J57" si="5">IF(H46=0,"",H46/H$80)</f>
        <v/>
      </c>
      <c r="L46" s="631"/>
      <c r="M46" s="10"/>
      <c r="N46" s="642"/>
    </row>
    <row r="47" spans="1:14" s="9" customFormat="1" ht="11.25" customHeight="1">
      <c r="A47" s="1545"/>
      <c r="B47" s="1545"/>
      <c r="C47" s="10"/>
      <c r="D47" s="333"/>
      <c r="E47" s="10"/>
      <c r="F47" s="263" t="str">
        <f t="shared" si="4"/>
        <v/>
      </c>
      <c r="H47" s="333"/>
      <c r="I47" s="10"/>
      <c r="J47" s="263" t="str">
        <f t="shared" si="5"/>
        <v/>
      </c>
      <c r="L47" s="631"/>
      <c r="M47" s="10"/>
      <c r="N47" s="642"/>
    </row>
    <row r="48" spans="1:14" s="9" customFormat="1" ht="11.25" customHeight="1">
      <c r="A48" s="54" t="s">
        <v>51</v>
      </c>
      <c r="B48" s="62"/>
      <c r="C48" s="10"/>
      <c r="D48" s="333"/>
      <c r="E48" s="10"/>
      <c r="F48" s="263" t="str">
        <f t="shared" si="4"/>
        <v/>
      </c>
      <c r="H48" s="333"/>
      <c r="I48" s="10"/>
      <c r="J48" s="263" t="str">
        <f t="shared" si="5"/>
        <v/>
      </c>
      <c r="L48" s="631"/>
      <c r="M48" s="10"/>
      <c r="N48" s="642"/>
    </row>
    <row r="49" spans="1:14" s="9" customFormat="1" ht="11.5" customHeight="1">
      <c r="A49" s="1547" t="s">
        <v>1059</v>
      </c>
      <c r="B49" s="1547"/>
      <c r="C49" s="10"/>
      <c r="D49" s="333"/>
      <c r="E49" s="10"/>
      <c r="F49" s="263" t="str">
        <f t="shared" si="4"/>
        <v/>
      </c>
      <c r="H49" s="333"/>
      <c r="J49" s="263" t="str">
        <f t="shared" si="5"/>
        <v/>
      </c>
      <c r="L49" s="631"/>
      <c r="N49" s="642"/>
    </row>
    <row r="50" spans="1:14" s="9" customFormat="1" ht="11.5">
      <c r="A50" s="1547" t="s">
        <v>1060</v>
      </c>
      <c r="B50" s="1547"/>
      <c r="C50" s="10"/>
      <c r="D50" s="333"/>
      <c r="E50" s="10"/>
      <c r="F50" s="263" t="str">
        <f>IF(D50=0,"",D50/D$80)</f>
        <v/>
      </c>
      <c r="H50" s="333"/>
      <c r="J50" s="263" t="str">
        <f>IF(H50=0,"",H50/H$80)</f>
        <v/>
      </c>
      <c r="L50" s="631"/>
      <c r="N50" s="642"/>
    </row>
    <row r="51" spans="1:14" s="9" customFormat="1" ht="11.25" customHeight="1">
      <c r="A51" s="54" t="s">
        <v>52</v>
      </c>
      <c r="B51" s="62"/>
      <c r="C51" s="10"/>
      <c r="D51" s="333"/>
      <c r="E51" s="10"/>
      <c r="F51" s="263" t="str">
        <f t="shared" si="4"/>
        <v/>
      </c>
      <c r="H51" s="333"/>
      <c r="I51" s="10"/>
      <c r="J51" s="263" t="str">
        <f t="shared" si="5"/>
        <v/>
      </c>
      <c r="L51" s="631"/>
      <c r="M51" s="10"/>
      <c r="N51" s="642"/>
    </row>
    <row r="52" spans="1:14" s="9" customFormat="1" ht="11.25" customHeight="1">
      <c r="A52" s="54" t="s">
        <v>53</v>
      </c>
      <c r="B52" s="62"/>
      <c r="C52" s="10"/>
      <c r="D52" s="333"/>
      <c r="E52" s="10"/>
      <c r="F52" s="263" t="str">
        <f t="shared" si="4"/>
        <v/>
      </c>
      <c r="H52" s="333"/>
      <c r="I52" s="10"/>
      <c r="J52" s="263" t="str">
        <f t="shared" si="5"/>
        <v/>
      </c>
      <c r="L52" s="631"/>
      <c r="M52" s="10"/>
      <c r="N52" s="642"/>
    </row>
    <row r="53" spans="1:14" s="9" customFormat="1" ht="11.25" customHeight="1">
      <c r="A53" s="583" t="s">
        <v>95</v>
      </c>
      <c r="B53" s="584"/>
      <c r="C53" s="10"/>
      <c r="D53" s="333"/>
      <c r="E53" s="10"/>
      <c r="F53" s="263" t="str">
        <f t="shared" si="4"/>
        <v/>
      </c>
      <c r="H53" s="333"/>
      <c r="I53" s="10"/>
      <c r="J53" s="263" t="str">
        <f t="shared" si="5"/>
        <v/>
      </c>
      <c r="L53" s="631"/>
      <c r="M53" s="10"/>
      <c r="N53" s="642"/>
    </row>
    <row r="54" spans="1:14" s="9" customFormat="1" ht="11.25" customHeight="1">
      <c r="A54" s="686"/>
      <c r="B54" s="687"/>
      <c r="C54" s="10"/>
      <c r="D54" s="333"/>
      <c r="E54" s="10"/>
      <c r="F54" s="263" t="str">
        <f t="shared" si="4"/>
        <v/>
      </c>
      <c r="H54" s="333"/>
      <c r="I54" s="10"/>
      <c r="J54" s="263"/>
      <c r="L54" s="631"/>
      <c r="M54" s="10"/>
      <c r="N54" s="642"/>
    </row>
    <row r="55" spans="1:14" s="9" customFormat="1" ht="11.25" customHeight="1">
      <c r="A55" s="1545"/>
      <c r="B55" s="1545"/>
      <c r="C55" s="10"/>
      <c r="D55" s="333"/>
      <c r="E55" s="10"/>
      <c r="F55" s="263" t="str">
        <f t="shared" si="4"/>
        <v/>
      </c>
      <c r="H55" s="333"/>
      <c r="I55" s="10"/>
      <c r="J55" s="263" t="str">
        <f t="shared" si="5"/>
        <v/>
      </c>
      <c r="L55" s="631"/>
      <c r="M55" s="10"/>
      <c r="N55" s="642"/>
    </row>
    <row r="56" spans="1:14" s="9" customFormat="1" ht="11.25" customHeight="1">
      <c r="A56" s="1545"/>
      <c r="B56" s="1545"/>
      <c r="C56" s="10"/>
      <c r="D56" s="333"/>
      <c r="E56" s="10"/>
      <c r="F56" s="263" t="str">
        <f t="shared" si="4"/>
        <v/>
      </c>
      <c r="H56" s="333"/>
      <c r="I56" s="10"/>
      <c r="J56" s="263" t="str">
        <f t="shared" si="5"/>
        <v/>
      </c>
      <c r="L56" s="631"/>
      <c r="M56" s="10"/>
      <c r="N56" s="642"/>
    </row>
    <row r="57" spans="1:14" s="9" customFormat="1" ht="11.25" customHeight="1">
      <c r="A57" s="203"/>
      <c r="B57" s="86" t="s">
        <v>18</v>
      </c>
      <c r="C57" s="10"/>
      <c r="D57" s="344">
        <f>SUM(D41:D56)</f>
        <v>0</v>
      </c>
      <c r="E57" s="10"/>
      <c r="F57" s="345" t="str">
        <f t="shared" si="4"/>
        <v/>
      </c>
      <c r="H57" s="344">
        <f>SUM(H41:H56)</f>
        <v>0</v>
      </c>
      <c r="I57" s="10"/>
      <c r="J57" s="345" t="str">
        <f t="shared" si="5"/>
        <v/>
      </c>
      <c r="L57" s="632"/>
      <c r="M57" s="10"/>
      <c r="N57" s="642"/>
    </row>
    <row r="58" spans="1:14" s="9" customFormat="1" ht="11.25" customHeight="1">
      <c r="A58" s="3" t="s">
        <v>54</v>
      </c>
      <c r="B58" s="3"/>
      <c r="C58" s="10"/>
      <c r="D58" s="394"/>
      <c r="E58" s="10"/>
      <c r="F58" s="395"/>
      <c r="H58" s="394"/>
      <c r="I58" s="10"/>
      <c r="J58" s="395"/>
      <c r="L58" s="633"/>
      <c r="M58" s="10"/>
      <c r="N58" s="642"/>
    </row>
    <row r="59" spans="1:14" s="9" customFormat="1" ht="11.25" customHeight="1">
      <c r="A59" s="205" t="s">
        <v>259</v>
      </c>
      <c r="B59" s="88"/>
      <c r="C59" s="10"/>
      <c r="D59" s="394"/>
      <c r="E59" s="10"/>
      <c r="F59" s="358" t="str">
        <f t="shared" ref="F59:F69" si="6">IF(D59=0,"",D59/D$80)</f>
        <v/>
      </c>
      <c r="H59" s="394"/>
      <c r="I59" s="10"/>
      <c r="J59" s="358" t="str">
        <f t="shared" ref="J59:J69" si="7">IF(H59=0,"",H59/H$80)</f>
        <v/>
      </c>
      <c r="L59" s="633"/>
      <c r="M59" s="10"/>
      <c r="N59" s="642"/>
    </row>
    <row r="60" spans="1:14" s="9" customFormat="1" ht="11.25" customHeight="1">
      <c r="A60" s="104" t="s">
        <v>55</v>
      </c>
      <c r="B60" s="62"/>
      <c r="C60" s="10"/>
      <c r="D60" s="333"/>
      <c r="E60" s="10"/>
      <c r="F60" s="263" t="str">
        <f t="shared" si="6"/>
        <v/>
      </c>
      <c r="H60" s="333"/>
      <c r="I60" s="10"/>
      <c r="J60" s="263" t="str">
        <f t="shared" si="7"/>
        <v/>
      </c>
      <c r="L60" s="631"/>
      <c r="M60" s="10"/>
      <c r="N60" s="642"/>
    </row>
    <row r="61" spans="1:14" s="9" customFormat="1" ht="11.25" customHeight="1">
      <c r="A61" s="104" t="s">
        <v>56</v>
      </c>
      <c r="B61" s="62"/>
      <c r="C61" s="10"/>
      <c r="D61" s="333"/>
      <c r="E61" s="10"/>
      <c r="F61" s="263" t="str">
        <f t="shared" si="6"/>
        <v/>
      </c>
      <c r="H61" s="333"/>
      <c r="I61" s="10"/>
      <c r="J61" s="263" t="str">
        <f t="shared" si="7"/>
        <v/>
      </c>
      <c r="L61" s="631"/>
      <c r="M61" s="10"/>
      <c r="N61" s="642"/>
    </row>
    <row r="62" spans="1:14" s="9" customFormat="1" ht="11.25" customHeight="1">
      <c r="A62" s="105" t="s">
        <v>50</v>
      </c>
      <c r="B62" s="61"/>
      <c r="C62" s="10"/>
      <c r="D62" s="333"/>
      <c r="E62" s="10"/>
      <c r="F62" s="263" t="str">
        <f t="shared" si="6"/>
        <v/>
      </c>
      <c r="H62" s="333"/>
      <c r="I62" s="10"/>
      <c r="J62" s="263" t="str">
        <f t="shared" si="7"/>
        <v/>
      </c>
      <c r="L62" s="631"/>
      <c r="M62" s="10"/>
      <c r="N62" s="642"/>
    </row>
    <row r="63" spans="1:14" s="9" customFormat="1" ht="11.25" customHeight="1">
      <c r="A63" s="1545"/>
      <c r="B63" s="1545"/>
      <c r="C63" s="10"/>
      <c r="D63" s="333"/>
      <c r="E63" s="10"/>
      <c r="F63" s="263" t="str">
        <f t="shared" si="6"/>
        <v/>
      </c>
      <c r="H63" s="333"/>
      <c r="I63" s="10"/>
      <c r="J63" s="263" t="str">
        <f t="shared" si="7"/>
        <v/>
      </c>
      <c r="L63" s="631"/>
      <c r="M63" s="10"/>
      <c r="N63" s="642"/>
    </row>
    <row r="64" spans="1:14" s="9" customFormat="1" ht="11.25" customHeight="1">
      <c r="A64" s="1545"/>
      <c r="B64" s="1545"/>
      <c r="C64" s="10"/>
      <c r="D64" s="333"/>
      <c r="E64" s="10"/>
      <c r="F64" s="263" t="str">
        <f t="shared" si="6"/>
        <v/>
      </c>
      <c r="H64" s="333"/>
      <c r="I64" s="10"/>
      <c r="J64" s="263" t="str">
        <f t="shared" si="7"/>
        <v/>
      </c>
      <c r="L64" s="631"/>
      <c r="M64" s="10"/>
      <c r="N64" s="642"/>
    </row>
    <row r="65" spans="1:16" s="9" customFormat="1" ht="11.25" customHeight="1">
      <c r="A65" s="54" t="s">
        <v>57</v>
      </c>
      <c r="B65" s="62"/>
      <c r="C65" s="10"/>
      <c r="D65" s="333"/>
      <c r="E65" s="10"/>
      <c r="F65" s="263" t="str">
        <f t="shared" si="6"/>
        <v/>
      </c>
      <c r="H65" s="333"/>
      <c r="I65" s="10"/>
      <c r="J65" s="263" t="str">
        <f t="shared" si="7"/>
        <v/>
      </c>
      <c r="L65" s="631"/>
      <c r="M65" s="10"/>
      <c r="N65" s="642"/>
    </row>
    <row r="66" spans="1:16" s="9" customFormat="1" ht="11.25" customHeight="1">
      <c r="A66" s="54" t="s">
        <v>2984</v>
      </c>
      <c r="B66" s="62"/>
      <c r="C66" s="10"/>
      <c r="D66" s="333"/>
      <c r="E66" s="10"/>
      <c r="F66" s="263" t="str">
        <f t="shared" si="6"/>
        <v/>
      </c>
      <c r="H66" s="333"/>
      <c r="I66" s="10"/>
      <c r="J66" s="263" t="str">
        <f t="shared" si="7"/>
        <v/>
      </c>
      <c r="L66" s="631"/>
      <c r="M66" s="10"/>
      <c r="N66" s="642"/>
    </row>
    <row r="67" spans="1:16" s="9" customFormat="1" ht="11.25" customHeight="1">
      <c r="A67" s="583" t="s">
        <v>95</v>
      </c>
      <c r="B67" s="584"/>
      <c r="C67" s="10"/>
      <c r="D67" s="333"/>
      <c r="E67" s="10"/>
      <c r="F67" s="263" t="str">
        <f t="shared" si="6"/>
        <v/>
      </c>
      <c r="H67" s="333"/>
      <c r="I67" s="10"/>
      <c r="J67" s="263" t="str">
        <f t="shared" si="7"/>
        <v/>
      </c>
      <c r="L67" s="631"/>
      <c r="M67" s="10"/>
      <c r="N67" s="642"/>
    </row>
    <row r="68" spans="1:16" s="9" customFormat="1" ht="11.25" customHeight="1">
      <c r="A68" s="1545"/>
      <c r="B68" s="1545"/>
      <c r="C68" s="10"/>
      <c r="D68" s="333"/>
      <c r="E68" s="10"/>
      <c r="F68" s="263" t="str">
        <f t="shared" si="6"/>
        <v/>
      </c>
      <c r="H68" s="333"/>
      <c r="I68" s="10"/>
      <c r="J68" s="263" t="str">
        <f t="shared" si="7"/>
        <v/>
      </c>
      <c r="L68" s="631"/>
      <c r="M68" s="10"/>
      <c r="N68" s="642"/>
    </row>
    <row r="69" spans="1:16" s="9" customFormat="1" ht="11.25" customHeight="1">
      <c r="A69" s="1545"/>
      <c r="B69" s="1545"/>
      <c r="C69" s="10"/>
      <c r="D69" s="333"/>
      <c r="E69" s="10"/>
      <c r="F69" s="263" t="str">
        <f t="shared" si="6"/>
        <v/>
      </c>
      <c r="H69" s="333"/>
      <c r="I69" s="10"/>
      <c r="J69" s="263" t="str">
        <f t="shared" si="7"/>
        <v/>
      </c>
      <c r="L69" s="631"/>
      <c r="M69" s="10"/>
      <c r="N69" s="642"/>
    </row>
    <row r="70" spans="1:16" s="9" customFormat="1" ht="11.5">
      <c r="A70" s="203"/>
      <c r="B70" s="86" t="s">
        <v>18</v>
      </c>
      <c r="C70" s="10"/>
      <c r="D70" s="344">
        <f>SUM(D59:D69)</f>
        <v>0</v>
      </c>
      <c r="E70" s="10"/>
      <c r="F70" s="345" t="str">
        <f>IF(D70=0,"",D70/D$80)</f>
        <v/>
      </c>
      <c r="H70" s="344">
        <f>SUM(H59:H69)</f>
        <v>0</v>
      </c>
      <c r="I70" s="10"/>
      <c r="J70" s="345" t="str">
        <f>IF(H70=0,"",H70/H$80)</f>
        <v/>
      </c>
      <c r="L70" s="632"/>
      <c r="M70" s="10"/>
      <c r="N70" s="642"/>
    </row>
    <row r="71" spans="1:16" s="9" customFormat="1" ht="11.5">
      <c r="A71" s="3" t="s">
        <v>30</v>
      </c>
      <c r="B71" s="5"/>
      <c r="C71" s="10"/>
      <c r="D71" s="394"/>
      <c r="E71" s="10"/>
      <c r="F71" s="358"/>
      <c r="H71" s="394"/>
      <c r="I71" s="10"/>
      <c r="J71" s="358"/>
      <c r="L71" s="633"/>
      <c r="M71" s="10"/>
      <c r="N71" s="642"/>
    </row>
    <row r="72" spans="1:16" s="9" customFormat="1" ht="11.5">
      <c r="A72" s="205" t="s">
        <v>171</v>
      </c>
      <c r="B72" s="88"/>
      <c r="C72" s="10"/>
      <c r="D72" s="396"/>
      <c r="E72" s="10"/>
      <c r="F72" s="358"/>
      <c r="H72" s="396"/>
      <c r="I72" s="10"/>
      <c r="J72" s="358"/>
      <c r="L72" s="396"/>
      <c r="M72" s="10"/>
      <c r="N72" s="642"/>
    </row>
    <row r="73" spans="1:16" s="9" customFormat="1" ht="11.25" customHeight="1">
      <c r="A73" s="54" t="s">
        <v>99</v>
      </c>
      <c r="B73" s="62"/>
      <c r="C73" s="10"/>
      <c r="D73" s="333"/>
      <c r="E73" s="10"/>
      <c r="F73" s="263" t="str">
        <f t="shared" ref="F73:F77" si="8">IF(D73=0,"",D73/D$80)</f>
        <v/>
      </c>
      <c r="H73" s="333"/>
      <c r="I73" s="10"/>
      <c r="J73" s="263" t="str">
        <f t="shared" ref="J73:J77" si="9">IF(H73=0,"",H73/H$80)</f>
        <v/>
      </c>
      <c r="L73" s="631"/>
      <c r="M73" s="10"/>
      <c r="N73" s="642"/>
    </row>
    <row r="74" spans="1:16" s="9" customFormat="1" ht="11.25" customHeight="1">
      <c r="A74" s="54" t="s">
        <v>100</v>
      </c>
      <c r="B74" s="62"/>
      <c r="C74" s="10"/>
      <c r="D74" s="333"/>
      <c r="E74" s="10"/>
      <c r="F74" s="265" t="str">
        <f t="shared" si="8"/>
        <v/>
      </c>
      <c r="H74" s="333"/>
      <c r="I74" s="10"/>
      <c r="J74" s="265" t="str">
        <f t="shared" si="9"/>
        <v/>
      </c>
      <c r="L74" s="631"/>
      <c r="M74" s="10"/>
      <c r="N74" s="642"/>
    </row>
    <row r="75" spans="1:16" s="9" customFormat="1" ht="15" customHeight="1">
      <c r="A75" s="205" t="s">
        <v>31</v>
      </c>
      <c r="B75" s="88"/>
      <c r="C75" s="63"/>
      <c r="D75" s="333"/>
      <c r="E75" s="63"/>
      <c r="F75" s="265" t="str">
        <f t="shared" si="8"/>
        <v/>
      </c>
      <c r="H75" s="333"/>
      <c r="I75" s="63"/>
      <c r="J75" s="265" t="str">
        <f t="shared" si="9"/>
        <v/>
      </c>
      <c r="L75" s="631"/>
      <c r="M75" s="63"/>
      <c r="N75" s="642"/>
    </row>
    <row r="76" spans="1:16" s="9" customFormat="1" ht="11.5">
      <c r="A76" s="203"/>
      <c r="B76" s="86" t="s">
        <v>18</v>
      </c>
      <c r="C76" s="63"/>
      <c r="D76" s="344">
        <f>SUM(D72:D75)</f>
        <v>0</v>
      </c>
      <c r="E76" s="10"/>
      <c r="F76" s="345" t="str">
        <f t="shared" si="8"/>
        <v/>
      </c>
      <c r="H76" s="344">
        <f>SUM(H72:H75)</f>
        <v>0</v>
      </c>
      <c r="I76" s="10"/>
      <c r="J76" s="345" t="str">
        <f t="shared" si="9"/>
        <v/>
      </c>
      <c r="L76" s="632"/>
      <c r="M76" s="10"/>
      <c r="N76" s="642"/>
    </row>
    <row r="77" spans="1:16" s="9" customFormat="1" ht="26.25" customHeight="1">
      <c r="A77" s="1548" t="s">
        <v>32</v>
      </c>
      <c r="B77" s="1548"/>
      <c r="C77" s="10"/>
      <c r="D77" s="333"/>
      <c r="E77" s="10"/>
      <c r="F77" s="266" t="str">
        <f t="shared" si="8"/>
        <v/>
      </c>
      <c r="H77" s="333"/>
      <c r="I77" s="10"/>
      <c r="J77" s="266" t="str">
        <f t="shared" si="9"/>
        <v/>
      </c>
      <c r="L77" s="631"/>
      <c r="M77" s="10"/>
      <c r="N77" s="642"/>
      <c r="P77" s="1"/>
    </row>
    <row r="78" spans="1:16" s="9" customFormat="1" ht="3.75" customHeight="1">
      <c r="A78" s="6"/>
      <c r="B78" s="6"/>
      <c r="C78" s="10"/>
      <c r="D78" s="397"/>
      <c r="E78" s="10"/>
      <c r="F78" s="398"/>
      <c r="H78" s="397"/>
      <c r="I78" s="10"/>
      <c r="J78" s="398"/>
      <c r="L78" s="633"/>
      <c r="M78" s="10"/>
      <c r="N78" s="642"/>
    </row>
    <row r="79" spans="1:16" s="9" customFormat="1" ht="11.5">
      <c r="A79" s="2"/>
      <c r="B79" s="90" t="s">
        <v>118</v>
      </c>
      <c r="C79" s="10"/>
      <c r="D79" s="344">
        <f>D57+D70+D76+D77</f>
        <v>0</v>
      </c>
      <c r="E79" s="10"/>
      <c r="F79" s="345" t="str">
        <f>IF(D79=0,"",D79/D$80)</f>
        <v/>
      </c>
      <c r="H79" s="344">
        <f>H57+H70+H76+H77</f>
        <v>0</v>
      </c>
      <c r="I79" s="10"/>
      <c r="J79" s="345" t="str">
        <f>IF(H79=0,"",H79/H$80)</f>
        <v/>
      </c>
      <c r="L79" s="632"/>
      <c r="M79" s="10"/>
      <c r="N79" s="642"/>
    </row>
    <row r="80" spans="1:16" s="9" customFormat="1" ht="18" customHeight="1">
      <c r="B80" s="2" t="s">
        <v>33</v>
      </c>
      <c r="C80" s="10"/>
      <c r="D80" s="348">
        <f>D38+D79</f>
        <v>0</v>
      </c>
      <c r="E80" s="13"/>
      <c r="F80" s="347" t="str">
        <f>IF(D80=0,"",D80/D$80)</f>
        <v/>
      </c>
      <c r="G80" s="1"/>
      <c r="H80" s="348">
        <f>H38+H79</f>
        <v>0</v>
      </c>
      <c r="I80" s="13"/>
      <c r="J80" s="347" t="str">
        <f>IF(H80=0,"",H80/H$80)</f>
        <v/>
      </c>
      <c r="K80" s="1"/>
      <c r="L80" s="632"/>
      <c r="M80" s="13"/>
      <c r="N80" s="642"/>
    </row>
    <row r="81" spans="1:14" s="9" customFormat="1" ht="11.5">
      <c r="A81" s="69" t="s">
        <v>34</v>
      </c>
      <c r="B81" s="61"/>
      <c r="D81" s="336"/>
      <c r="F81" s="268" t="str">
        <f>IF(D81=0,"",D81/D$80)</f>
        <v/>
      </c>
      <c r="H81" s="336"/>
      <c r="J81" s="268" t="str">
        <f>IF(H81=0,"",H81/H$80)</f>
        <v/>
      </c>
      <c r="L81" s="631"/>
      <c r="N81" s="642"/>
    </row>
    <row r="82" spans="1:14" s="7" customFormat="1" ht="11.25" customHeight="1">
      <c r="A82" s="30" t="s">
        <v>35</v>
      </c>
      <c r="B82" s="61"/>
      <c r="C82" s="10"/>
      <c r="D82" s="396"/>
      <c r="E82" s="10"/>
      <c r="F82" s="358"/>
      <c r="G82" s="9"/>
      <c r="H82" s="396"/>
      <c r="I82" s="10"/>
      <c r="J82" s="358"/>
      <c r="L82" s="396"/>
      <c r="M82" s="10"/>
      <c r="N82" s="642"/>
    </row>
    <row r="83" spans="1:14" s="9" customFormat="1" ht="33.75" customHeight="1">
      <c r="A83" s="84" t="s">
        <v>262</v>
      </c>
      <c r="B83" s="86"/>
      <c r="D83" s="394"/>
      <c r="F83" s="358"/>
      <c r="H83" s="394"/>
      <c r="J83" s="358"/>
      <c r="L83" s="633"/>
      <c r="N83" s="642"/>
    </row>
    <row r="84" spans="1:14" s="9" customFormat="1" ht="18.75" customHeight="1">
      <c r="A84" s="6" t="s">
        <v>97</v>
      </c>
      <c r="B84" s="6"/>
      <c r="D84" s="394"/>
      <c r="F84" s="358"/>
      <c r="H84" s="394"/>
      <c r="J84" s="358"/>
      <c r="L84" s="633"/>
      <c r="N84" s="642"/>
    </row>
    <row r="85" spans="1:14" s="9" customFormat="1" ht="12" customHeight="1">
      <c r="A85" s="54" t="s">
        <v>68</v>
      </c>
      <c r="B85" s="62"/>
      <c r="D85" s="337"/>
      <c r="F85" s="263" t="str">
        <f>IF(D85=0,"",D85/D$80)</f>
        <v/>
      </c>
      <c r="H85" s="337"/>
      <c r="J85" s="263" t="str">
        <f>IF(H85=0,"",H85/H$80)</f>
        <v/>
      </c>
      <c r="L85" s="625"/>
      <c r="N85" s="642"/>
    </row>
    <row r="86" spans="1:14" s="9" customFormat="1" ht="11.25" customHeight="1">
      <c r="A86" s="54" t="s">
        <v>58</v>
      </c>
      <c r="B86" s="62"/>
      <c r="D86" s="337"/>
      <c r="F86" s="263" t="str">
        <f t="shared" ref="F86:F102" si="10">IF(D86=0,"",D86/D$80)</f>
        <v/>
      </c>
      <c r="H86" s="337"/>
      <c r="J86" s="263" t="str">
        <f t="shared" ref="J86:J102" si="11">IF(H86=0,"",H86/H$80)</f>
        <v/>
      </c>
      <c r="L86" s="625"/>
      <c r="N86" s="642"/>
    </row>
    <row r="87" spans="1:14" s="9" customFormat="1" ht="12" customHeight="1">
      <c r="A87" s="54" t="s">
        <v>126</v>
      </c>
      <c r="B87" s="62"/>
      <c r="D87" s="338"/>
      <c r="F87" s="263" t="str">
        <f t="shared" si="10"/>
        <v/>
      </c>
      <c r="H87" s="338"/>
      <c r="J87" s="263" t="str">
        <f t="shared" si="11"/>
        <v/>
      </c>
      <c r="L87" s="625"/>
      <c r="N87" s="642"/>
    </row>
    <row r="88" spans="1:14" s="9" customFormat="1" ht="11.5">
      <c r="A88" s="54" t="s">
        <v>59</v>
      </c>
      <c r="B88" s="62"/>
      <c r="D88" s="339"/>
      <c r="F88" s="263" t="str">
        <f t="shared" si="10"/>
        <v/>
      </c>
      <c r="H88" s="339"/>
      <c r="J88" s="263" t="str">
        <f t="shared" si="11"/>
        <v/>
      </c>
      <c r="L88" s="625"/>
      <c r="N88" s="642"/>
    </row>
    <row r="89" spans="1:14" s="9" customFormat="1" ht="12.75" customHeight="1">
      <c r="A89" s="1547" t="s">
        <v>124</v>
      </c>
      <c r="B89" s="1549"/>
      <c r="D89" s="338"/>
      <c r="F89" s="263" t="str">
        <f t="shared" si="10"/>
        <v/>
      </c>
      <c r="H89" s="338"/>
      <c r="J89" s="263" t="str">
        <f t="shared" si="11"/>
        <v/>
      </c>
      <c r="L89" s="625"/>
      <c r="N89" s="642"/>
    </row>
    <row r="90" spans="1:14" s="9" customFormat="1">
      <c r="A90" s="1547" t="s">
        <v>6</v>
      </c>
      <c r="B90" s="1549"/>
      <c r="D90" s="338"/>
      <c r="F90" s="263" t="str">
        <f t="shared" si="10"/>
        <v/>
      </c>
      <c r="H90" s="338"/>
      <c r="J90" s="263" t="str">
        <f t="shared" si="11"/>
        <v/>
      </c>
      <c r="L90" s="625"/>
      <c r="N90" s="642"/>
    </row>
    <row r="91" spans="1:14" s="9" customFormat="1">
      <c r="A91" s="1547" t="s">
        <v>180</v>
      </c>
      <c r="B91" s="1549"/>
      <c r="D91" s="339"/>
      <c r="F91" s="263" t="str">
        <f t="shared" si="10"/>
        <v/>
      </c>
      <c r="H91" s="339"/>
      <c r="J91" s="263" t="str">
        <f t="shared" si="11"/>
        <v/>
      </c>
      <c r="L91" s="625"/>
      <c r="N91" s="642"/>
    </row>
    <row r="92" spans="1:14" s="9" customFormat="1" ht="12" customHeight="1">
      <c r="A92" s="54" t="s">
        <v>181</v>
      </c>
      <c r="B92" s="62"/>
      <c r="D92" s="340"/>
      <c r="F92" s="263" t="str">
        <f t="shared" si="10"/>
        <v/>
      </c>
      <c r="H92" s="340"/>
      <c r="J92" s="263" t="str">
        <f t="shared" si="11"/>
        <v/>
      </c>
      <c r="L92" s="625"/>
      <c r="N92" s="642"/>
    </row>
    <row r="93" spans="1:14" s="9" customFormat="1" ht="12" customHeight="1">
      <c r="A93" s="54" t="s">
        <v>4</v>
      </c>
      <c r="B93" s="62"/>
      <c r="D93" s="340"/>
      <c r="F93" s="263" t="str">
        <f t="shared" si="10"/>
        <v/>
      </c>
      <c r="H93" s="340"/>
      <c r="J93" s="263" t="str">
        <f t="shared" si="11"/>
        <v/>
      </c>
      <c r="L93" s="625"/>
      <c r="N93" s="642"/>
    </row>
    <row r="94" spans="1:14" s="9" customFormat="1" ht="12" customHeight="1">
      <c r="A94" s="54" t="s">
        <v>5</v>
      </c>
      <c r="B94" s="62"/>
      <c r="D94" s="340"/>
      <c r="F94" s="263" t="str">
        <f t="shared" si="10"/>
        <v/>
      </c>
      <c r="H94" s="340"/>
      <c r="J94" s="263" t="str">
        <f t="shared" si="11"/>
        <v/>
      </c>
      <c r="L94" s="625"/>
      <c r="N94" s="642"/>
    </row>
    <row r="95" spans="1:14" s="9" customFormat="1" ht="11.5">
      <c r="A95" s="102" t="s">
        <v>105</v>
      </c>
      <c r="B95" s="62"/>
      <c r="D95" s="340"/>
      <c r="F95" s="263" t="str">
        <f t="shared" si="10"/>
        <v/>
      </c>
      <c r="H95" s="340"/>
      <c r="J95" s="263" t="str">
        <f t="shared" si="11"/>
        <v/>
      </c>
      <c r="L95" s="625"/>
      <c r="N95" s="642"/>
    </row>
    <row r="96" spans="1:14" s="9" customFormat="1" ht="11.25" customHeight="1">
      <c r="A96" s="102" t="s">
        <v>91</v>
      </c>
      <c r="B96" s="62"/>
      <c r="D96" s="340"/>
      <c r="F96" s="263" t="str">
        <f t="shared" si="10"/>
        <v/>
      </c>
      <c r="H96" s="340"/>
      <c r="J96" s="263" t="str">
        <f t="shared" si="11"/>
        <v/>
      </c>
      <c r="L96" s="625"/>
      <c r="N96" s="642"/>
    </row>
    <row r="97" spans="1:14" s="9" customFormat="1" ht="11.5">
      <c r="A97" s="102" t="s">
        <v>104</v>
      </c>
      <c r="B97" s="62"/>
      <c r="D97" s="340"/>
      <c r="F97" s="263" t="str">
        <f t="shared" si="10"/>
        <v/>
      </c>
      <c r="H97" s="340"/>
      <c r="J97" s="263" t="str">
        <f t="shared" si="11"/>
        <v/>
      </c>
      <c r="L97" s="625"/>
      <c r="N97" s="642"/>
    </row>
    <row r="98" spans="1:14" s="9" customFormat="1" ht="11.5">
      <c r="A98" s="158" t="s">
        <v>117</v>
      </c>
      <c r="B98" s="62"/>
      <c r="D98" s="340"/>
      <c r="F98" s="263" t="str">
        <f t="shared" si="10"/>
        <v/>
      </c>
      <c r="H98" s="340"/>
      <c r="J98" s="263" t="str">
        <f t="shared" si="11"/>
        <v/>
      </c>
      <c r="L98" s="625"/>
      <c r="N98" s="642"/>
    </row>
    <row r="99" spans="1:14" s="9" customFormat="1" ht="11.25" customHeight="1">
      <c r="A99" s="102" t="s">
        <v>19</v>
      </c>
      <c r="B99" s="62"/>
      <c r="D99" s="340"/>
      <c r="F99" s="263" t="str">
        <f t="shared" si="10"/>
        <v/>
      </c>
      <c r="H99" s="340"/>
      <c r="J99" s="263" t="str">
        <f t="shared" si="11"/>
        <v/>
      </c>
      <c r="L99" s="625"/>
      <c r="N99" s="642"/>
    </row>
    <row r="100" spans="1:14" s="9" customFormat="1" ht="11.25" customHeight="1">
      <c r="A100" s="1545"/>
      <c r="B100" s="1545"/>
      <c r="D100" s="340"/>
      <c r="F100" s="263" t="str">
        <f t="shared" si="10"/>
        <v/>
      </c>
      <c r="H100" s="340"/>
      <c r="J100" s="263" t="str">
        <f t="shared" si="11"/>
        <v/>
      </c>
      <c r="L100" s="625"/>
      <c r="N100" s="642"/>
    </row>
    <row r="101" spans="1:14" s="9" customFormat="1" ht="11.25" customHeight="1">
      <c r="A101" s="1545"/>
      <c r="B101" s="1545"/>
      <c r="D101" s="340"/>
      <c r="F101" s="263" t="str">
        <f t="shared" si="10"/>
        <v/>
      </c>
      <c r="H101" s="340"/>
      <c r="J101" s="263" t="str">
        <f t="shared" si="11"/>
        <v/>
      </c>
      <c r="L101" s="625"/>
      <c r="N101" s="642"/>
    </row>
    <row r="102" spans="1:14" s="9" customFormat="1" ht="11.25" customHeight="1">
      <c r="A102" s="102"/>
      <c r="B102" s="86" t="s">
        <v>18</v>
      </c>
      <c r="D102" s="344">
        <f>SUM(D85:D101)</f>
        <v>0</v>
      </c>
      <c r="E102" s="10"/>
      <c r="F102" s="345" t="str">
        <f t="shared" si="10"/>
        <v/>
      </c>
      <c r="H102" s="344">
        <f>SUM(H85:H101)</f>
        <v>0</v>
      </c>
      <c r="I102" s="10"/>
      <c r="J102" s="345" t="str">
        <f t="shared" si="11"/>
        <v/>
      </c>
      <c r="L102" s="632"/>
      <c r="M102" s="10"/>
      <c r="N102" s="642"/>
    </row>
    <row r="103" spans="1:14" s="9" customFormat="1" ht="21" customHeight="1">
      <c r="A103" s="6" t="s">
        <v>60</v>
      </c>
      <c r="B103" s="6"/>
      <c r="D103" s="394"/>
      <c r="F103" s="358"/>
      <c r="H103" s="394"/>
      <c r="J103" s="358"/>
      <c r="L103" s="633"/>
      <c r="N103" s="642"/>
    </row>
    <row r="104" spans="1:14" s="9" customFormat="1" ht="11.25" customHeight="1">
      <c r="A104" s="54" t="s">
        <v>68</v>
      </c>
      <c r="B104" s="62"/>
      <c r="D104" s="337"/>
      <c r="F104" s="263" t="str">
        <f t="shared" ref="F104:F111" si="12">IF(D104=0,"",D104/D$80)</f>
        <v/>
      </c>
      <c r="H104" s="337"/>
      <c r="J104" s="263" t="str">
        <f t="shared" ref="J104:J111" si="13">IF(H104=0,"",H104/H$80)</f>
        <v/>
      </c>
      <c r="L104" s="625"/>
      <c r="N104" s="642"/>
    </row>
    <row r="105" spans="1:14" s="9" customFormat="1" ht="11.5">
      <c r="A105" s="54" t="s">
        <v>126</v>
      </c>
      <c r="B105" s="62"/>
      <c r="D105" s="338"/>
      <c r="F105" s="269" t="str">
        <f t="shared" si="12"/>
        <v/>
      </c>
      <c r="H105" s="338"/>
      <c r="J105" s="269" t="str">
        <f t="shared" si="13"/>
        <v/>
      </c>
      <c r="L105" s="625"/>
      <c r="N105" s="642"/>
    </row>
    <row r="106" spans="1:14" s="9" customFormat="1" ht="11.25" customHeight="1">
      <c r="A106" s="54" t="s">
        <v>69</v>
      </c>
      <c r="B106" s="62"/>
      <c r="C106" s="10"/>
      <c r="D106" s="337"/>
      <c r="E106" s="10"/>
      <c r="F106" s="263" t="str">
        <f t="shared" si="12"/>
        <v/>
      </c>
      <c r="H106" s="337"/>
      <c r="I106" s="10"/>
      <c r="J106" s="263" t="str">
        <f t="shared" si="13"/>
        <v/>
      </c>
      <c r="L106" s="625"/>
      <c r="M106" s="10"/>
      <c r="N106" s="642"/>
    </row>
    <row r="107" spans="1:14" s="9" customFormat="1" ht="11.25" customHeight="1">
      <c r="A107" s="54" t="s">
        <v>61</v>
      </c>
      <c r="B107" s="62"/>
      <c r="C107" s="10"/>
      <c r="D107" s="337"/>
      <c r="E107" s="10"/>
      <c r="F107" s="263" t="str">
        <f t="shared" si="12"/>
        <v/>
      </c>
      <c r="H107" s="337"/>
      <c r="I107" s="10"/>
      <c r="J107" s="263" t="str">
        <f t="shared" si="13"/>
        <v/>
      </c>
      <c r="L107" s="625"/>
      <c r="M107" s="10"/>
      <c r="N107" s="642"/>
    </row>
    <row r="108" spans="1:14" s="9" customFormat="1" ht="11.25" customHeight="1">
      <c r="A108" s="54" t="s">
        <v>62</v>
      </c>
      <c r="B108" s="62"/>
      <c r="C108" s="10"/>
      <c r="D108" s="337"/>
      <c r="E108" s="10"/>
      <c r="F108" s="263" t="str">
        <f t="shared" si="12"/>
        <v/>
      </c>
      <c r="H108" s="337"/>
      <c r="I108" s="10"/>
      <c r="J108" s="263" t="str">
        <f t="shared" si="13"/>
        <v/>
      </c>
      <c r="L108" s="625"/>
      <c r="M108" s="10"/>
      <c r="N108" s="642"/>
    </row>
    <row r="109" spans="1:14" s="9" customFormat="1" ht="11.25" customHeight="1">
      <c r="A109" s="54" t="s">
        <v>63</v>
      </c>
      <c r="B109" s="62"/>
      <c r="C109" s="10"/>
      <c r="D109" s="337"/>
      <c r="E109" s="10"/>
      <c r="F109" s="263" t="str">
        <f t="shared" si="12"/>
        <v/>
      </c>
      <c r="H109" s="337"/>
      <c r="I109" s="10"/>
      <c r="J109" s="263" t="str">
        <f t="shared" si="13"/>
        <v/>
      </c>
      <c r="L109" s="625"/>
      <c r="M109" s="10"/>
      <c r="N109" s="642"/>
    </row>
    <row r="110" spans="1:14" s="9" customFormat="1" ht="11.25" customHeight="1">
      <c r="A110" s="54" t="s">
        <v>71</v>
      </c>
      <c r="B110" s="62"/>
      <c r="C110" s="10"/>
      <c r="D110" s="339"/>
      <c r="E110" s="10"/>
      <c r="F110" s="265" t="str">
        <f t="shared" si="12"/>
        <v/>
      </c>
      <c r="H110" s="339"/>
      <c r="I110" s="10"/>
      <c r="J110" s="265" t="str">
        <f t="shared" si="13"/>
        <v/>
      </c>
      <c r="L110" s="625"/>
      <c r="M110" s="10"/>
      <c r="N110" s="642"/>
    </row>
    <row r="111" spans="1:14" s="9" customFormat="1" ht="11.5">
      <c r="A111" s="203"/>
      <c r="B111" s="86" t="s">
        <v>18</v>
      </c>
      <c r="C111" s="10"/>
      <c r="D111" s="344">
        <f>SUM(D104:D110)</f>
        <v>0</v>
      </c>
      <c r="E111" s="10"/>
      <c r="F111" s="345" t="str">
        <f t="shared" si="12"/>
        <v/>
      </c>
      <c r="H111" s="344">
        <f>SUM(H104:H110)</f>
        <v>0</v>
      </c>
      <c r="I111" s="10"/>
      <c r="J111" s="345" t="str">
        <f t="shared" si="13"/>
        <v/>
      </c>
      <c r="L111" s="632"/>
      <c r="M111" s="10"/>
      <c r="N111" s="642"/>
    </row>
    <row r="112" spans="1:14" ht="21" customHeight="1">
      <c r="A112" s="6" t="s">
        <v>64</v>
      </c>
      <c r="B112" s="6"/>
      <c r="C112" s="10"/>
      <c r="D112" s="394"/>
      <c r="E112" s="10"/>
      <c r="F112" s="358"/>
      <c r="G112" s="9"/>
      <c r="H112" s="394"/>
      <c r="I112" s="10"/>
      <c r="J112" s="358"/>
      <c r="L112" s="633"/>
      <c r="M112" s="10"/>
      <c r="N112" s="642"/>
    </row>
    <row r="113" spans="1:17" s="9" customFormat="1" ht="11.5">
      <c r="A113" s="54" t="s">
        <v>68</v>
      </c>
      <c r="B113" s="62"/>
      <c r="C113" s="10"/>
      <c r="D113" s="337"/>
      <c r="E113" s="10"/>
      <c r="F113" s="263" t="str">
        <f t="shared" ref="F113:F120" si="14">IF(D113=0,"",D113/D$80)</f>
        <v/>
      </c>
      <c r="H113" s="337"/>
      <c r="I113" s="10"/>
      <c r="J113" s="263" t="str">
        <f t="shared" ref="J113:J120" si="15">IF(H113=0,"",H113/H$80)</f>
        <v/>
      </c>
      <c r="L113" s="625"/>
      <c r="M113" s="10"/>
      <c r="N113" s="642"/>
    </row>
    <row r="114" spans="1:17" s="9" customFormat="1" ht="11.25" customHeight="1">
      <c r="A114" s="54" t="s">
        <v>126</v>
      </c>
      <c r="B114" s="62"/>
      <c r="D114" s="338"/>
      <c r="F114" s="269" t="str">
        <f t="shared" si="14"/>
        <v/>
      </c>
      <c r="H114" s="338"/>
      <c r="J114" s="269" t="str">
        <f t="shared" si="15"/>
        <v/>
      </c>
      <c r="L114" s="625"/>
      <c r="N114" s="642"/>
    </row>
    <row r="115" spans="1:17" s="9" customFormat="1" ht="11.25" customHeight="1">
      <c r="A115" s="54" t="s">
        <v>69</v>
      </c>
      <c r="B115" s="62"/>
      <c r="C115" s="10"/>
      <c r="D115" s="337"/>
      <c r="E115" s="10"/>
      <c r="F115" s="263" t="str">
        <f t="shared" si="14"/>
        <v/>
      </c>
      <c r="H115" s="337"/>
      <c r="I115" s="10"/>
      <c r="J115" s="263" t="str">
        <f t="shared" si="15"/>
        <v/>
      </c>
      <c r="L115" s="625"/>
      <c r="M115" s="10"/>
      <c r="N115" s="642"/>
    </row>
    <row r="116" spans="1:17" s="9" customFormat="1" ht="11.5">
      <c r="A116" s="1547" t="s">
        <v>103</v>
      </c>
      <c r="B116" s="1547"/>
      <c r="C116" s="10"/>
      <c r="D116" s="337"/>
      <c r="E116" s="10"/>
      <c r="F116" s="263" t="str">
        <f t="shared" si="14"/>
        <v/>
      </c>
      <c r="H116" s="337"/>
      <c r="I116" s="10"/>
      <c r="J116" s="263" t="str">
        <f t="shared" si="15"/>
        <v/>
      </c>
      <c r="L116" s="625"/>
      <c r="M116" s="10"/>
      <c r="N116" s="642"/>
    </row>
    <row r="117" spans="1:17" s="9" customFormat="1" ht="11.25" customHeight="1">
      <c r="A117" s="54" t="s">
        <v>65</v>
      </c>
      <c r="B117" s="62"/>
      <c r="C117" s="10"/>
      <c r="D117" s="337"/>
      <c r="E117" s="10"/>
      <c r="F117" s="263" t="str">
        <f t="shared" si="14"/>
        <v/>
      </c>
      <c r="H117" s="337"/>
      <c r="I117" s="10"/>
      <c r="J117" s="263" t="str">
        <f t="shared" si="15"/>
        <v/>
      </c>
      <c r="L117" s="625"/>
      <c r="M117" s="10"/>
      <c r="N117" s="642"/>
    </row>
    <row r="118" spans="1:17" s="9" customFormat="1" ht="11.25" customHeight="1">
      <c r="A118" s="82" t="s">
        <v>11</v>
      </c>
      <c r="B118" s="83"/>
      <c r="C118" s="183"/>
      <c r="D118" s="337"/>
      <c r="E118" s="10"/>
      <c r="F118" s="263" t="str">
        <f t="shared" si="14"/>
        <v/>
      </c>
      <c r="H118" s="337"/>
      <c r="I118" s="10"/>
      <c r="J118" s="263" t="str">
        <f t="shared" si="15"/>
        <v/>
      </c>
      <c r="L118" s="625"/>
      <c r="M118" s="10"/>
      <c r="N118" s="642"/>
    </row>
    <row r="119" spans="1:17" s="9" customFormat="1" ht="11.25" customHeight="1">
      <c r="A119" s="54" t="s">
        <v>71</v>
      </c>
      <c r="B119" s="62"/>
      <c r="C119" s="10"/>
      <c r="D119" s="339"/>
      <c r="E119" s="10"/>
      <c r="F119" s="265" t="str">
        <f t="shared" si="14"/>
        <v/>
      </c>
      <c r="H119" s="339"/>
      <c r="I119" s="10"/>
      <c r="J119" s="265" t="str">
        <f t="shared" si="15"/>
        <v/>
      </c>
      <c r="L119" s="625"/>
      <c r="M119" s="10"/>
      <c r="N119" s="642"/>
    </row>
    <row r="120" spans="1:17" s="9" customFormat="1" ht="11.5">
      <c r="A120" s="203"/>
      <c r="B120" s="86" t="s">
        <v>18</v>
      </c>
      <c r="D120" s="344">
        <f>SUM(D113:D119)</f>
        <v>0</v>
      </c>
      <c r="E120" s="10"/>
      <c r="F120" s="345" t="str">
        <f t="shared" si="14"/>
        <v/>
      </c>
      <c r="H120" s="344">
        <f>SUM(H113:H119)</f>
        <v>0</v>
      </c>
      <c r="I120" s="10"/>
      <c r="J120" s="345" t="str">
        <f t="shared" si="15"/>
        <v/>
      </c>
      <c r="L120" s="632"/>
      <c r="M120" s="10"/>
      <c r="N120" s="642"/>
    </row>
    <row r="121" spans="1:17" s="9" customFormat="1" ht="21" customHeight="1">
      <c r="A121" s="6" t="s">
        <v>66</v>
      </c>
      <c r="B121" s="6"/>
      <c r="D121" s="394"/>
      <c r="F121" s="358"/>
      <c r="H121" s="394"/>
      <c r="J121" s="358"/>
      <c r="L121" s="633"/>
      <c r="N121" s="642"/>
    </row>
    <row r="122" spans="1:17" s="9" customFormat="1" ht="11.25" customHeight="1">
      <c r="A122" s="54" t="s">
        <v>68</v>
      </c>
      <c r="B122" s="62"/>
      <c r="D122" s="337"/>
      <c r="F122" s="263" t="str">
        <f t="shared" ref="F122:F126" si="16">IF(D122=0,"",D122/D$80)</f>
        <v/>
      </c>
      <c r="H122" s="337"/>
      <c r="J122" s="263" t="str">
        <f t="shared" ref="J122:J126" si="17">IF(H122=0,"",H122/H$80)</f>
        <v/>
      </c>
      <c r="L122" s="625"/>
      <c r="N122" s="642"/>
    </row>
    <row r="123" spans="1:17" s="9" customFormat="1" ht="11.25" customHeight="1">
      <c r="A123" s="54" t="s">
        <v>126</v>
      </c>
      <c r="B123" s="62"/>
      <c r="D123" s="338"/>
      <c r="F123" s="269" t="str">
        <f t="shared" si="16"/>
        <v/>
      </c>
      <c r="H123" s="338"/>
      <c r="J123" s="269" t="str">
        <f t="shared" si="17"/>
        <v/>
      </c>
      <c r="L123" s="625"/>
      <c r="N123" s="642"/>
    </row>
    <row r="124" spans="1:17" s="9" customFormat="1" ht="11.25" customHeight="1">
      <c r="A124" s="54" t="s">
        <v>69</v>
      </c>
      <c r="B124" s="62"/>
      <c r="D124" s="337"/>
      <c r="F124" s="263" t="str">
        <f t="shared" si="16"/>
        <v/>
      </c>
      <c r="H124" s="337"/>
      <c r="J124" s="263" t="str">
        <f t="shared" si="17"/>
        <v/>
      </c>
      <c r="L124" s="625"/>
      <c r="N124" s="642"/>
    </row>
    <row r="125" spans="1:17" s="9" customFormat="1" ht="11.25" customHeight="1">
      <c r="A125" s="54" t="s">
        <v>71</v>
      </c>
      <c r="B125" s="62"/>
      <c r="C125" s="10"/>
      <c r="D125" s="339"/>
      <c r="E125" s="10"/>
      <c r="F125" s="265" t="str">
        <f t="shared" si="16"/>
        <v/>
      </c>
      <c r="H125" s="339"/>
      <c r="I125" s="10"/>
      <c r="J125" s="265" t="str">
        <f t="shared" si="17"/>
        <v/>
      </c>
      <c r="L125" s="625"/>
      <c r="M125" s="10"/>
      <c r="N125" s="642"/>
    </row>
    <row r="126" spans="1:17" s="9" customFormat="1" ht="11.5">
      <c r="A126" s="203"/>
      <c r="B126" s="86" t="s">
        <v>18</v>
      </c>
      <c r="C126" s="10"/>
      <c r="D126" s="344">
        <f>SUM(D122:D125)</f>
        <v>0</v>
      </c>
      <c r="E126" s="10"/>
      <c r="F126" s="345" t="str">
        <f t="shared" si="16"/>
        <v/>
      </c>
      <c r="H126" s="344">
        <f>SUM(H122:H125)</f>
        <v>0</v>
      </c>
      <c r="I126" s="10"/>
      <c r="J126" s="345" t="str">
        <f t="shared" si="17"/>
        <v/>
      </c>
      <c r="L126" s="632"/>
      <c r="M126" s="10"/>
      <c r="N126" s="642"/>
    </row>
    <row r="127" spans="1:17" s="9" customFormat="1" ht="21" customHeight="1">
      <c r="A127" s="6" t="s">
        <v>67</v>
      </c>
      <c r="B127" s="6"/>
      <c r="D127" s="394"/>
      <c r="E127" s="394"/>
      <c r="F127" s="394"/>
      <c r="G127" s="394"/>
      <c r="H127" s="394"/>
      <c r="I127" s="394"/>
      <c r="J127" s="394"/>
      <c r="K127" s="394"/>
      <c r="L127" s="633"/>
      <c r="M127" s="633"/>
      <c r="N127" s="625"/>
      <c r="O127" s="237"/>
      <c r="P127" s="237"/>
      <c r="Q127" s="237"/>
    </row>
    <row r="128" spans="1:17" s="9" customFormat="1" ht="15" customHeight="1">
      <c r="A128" s="54" t="s">
        <v>68</v>
      </c>
      <c r="B128" s="62"/>
      <c r="D128" s="337"/>
      <c r="F128" s="263" t="str">
        <f t="shared" ref="F128:F135" si="18">IF(D128=0,"",D128/D$80)</f>
        <v/>
      </c>
      <c r="H128" s="337"/>
      <c r="J128" s="263" t="str">
        <f t="shared" ref="J128:J135" si="19">IF(H128=0,"",H128/H$80)</f>
        <v/>
      </c>
      <c r="L128" s="625"/>
      <c r="N128" s="642"/>
    </row>
    <row r="129" spans="1:14" s="9" customFormat="1" ht="12.75" customHeight="1">
      <c r="A129" s="54" t="s">
        <v>69</v>
      </c>
      <c r="B129" s="62"/>
      <c r="D129" s="337"/>
      <c r="F129" s="263" t="str">
        <f t="shared" si="18"/>
        <v/>
      </c>
      <c r="H129" s="337"/>
      <c r="J129" s="263" t="str">
        <f t="shared" si="19"/>
        <v/>
      </c>
      <c r="L129" s="625"/>
      <c r="N129" s="642"/>
    </row>
    <row r="130" spans="1:14" s="9" customFormat="1" ht="11.25" customHeight="1">
      <c r="A130" s="54" t="s">
        <v>126</v>
      </c>
      <c r="B130" s="62"/>
      <c r="D130" s="338"/>
      <c r="F130" s="269" t="str">
        <f t="shared" si="18"/>
        <v/>
      </c>
      <c r="H130" s="338"/>
      <c r="J130" s="269" t="str">
        <f t="shared" si="19"/>
        <v/>
      </c>
      <c r="L130" s="625"/>
      <c r="N130" s="642"/>
    </row>
    <row r="131" spans="1:14" s="9" customFormat="1" ht="11.5">
      <c r="A131" s="54" t="s">
        <v>70</v>
      </c>
      <c r="B131" s="62"/>
      <c r="D131" s="339"/>
      <c r="F131" s="265" t="str">
        <f t="shared" si="18"/>
        <v/>
      </c>
      <c r="H131" s="339"/>
      <c r="J131" s="265" t="str">
        <f t="shared" si="19"/>
        <v/>
      </c>
      <c r="L131" s="625"/>
      <c r="N131" s="642"/>
    </row>
    <row r="132" spans="1:14" s="9" customFormat="1" ht="11.5">
      <c r="A132" s="54" t="s">
        <v>101</v>
      </c>
      <c r="B132" s="62"/>
      <c r="D132" s="340"/>
      <c r="F132" s="264" t="str">
        <f t="shared" si="18"/>
        <v/>
      </c>
      <c r="H132" s="340"/>
      <c r="J132" s="264" t="str">
        <f t="shared" si="19"/>
        <v/>
      </c>
      <c r="L132" s="625"/>
      <c r="N132" s="642"/>
    </row>
    <row r="133" spans="1:14" s="9" customFormat="1" ht="11.5">
      <c r="A133" s="54" t="s">
        <v>71</v>
      </c>
      <c r="B133" s="62"/>
      <c r="D133" s="340"/>
      <c r="F133" s="264" t="str">
        <f t="shared" si="18"/>
        <v/>
      </c>
      <c r="H133" s="340"/>
      <c r="J133" s="264" t="str">
        <f t="shared" si="19"/>
        <v/>
      </c>
      <c r="L133" s="625"/>
      <c r="N133" s="642"/>
    </row>
    <row r="134" spans="1:14" s="9" customFormat="1" ht="11.5">
      <c r="A134" s="203"/>
      <c r="B134" s="86" t="s">
        <v>18</v>
      </c>
      <c r="D134" s="344">
        <f>SUM(D128:D133)</f>
        <v>0</v>
      </c>
      <c r="E134" s="10"/>
      <c r="F134" s="345" t="str">
        <f t="shared" si="18"/>
        <v/>
      </c>
      <c r="H134" s="344">
        <f>SUM(H128:H133)</f>
        <v>0</v>
      </c>
      <c r="I134" s="10"/>
      <c r="J134" s="345" t="str">
        <f t="shared" si="19"/>
        <v/>
      </c>
      <c r="L134" s="632"/>
      <c r="M134" s="10"/>
      <c r="N134" s="642"/>
    </row>
    <row r="135" spans="1:14" s="9" customFormat="1" ht="15" customHeight="1">
      <c r="A135" s="2"/>
      <c r="B135" s="90" t="s">
        <v>72</v>
      </c>
      <c r="D135" s="1393">
        <f>D102+D120+D126+D111+D134</f>
        <v>0</v>
      </c>
      <c r="E135" s="10"/>
      <c r="F135" s="347" t="str">
        <f t="shared" si="18"/>
        <v/>
      </c>
      <c r="H135" s="1393">
        <f>H102+H120+H126+H111+H134</f>
        <v>0</v>
      </c>
      <c r="I135" s="10"/>
      <c r="J135" s="347" t="str">
        <f t="shared" si="19"/>
        <v/>
      </c>
      <c r="L135" s="235"/>
      <c r="M135" s="10"/>
      <c r="N135" s="642"/>
    </row>
    <row r="136" spans="1:14" s="9" customFormat="1" ht="9.75" customHeight="1">
      <c r="A136" s="2"/>
      <c r="B136" s="4"/>
      <c r="D136" s="394"/>
      <c r="F136" s="358"/>
      <c r="H136" s="394"/>
      <c r="J136" s="358"/>
      <c r="L136" s="633"/>
      <c r="N136" s="642"/>
    </row>
    <row r="137" spans="1:14" s="9" customFormat="1" ht="11.5">
      <c r="A137" s="2"/>
      <c r="B137" s="4"/>
      <c r="D137" s="394"/>
      <c r="F137" s="358"/>
      <c r="H137" s="394"/>
      <c r="J137" s="358"/>
      <c r="L137" s="633"/>
      <c r="N137" s="642"/>
    </row>
    <row r="138" spans="1:14" s="9" customFormat="1" ht="11.5">
      <c r="A138" s="30" t="s">
        <v>35</v>
      </c>
      <c r="B138" s="30"/>
      <c r="D138" s="394"/>
      <c r="F138" s="358"/>
      <c r="H138" s="394"/>
      <c r="J138" s="358"/>
      <c r="L138" s="633"/>
      <c r="N138" s="642"/>
    </row>
    <row r="139" spans="1:14" s="9" customFormat="1" ht="11.5">
      <c r="A139" s="30" t="s">
        <v>73</v>
      </c>
      <c r="B139" s="31"/>
      <c r="D139" s="394"/>
      <c r="F139" s="358"/>
      <c r="H139" s="394"/>
      <c r="J139" s="358"/>
      <c r="L139" s="633"/>
      <c r="N139" s="642"/>
    </row>
    <row r="140" spans="1:14" s="9" customFormat="1" ht="11.5">
      <c r="A140" s="30" t="s">
        <v>139</v>
      </c>
      <c r="B140" s="31"/>
      <c r="D140" s="394"/>
      <c r="F140" s="358"/>
      <c r="H140" s="394"/>
      <c r="J140" s="358"/>
      <c r="L140" s="633"/>
      <c r="N140" s="642"/>
    </row>
    <row r="141" spans="1:14" s="9" customFormat="1" ht="27" customHeight="1">
      <c r="A141" s="3" t="s">
        <v>74</v>
      </c>
      <c r="B141" s="5"/>
      <c r="D141" s="394"/>
      <c r="F141" s="358"/>
      <c r="H141" s="394"/>
      <c r="J141" s="358"/>
      <c r="L141" s="633"/>
      <c r="N141" s="642"/>
    </row>
    <row r="142" spans="1:14" s="9" customFormat="1" ht="11.5">
      <c r="A142" s="54" t="s">
        <v>33</v>
      </c>
      <c r="B142" s="62"/>
      <c r="D142" s="349">
        <f>D80</f>
        <v>0</v>
      </c>
      <c r="F142" s="350" t="str">
        <f t="shared" ref="F142:F154" si="20">IF(D142=0,"",D142/D$142)</f>
        <v/>
      </c>
      <c r="H142" s="349">
        <f>H80</f>
        <v>0</v>
      </c>
      <c r="J142" s="350" t="str">
        <f t="shared" ref="J142:J154" si="21">IF(H142=0,"",H142/H$142)</f>
        <v/>
      </c>
      <c r="L142" s="633"/>
      <c r="N142" s="642"/>
    </row>
    <row r="143" spans="1:14" s="9" customFormat="1" ht="11.5">
      <c r="A143" s="57" t="s">
        <v>72</v>
      </c>
      <c r="B143" s="71"/>
      <c r="C143" s="10"/>
      <c r="D143" s="351">
        <f>D135</f>
        <v>0</v>
      </c>
      <c r="E143" s="10"/>
      <c r="F143" s="352" t="str">
        <f t="shared" si="20"/>
        <v/>
      </c>
      <c r="H143" s="351">
        <f>H135</f>
        <v>0</v>
      </c>
      <c r="I143" s="10"/>
      <c r="J143" s="352" t="str">
        <f t="shared" si="21"/>
        <v/>
      </c>
      <c r="L143" s="633"/>
      <c r="M143" s="10"/>
      <c r="N143" s="642"/>
    </row>
    <row r="144" spans="1:14" s="1" customFormat="1" ht="22.5" customHeight="1">
      <c r="A144" s="6" t="s">
        <v>75</v>
      </c>
      <c r="B144" s="17"/>
      <c r="D144" s="353">
        <f>D142-D143</f>
        <v>0</v>
      </c>
      <c r="F144" s="354" t="str">
        <f t="shared" si="20"/>
        <v/>
      </c>
      <c r="H144" s="353">
        <f>H142-H143</f>
        <v>0</v>
      </c>
      <c r="J144" s="354" t="str">
        <f t="shared" si="21"/>
        <v/>
      </c>
      <c r="L144" s="626"/>
      <c r="N144" s="642"/>
    </row>
    <row r="145" spans="1:14" s="9" customFormat="1" ht="11.5">
      <c r="A145" s="208" t="s">
        <v>76</v>
      </c>
      <c r="B145" s="91"/>
      <c r="C145" s="10"/>
      <c r="D145" s="339"/>
      <c r="E145" s="10"/>
      <c r="F145" s="263" t="str">
        <f t="shared" si="20"/>
        <v/>
      </c>
      <c r="H145" s="339"/>
      <c r="I145" s="10"/>
      <c r="J145" s="263" t="str">
        <f t="shared" si="21"/>
        <v/>
      </c>
      <c r="L145" s="625"/>
      <c r="M145" s="10"/>
      <c r="N145" s="642"/>
    </row>
    <row r="146" spans="1:14" s="9" customFormat="1" ht="11.5">
      <c r="A146" s="57" t="s">
        <v>77</v>
      </c>
      <c r="B146" s="64"/>
      <c r="C146" s="10"/>
      <c r="D146" s="339"/>
      <c r="E146" s="10"/>
      <c r="F146" s="265" t="str">
        <f t="shared" si="20"/>
        <v/>
      </c>
      <c r="H146" s="339"/>
      <c r="I146" s="10"/>
      <c r="J146" s="265" t="str">
        <f t="shared" si="21"/>
        <v/>
      </c>
      <c r="L146" s="625"/>
      <c r="M146" s="10"/>
      <c r="N146" s="642"/>
    </row>
    <row r="147" spans="1:14" s="9" customFormat="1" ht="11.5">
      <c r="A147" s="57" t="s">
        <v>78</v>
      </c>
      <c r="B147" s="64"/>
      <c r="C147" s="10"/>
      <c r="D147" s="339"/>
      <c r="E147" s="10"/>
      <c r="F147" s="265" t="str">
        <f t="shared" si="20"/>
        <v/>
      </c>
      <c r="H147" s="339"/>
      <c r="I147" s="10"/>
      <c r="J147" s="265" t="str">
        <f t="shared" si="21"/>
        <v/>
      </c>
      <c r="L147" s="625"/>
      <c r="M147" s="10"/>
      <c r="N147" s="642"/>
    </row>
    <row r="148" spans="1:14" s="9" customFormat="1" ht="11.5">
      <c r="A148" s="57" t="s">
        <v>95</v>
      </c>
      <c r="B148" s="64"/>
      <c r="C148" s="10"/>
      <c r="D148" s="334"/>
      <c r="E148" s="10"/>
      <c r="F148" s="232" t="str">
        <f t="shared" si="20"/>
        <v/>
      </c>
      <c r="H148" s="334"/>
      <c r="I148" s="10"/>
      <c r="J148" s="232" t="str">
        <f t="shared" si="21"/>
        <v/>
      </c>
      <c r="L148" s="625"/>
      <c r="M148" s="10"/>
      <c r="N148" s="642"/>
    </row>
    <row r="149" spans="1:14" s="9" customFormat="1" ht="11.5">
      <c r="A149" s="1545"/>
      <c r="B149" s="1545"/>
      <c r="C149" s="10"/>
      <c r="D149" s="339"/>
      <c r="E149" s="10"/>
      <c r="F149" s="265" t="str">
        <f t="shared" si="20"/>
        <v/>
      </c>
      <c r="H149" s="339"/>
      <c r="I149" s="10"/>
      <c r="J149" s="265" t="str">
        <f t="shared" si="21"/>
        <v/>
      </c>
      <c r="L149" s="625"/>
      <c r="M149" s="10"/>
      <c r="N149" s="642"/>
    </row>
    <row r="150" spans="1:14" s="9" customFormat="1" ht="11.5">
      <c r="A150" s="209" t="s">
        <v>79</v>
      </c>
      <c r="B150" s="93"/>
      <c r="C150" s="13"/>
      <c r="D150" s="353">
        <f>SUM(D144:D149)</f>
        <v>0</v>
      </c>
      <c r="E150" s="13"/>
      <c r="F150" s="354" t="str">
        <f t="shared" si="20"/>
        <v/>
      </c>
      <c r="G150" s="1"/>
      <c r="H150" s="353">
        <f>SUM(H144:H149)</f>
        <v>0</v>
      </c>
      <c r="I150" s="13"/>
      <c r="J150" s="354" t="str">
        <f t="shared" si="21"/>
        <v/>
      </c>
      <c r="L150" s="626"/>
      <c r="M150" s="13"/>
      <c r="N150" s="642"/>
    </row>
    <row r="151" spans="1:14" s="1" customFormat="1" ht="11.5">
      <c r="A151" s="57" t="s">
        <v>80</v>
      </c>
      <c r="B151" s="64"/>
      <c r="C151" s="10"/>
      <c r="D151" s="337"/>
      <c r="E151" s="10"/>
      <c r="F151" s="263" t="str">
        <f t="shared" si="20"/>
        <v/>
      </c>
      <c r="G151" s="9"/>
      <c r="H151" s="337"/>
      <c r="I151" s="10"/>
      <c r="J151" s="263" t="str">
        <f t="shared" si="21"/>
        <v/>
      </c>
      <c r="L151" s="625"/>
      <c r="M151" s="10"/>
      <c r="N151" s="642"/>
    </row>
    <row r="152" spans="1:14" s="1" customFormat="1" ht="12.75" customHeight="1">
      <c r="A152" s="208" t="s">
        <v>79</v>
      </c>
      <c r="B152" s="91"/>
      <c r="C152" s="10"/>
      <c r="D152" s="351">
        <f>D150</f>
        <v>0</v>
      </c>
      <c r="E152" s="10"/>
      <c r="F152" s="352" t="str">
        <f t="shared" si="20"/>
        <v/>
      </c>
      <c r="G152" s="9"/>
      <c r="H152" s="351">
        <f>H150</f>
        <v>0</v>
      </c>
      <c r="I152" s="10"/>
      <c r="J152" s="352" t="str">
        <f t="shared" si="21"/>
        <v/>
      </c>
      <c r="L152" s="633"/>
      <c r="M152" s="10"/>
      <c r="N152" s="642"/>
    </row>
    <row r="153" spans="1:14" s="9" customFormat="1" ht="11.5">
      <c r="A153" s="57" t="s">
        <v>81</v>
      </c>
      <c r="B153" s="64"/>
      <c r="C153" s="13"/>
      <c r="D153" s="339"/>
      <c r="E153" s="13"/>
      <c r="F153" s="265" t="str">
        <f t="shared" si="20"/>
        <v/>
      </c>
      <c r="H153" s="339"/>
      <c r="I153" s="13"/>
      <c r="J153" s="265" t="str">
        <f t="shared" si="21"/>
        <v/>
      </c>
      <c r="L153" s="625"/>
      <c r="M153" s="13"/>
      <c r="N153" s="642"/>
    </row>
    <row r="154" spans="1:14" s="9" customFormat="1" ht="11.5">
      <c r="A154" s="57" t="s">
        <v>82</v>
      </c>
      <c r="B154" s="64"/>
      <c r="C154" s="10"/>
      <c r="D154" s="339"/>
      <c r="E154" s="10"/>
      <c r="F154" s="265" t="str">
        <f t="shared" si="20"/>
        <v/>
      </c>
      <c r="H154" s="339"/>
      <c r="I154" s="10"/>
      <c r="J154" s="265" t="str">
        <f t="shared" si="21"/>
        <v/>
      </c>
      <c r="L154" s="625"/>
      <c r="M154" s="10"/>
      <c r="N154" s="642"/>
    </row>
    <row r="155" spans="1:14" s="9" customFormat="1" ht="11.5">
      <c r="A155" s="57" t="s">
        <v>95</v>
      </c>
      <c r="B155" s="64"/>
      <c r="C155" s="10"/>
      <c r="D155" s="399"/>
      <c r="E155" s="10"/>
      <c r="F155" s="400"/>
      <c r="H155" s="399"/>
      <c r="I155" s="10"/>
      <c r="J155" s="400"/>
      <c r="L155" s="633"/>
      <c r="M155" s="10"/>
      <c r="N155" s="642"/>
    </row>
    <row r="156" spans="1:14" s="9" customFormat="1" ht="12.75" customHeight="1">
      <c r="A156" s="1545"/>
      <c r="B156" s="1545"/>
      <c r="C156" s="10"/>
      <c r="D156" s="337"/>
      <c r="E156" s="10"/>
      <c r="F156" s="263" t="str">
        <f>IF(D156=0,"",D156/D$142)</f>
        <v/>
      </c>
      <c r="H156" s="337"/>
      <c r="I156" s="10"/>
      <c r="J156" s="263" t="str">
        <f>IF(H156=0,"",H156/H$142)</f>
        <v/>
      </c>
      <c r="L156" s="625"/>
      <c r="M156" s="10"/>
      <c r="N156" s="642"/>
    </row>
    <row r="157" spans="1:14" s="9" customFormat="1" ht="11.5">
      <c r="A157" s="209" t="s">
        <v>121</v>
      </c>
      <c r="B157" s="94"/>
      <c r="C157" s="13"/>
      <c r="D157" s="353">
        <f>SUM(D151:D156)</f>
        <v>0</v>
      </c>
      <c r="E157" s="13"/>
      <c r="F157" s="354" t="str">
        <f>IF(D157=0,"",D157/D$142)</f>
        <v/>
      </c>
      <c r="G157" s="1"/>
      <c r="H157" s="353">
        <f>SUM(H151:H156)</f>
        <v>0</v>
      </c>
      <c r="I157" s="13"/>
      <c r="J157" s="354" t="str">
        <f>IF(H157=0,"",H157/H$142)</f>
        <v/>
      </c>
      <c r="L157" s="626"/>
      <c r="M157" s="13"/>
      <c r="N157" s="642"/>
    </row>
    <row r="158" spans="1:14" s="9" customFormat="1" ht="9" customHeight="1">
      <c r="A158" s="209"/>
      <c r="B158" s="94"/>
      <c r="C158" s="13"/>
      <c r="D158" s="341"/>
      <c r="E158" s="13"/>
      <c r="F158" s="232"/>
      <c r="G158" s="1"/>
      <c r="H158" s="341"/>
      <c r="I158" s="13"/>
      <c r="J158" s="232"/>
      <c r="L158" s="634"/>
      <c r="M158" s="13"/>
      <c r="N158" s="642"/>
    </row>
    <row r="159" spans="1:14" s="9" customFormat="1" ht="11.5">
      <c r="A159" s="209" t="s">
        <v>258</v>
      </c>
      <c r="B159" s="94"/>
      <c r="C159" s="13"/>
      <c r="D159" s="355">
        <f>SUM(D153:D158)</f>
        <v>0</v>
      </c>
      <c r="E159" s="13"/>
      <c r="F159" s="356"/>
      <c r="G159" s="1"/>
      <c r="H159" s="355">
        <f>SUM(H153:H158)</f>
        <v>0</v>
      </c>
      <c r="I159" s="13"/>
      <c r="J159" s="356"/>
      <c r="L159" s="626"/>
      <c r="M159" s="13"/>
      <c r="N159" s="642"/>
    </row>
    <row r="160" spans="1:14" s="9" customFormat="1" ht="9" customHeight="1">
      <c r="A160" s="103"/>
      <c r="B160" s="94"/>
      <c r="C160" s="13"/>
      <c r="D160" s="357"/>
      <c r="E160" s="13"/>
      <c r="F160" s="358"/>
      <c r="G160" s="1"/>
      <c r="H160" s="357"/>
      <c r="I160" s="13"/>
      <c r="J160" s="358"/>
      <c r="L160" s="626"/>
      <c r="M160" s="13"/>
      <c r="N160" s="642"/>
    </row>
    <row r="161" spans="1:14" s="9" customFormat="1" ht="14.5" customHeight="1">
      <c r="A161" s="92" t="s">
        <v>1</v>
      </c>
      <c r="B161" s="93"/>
      <c r="C161" s="10"/>
      <c r="D161" s="334"/>
      <c r="E161" s="10"/>
      <c r="F161" s="232"/>
      <c r="H161" s="334"/>
      <c r="I161" s="10"/>
      <c r="J161" s="232"/>
      <c r="L161" s="625"/>
      <c r="M161" s="10"/>
      <c r="N161" s="642"/>
    </row>
    <row r="162" spans="1:14" s="9" customFormat="1" ht="11.5">
      <c r="A162" s="98" t="s">
        <v>3</v>
      </c>
      <c r="B162" s="95"/>
      <c r="C162" s="73"/>
      <c r="D162" s="342"/>
      <c r="E162" s="73"/>
      <c r="F162" s="267" t="str">
        <f>IF(D164=0,"",D162/D164)</f>
        <v/>
      </c>
      <c r="G162" s="72"/>
      <c r="H162" s="342"/>
      <c r="I162" s="73"/>
      <c r="J162" s="267" t="str">
        <f>IF(H164=0,"",H162/H164)</f>
        <v/>
      </c>
      <c r="K162" s="72"/>
      <c r="L162" s="625"/>
      <c r="M162" s="10"/>
      <c r="N162" s="642"/>
    </row>
    <row r="163" spans="1:14" s="9" customFormat="1" ht="11.5">
      <c r="A163" s="100" t="s">
        <v>2</v>
      </c>
      <c r="B163" s="93"/>
      <c r="C163" s="10"/>
      <c r="D163" s="334"/>
      <c r="E163" s="10"/>
      <c r="F163" s="265" t="str">
        <f>IF(D164=0,"",D163/D164)</f>
        <v/>
      </c>
      <c r="H163" s="334"/>
      <c r="I163" s="10"/>
      <c r="J163" s="265" t="str">
        <f>IF(H164=0,"",H163/H164)</f>
        <v/>
      </c>
      <c r="L163" s="625"/>
      <c r="M163" s="10"/>
      <c r="N163" s="642"/>
    </row>
    <row r="164" spans="1:14" s="9" customFormat="1" ht="11.5">
      <c r="A164" s="210" t="s">
        <v>166</v>
      </c>
      <c r="B164" s="270"/>
      <c r="C164" s="13"/>
      <c r="D164" s="353">
        <f>SUM(D162:D163)</f>
        <v>0</v>
      </c>
      <c r="E164" s="13"/>
      <c r="F164" s="354" t="str">
        <f>IF(D164=0,"",F162+F163)</f>
        <v/>
      </c>
      <c r="G164" s="1"/>
      <c r="H164" s="353">
        <f>SUM(H162:H163)</f>
        <v>0</v>
      </c>
      <c r="I164" s="13"/>
      <c r="J164" s="354" t="str">
        <f>IF(H164=0,"",J162+J163)</f>
        <v/>
      </c>
      <c r="L164" s="626"/>
      <c r="M164" s="13"/>
      <c r="N164" s="642"/>
    </row>
    <row r="165" spans="1:14" s="9" customFormat="1" ht="6" customHeight="1">
      <c r="A165" s="96"/>
      <c r="B165" s="97"/>
      <c r="C165" s="80"/>
      <c r="D165" s="343"/>
      <c r="E165" s="80"/>
      <c r="F165" s="231"/>
      <c r="G165" s="74"/>
      <c r="H165" s="343"/>
      <c r="I165" s="80"/>
      <c r="J165" s="231"/>
      <c r="K165" s="74"/>
      <c r="L165" s="625"/>
      <c r="M165" s="10"/>
      <c r="N165" s="642"/>
    </row>
    <row r="166" spans="1:14" s="9" customFormat="1" ht="8.5" customHeight="1">
      <c r="A166" s="92"/>
      <c r="B166" s="93"/>
      <c r="C166" s="10"/>
      <c r="D166" s="394"/>
      <c r="E166" s="10"/>
      <c r="F166" s="358"/>
      <c r="H166" s="394"/>
      <c r="I166" s="10"/>
      <c r="J166" s="358"/>
      <c r="L166" s="633"/>
      <c r="M166" s="10"/>
      <c r="N166" s="642"/>
    </row>
    <row r="167" spans="1:14" s="9" customFormat="1" ht="15" customHeight="1">
      <c r="A167" s="11" t="s">
        <v>84</v>
      </c>
      <c r="B167" s="11"/>
      <c r="C167" s="10"/>
      <c r="D167" s="394"/>
      <c r="E167" s="10"/>
      <c r="F167" s="358"/>
      <c r="H167" s="394"/>
      <c r="I167" s="10"/>
      <c r="J167" s="358"/>
      <c r="L167" s="633"/>
      <c r="M167" s="10"/>
      <c r="N167" s="642"/>
    </row>
    <row r="168" spans="1:14" s="9" customFormat="1" ht="8.5" customHeight="1">
      <c r="A168" s="92"/>
      <c r="B168" s="93"/>
      <c r="C168" s="13"/>
      <c r="D168" s="394"/>
      <c r="E168" s="13"/>
      <c r="F168" s="358"/>
      <c r="H168" s="394"/>
      <c r="I168" s="13"/>
      <c r="J168" s="358"/>
      <c r="L168" s="633"/>
      <c r="M168" s="13"/>
      <c r="N168" s="642"/>
    </row>
    <row r="169" spans="1:14" s="9" customFormat="1" ht="11.5">
      <c r="A169" s="98" t="s">
        <v>85</v>
      </c>
      <c r="B169" s="99"/>
      <c r="C169" s="73"/>
      <c r="D169" s="335"/>
      <c r="E169" s="73"/>
      <c r="F169" s="267" t="str">
        <f>IF(D169=0,"",D169/D$142)</f>
        <v/>
      </c>
      <c r="G169" s="72"/>
      <c r="H169" s="335"/>
      <c r="I169" s="73"/>
      <c r="J169" s="267" t="str">
        <f>IF(H169=0,"",H169/H$142)</f>
        <v/>
      </c>
      <c r="K169" s="72"/>
      <c r="L169" s="625"/>
      <c r="M169" s="10"/>
      <c r="N169" s="642"/>
    </row>
    <row r="170" spans="1:14" s="9" customFormat="1" ht="11.5">
      <c r="A170" s="100" t="s">
        <v>86</v>
      </c>
      <c r="B170" s="91"/>
      <c r="C170" s="63"/>
      <c r="D170" s="339"/>
      <c r="E170" s="63"/>
      <c r="F170" s="265" t="str">
        <f>IF(D170=0,"",D170/D$142)</f>
        <v/>
      </c>
      <c r="H170" s="339"/>
      <c r="I170" s="63"/>
      <c r="J170" s="265" t="str">
        <f>IF(H170=0,"",H170/H$142)</f>
        <v/>
      </c>
      <c r="L170" s="625"/>
      <c r="M170" s="63"/>
      <c r="N170" s="642"/>
    </row>
    <row r="171" spans="1:14" s="9" customFormat="1" ht="11.5">
      <c r="A171" s="100" t="s">
        <v>87</v>
      </c>
      <c r="B171" s="91"/>
      <c r="C171" s="63"/>
      <c r="D171" s="339"/>
      <c r="E171" s="63"/>
      <c r="F171" s="265" t="str">
        <f>IF(D171=0,"",D171/D$142)</f>
        <v/>
      </c>
      <c r="H171" s="339"/>
      <c r="I171" s="63"/>
      <c r="J171" s="265" t="str">
        <f>IF(H171=0,"",H171/H$142)</f>
        <v/>
      </c>
      <c r="L171" s="625"/>
      <c r="M171" s="63"/>
      <c r="N171" s="642"/>
    </row>
    <row r="172" spans="1:14" s="9" customFormat="1" ht="11.5">
      <c r="A172" s="101" t="s">
        <v>88</v>
      </c>
      <c r="B172" s="93"/>
      <c r="D172" s="353">
        <f>SUM(D169:D171)</f>
        <v>0</v>
      </c>
      <c r="F172" s="359" t="str">
        <f>IF(D172=0,"",D172/D$142)</f>
        <v/>
      </c>
      <c r="H172" s="353">
        <f>SUM(H169:H171)</f>
        <v>0</v>
      </c>
      <c r="J172" s="359" t="str">
        <f>IF(H172=0,"",H172/H$142)</f>
        <v/>
      </c>
      <c r="L172" s="626"/>
      <c r="N172" s="642"/>
    </row>
    <row r="173" spans="1:14" s="9" customFormat="1" ht="7.5" customHeight="1">
      <c r="A173" s="96"/>
      <c r="B173" s="97"/>
      <c r="C173" s="74"/>
      <c r="D173" s="343"/>
      <c r="E173" s="74"/>
      <c r="F173" s="231"/>
      <c r="G173" s="74"/>
      <c r="H173" s="343"/>
      <c r="I173" s="74"/>
      <c r="J173" s="231"/>
      <c r="K173" s="74"/>
      <c r="L173" s="625"/>
      <c r="N173" s="642"/>
    </row>
    <row r="174" spans="1:14" s="9" customFormat="1" ht="5.25" customHeight="1">
      <c r="A174" s="92"/>
      <c r="B174" s="93"/>
      <c r="D174" s="394"/>
      <c r="F174" s="358"/>
      <c r="H174" s="394"/>
      <c r="J174" s="358"/>
      <c r="L174" s="633"/>
      <c r="N174" s="642"/>
    </row>
    <row r="175" spans="1:14" s="9" customFormat="1" ht="11.25" customHeight="1">
      <c r="A175" s="18" t="s">
        <v>89</v>
      </c>
      <c r="B175" s="18"/>
      <c r="D175" s="394"/>
      <c r="F175" s="358"/>
      <c r="H175" s="394"/>
      <c r="J175" s="358"/>
      <c r="L175" s="633"/>
      <c r="N175" s="642"/>
    </row>
    <row r="176" spans="1:14" s="9" customFormat="1" ht="5.15" customHeight="1">
      <c r="A176" s="18"/>
      <c r="B176" s="18"/>
      <c r="D176" s="394"/>
      <c r="F176" s="358"/>
      <c r="H176" s="394"/>
      <c r="J176" s="358"/>
      <c r="L176" s="633"/>
      <c r="N176" s="642"/>
    </row>
    <row r="177" spans="1:15" s="9" customFormat="1" ht="11.5">
      <c r="A177" s="98" t="s">
        <v>90</v>
      </c>
      <c r="B177" s="99"/>
      <c r="C177" s="72"/>
      <c r="D177" s="335"/>
      <c r="E177" s="72"/>
      <c r="F177" s="267" t="str">
        <f>IF(D177=0,"",D177/D$142)</f>
        <v/>
      </c>
      <c r="G177" s="72"/>
      <c r="H177" s="335"/>
      <c r="I177" s="72"/>
      <c r="J177" s="267" t="str">
        <f>IF(H177=0,"",H177/H$142)</f>
        <v/>
      </c>
      <c r="K177" s="72"/>
      <c r="L177" s="625"/>
      <c r="N177" s="642"/>
    </row>
    <row r="178" spans="1:15" s="9" customFormat="1" ht="11.5">
      <c r="A178" s="76" t="s">
        <v>37</v>
      </c>
      <c r="B178" s="63"/>
      <c r="D178" s="339"/>
      <c r="F178" s="265" t="str">
        <f>IF(D178=0,"",D178/D$142)</f>
        <v/>
      </c>
      <c r="H178" s="339"/>
      <c r="J178" s="265" t="str">
        <f>IF(H178=0,"",H178/H$142)</f>
        <v/>
      </c>
      <c r="L178" s="625"/>
      <c r="N178" s="642"/>
    </row>
    <row r="179" spans="1:15" s="9" customFormat="1" ht="11.5">
      <c r="A179" s="100" t="s">
        <v>38</v>
      </c>
      <c r="B179" s="91"/>
      <c r="D179" s="339"/>
      <c r="F179" s="265" t="str">
        <f>IF(D179=0,"",D179/D$142)</f>
        <v/>
      </c>
      <c r="H179" s="339"/>
      <c r="J179" s="265" t="str">
        <f>IF(H179=0,"",H179/H$142)</f>
        <v/>
      </c>
      <c r="L179" s="625"/>
      <c r="N179" s="642"/>
    </row>
    <row r="180" spans="1:15" s="9" customFormat="1" ht="11.5">
      <c r="A180" s="77" t="s">
        <v>19</v>
      </c>
      <c r="B180" s="64"/>
      <c r="D180" s="339"/>
      <c r="F180" s="265" t="str">
        <f>IF(D180=0,"",D180/D$142)</f>
        <v/>
      </c>
      <c r="H180" s="339"/>
      <c r="J180" s="265" t="str">
        <f>IF(H180=0,"",H180/H$142)</f>
        <v/>
      </c>
      <c r="L180" s="625"/>
      <c r="N180" s="642"/>
    </row>
    <row r="181" spans="1:15">
      <c r="A181" s="101" t="s">
        <v>263</v>
      </c>
      <c r="B181" s="360"/>
      <c r="C181" s="9"/>
      <c r="D181" s="353">
        <f>SUM(D177:D180)</f>
        <v>0</v>
      </c>
      <c r="E181" s="9"/>
      <c r="F181" s="359" t="str">
        <f>IF(D181=0,"",D181/D$142)</f>
        <v/>
      </c>
      <c r="G181" s="9"/>
      <c r="H181" s="353">
        <f>SUM(H177:H180)</f>
        <v>0</v>
      </c>
      <c r="I181" s="9"/>
      <c r="J181" s="359" t="str">
        <f>IF(H181=0,"",H181/H$142)</f>
        <v/>
      </c>
      <c r="L181" s="626"/>
      <c r="M181" s="9"/>
      <c r="N181" s="642"/>
    </row>
    <row r="182" spans="1:15">
      <c r="A182" s="96"/>
      <c r="B182" s="97"/>
      <c r="C182" s="74"/>
      <c r="D182" s="75"/>
      <c r="E182" s="74"/>
      <c r="F182" s="14"/>
      <c r="G182" s="74"/>
      <c r="H182" s="75"/>
      <c r="I182" s="74"/>
      <c r="J182" s="14"/>
      <c r="K182" s="119"/>
      <c r="L182" s="321"/>
      <c r="M182" s="9"/>
      <c r="N182" s="323"/>
    </row>
    <row r="183" spans="1:15" ht="7.5" customHeight="1">
      <c r="C183" s="9"/>
      <c r="D183" s="234"/>
      <c r="E183" s="9"/>
      <c r="F183" s="331"/>
      <c r="G183" s="9"/>
      <c r="H183" s="234"/>
      <c r="I183" s="9"/>
      <c r="J183" s="331"/>
      <c r="L183" s="60"/>
      <c r="M183" s="60"/>
      <c r="N183" s="318"/>
    </row>
    <row r="184" spans="1:15">
      <c r="A184" s="30" t="s">
        <v>35</v>
      </c>
      <c r="B184" s="30"/>
      <c r="C184" s="9"/>
      <c r="D184" s="234"/>
      <c r="E184" s="9"/>
      <c r="F184" s="331"/>
      <c r="G184" s="9"/>
      <c r="H184" s="234"/>
      <c r="I184" s="9"/>
      <c r="J184" s="331"/>
      <c r="L184" s="60"/>
      <c r="M184" s="60"/>
      <c r="N184" s="318"/>
    </row>
    <row r="185" spans="1:15" ht="33.75" customHeight="1">
      <c r="A185" s="1564" t="s">
        <v>264</v>
      </c>
      <c r="B185" s="1565"/>
      <c r="C185" s="1565"/>
      <c r="D185" s="1564"/>
      <c r="E185" s="1564"/>
      <c r="F185" s="1564"/>
      <c r="G185" s="1564"/>
      <c r="H185" s="1564"/>
      <c r="I185" s="1564"/>
      <c r="J185" s="1564"/>
      <c r="L185" s="60"/>
      <c r="M185" s="60"/>
      <c r="N185" s="318"/>
    </row>
    <row r="186" spans="1:15" ht="20.5" customHeight="1">
      <c r="A186" s="106"/>
      <c r="B186" s="216"/>
      <c r="C186" s="216"/>
      <c r="D186" s="106"/>
      <c r="E186" s="216"/>
      <c r="F186" s="216"/>
      <c r="G186" s="106"/>
      <c r="H186" s="106"/>
      <c r="I186" s="106"/>
      <c r="J186" s="106"/>
      <c r="K186" s="106"/>
      <c r="L186" s="106"/>
      <c r="M186" s="106"/>
      <c r="N186" s="623"/>
    </row>
    <row r="187" spans="1:15" ht="15.5">
      <c r="A187" s="1561" t="str">
        <f xml:space="preserve"> CONCATENATE("Situation financière ",'Identification '!$D$7," affichant un déficit supérieur à 10 %")</f>
        <v>Situation financière 2025-2026 affichant un déficit supérieur à 10 %</v>
      </c>
      <c r="B187" s="1561"/>
      <c r="C187" s="1561"/>
      <c r="D187" s="1561"/>
      <c r="E187" s="1561"/>
      <c r="F187" s="1561"/>
      <c r="G187" s="1561"/>
      <c r="H187" s="1561"/>
      <c r="I187" s="1561"/>
      <c r="J187" s="196"/>
      <c r="K187" s="322"/>
      <c r="L187" s="238"/>
      <c r="M187" s="196"/>
      <c r="N187" s="330"/>
    </row>
    <row r="188" spans="1:15">
      <c r="C188" s="196"/>
      <c r="D188" s="238"/>
      <c r="E188" s="322"/>
      <c r="F188" s="196"/>
      <c r="G188" s="196"/>
      <c r="H188" s="238"/>
      <c r="I188" s="196"/>
      <c r="J188" s="196"/>
      <c r="K188" s="322"/>
      <c r="L188" s="238"/>
      <c r="M188" s="196"/>
      <c r="N188" s="330"/>
    </row>
    <row r="189" spans="1:15" ht="27" customHeight="1">
      <c r="A189" s="1566" t="s">
        <v>1883</v>
      </c>
      <c r="B189" s="1566"/>
      <c r="C189" s="1566"/>
      <c r="D189" s="1566"/>
      <c r="E189" s="1566"/>
      <c r="F189" s="1566"/>
      <c r="G189" s="1566"/>
      <c r="H189" s="1566"/>
      <c r="I189" s="1566"/>
      <c r="J189" s="196"/>
      <c r="K189" s="322"/>
      <c r="L189" s="238"/>
      <c r="M189" s="196"/>
      <c r="N189" s="330"/>
    </row>
    <row r="190" spans="1:15">
      <c r="C190" s="196"/>
      <c r="D190" s="238"/>
      <c r="E190" s="21"/>
      <c r="F190" s="196"/>
      <c r="G190" s="196"/>
      <c r="H190" s="238"/>
      <c r="I190" s="196"/>
      <c r="J190" s="196"/>
      <c r="K190" s="21"/>
      <c r="L190" s="238"/>
      <c r="M190" s="196"/>
      <c r="N190" s="330"/>
    </row>
    <row r="191" spans="1:15" s="196" customFormat="1" ht="18" customHeight="1">
      <c r="A191" s="945" t="s">
        <v>3001</v>
      </c>
      <c r="B191" s="946"/>
      <c r="C191" s="61"/>
      <c r="F191" s="21"/>
      <c r="J191" s="21"/>
      <c r="L191" s="664"/>
      <c r="M191" s="664"/>
      <c r="N191" s="688"/>
      <c r="O191" s="622"/>
    </row>
    <row r="192" spans="1:15" s="196" customFormat="1" ht="201.65" customHeight="1">
      <c r="A192" s="1539"/>
      <c r="B192" s="1540"/>
      <c r="C192" s="1540"/>
      <c r="D192" s="1540"/>
      <c r="E192" s="1540"/>
      <c r="F192" s="1540"/>
      <c r="G192" s="1540"/>
      <c r="H192" s="1540"/>
      <c r="I192" s="1540"/>
      <c r="J192" s="1541"/>
      <c r="L192" s="664"/>
      <c r="M192" s="664"/>
      <c r="N192" s="688"/>
      <c r="O192" s="622"/>
    </row>
    <row r="193" spans="1:15">
      <c r="A193" s="1542"/>
      <c r="B193" s="1543"/>
      <c r="C193" s="1543"/>
      <c r="D193" s="1543"/>
      <c r="E193" s="1543"/>
      <c r="F193" s="1543"/>
      <c r="G193" s="1543"/>
      <c r="H193" s="1543"/>
      <c r="I193" s="1543"/>
      <c r="J193" s="1544"/>
      <c r="K193" s="21"/>
      <c r="L193" s="238"/>
      <c r="M193" s="196"/>
      <c r="N193" s="330"/>
    </row>
    <row r="194" spans="1:15">
      <c r="N194" s="643"/>
    </row>
    <row r="195" spans="1:15" ht="15.5">
      <c r="A195" s="1561" t="str">
        <f xml:space="preserve"> CONCATENATE("Situation financière ",'Identification '!$D$7," affichant un surplus supérieur à 35 %")</f>
        <v>Situation financière 2025-2026 affichant un surplus supérieur à 35 %</v>
      </c>
      <c r="B195" s="1561"/>
      <c r="C195" s="1561"/>
      <c r="D195" s="1561"/>
      <c r="E195" s="1561"/>
      <c r="F195" s="1561"/>
      <c r="G195" s="1561"/>
      <c r="H195" s="1561"/>
      <c r="I195" s="1561"/>
      <c r="N195" s="643"/>
    </row>
    <row r="196" spans="1:15">
      <c r="N196" s="643"/>
    </row>
    <row r="197" spans="1:15" ht="26.5" customHeight="1">
      <c r="A197" s="1562" t="s">
        <v>2986</v>
      </c>
      <c r="B197" s="1563"/>
      <c r="C197" s="1563"/>
      <c r="D197" s="1563"/>
      <c r="E197" s="1563"/>
      <c r="F197" s="1563"/>
      <c r="G197" s="1563"/>
      <c r="H197" s="1563"/>
      <c r="N197" s="643"/>
    </row>
    <row r="198" spans="1:15">
      <c r="N198" s="643"/>
    </row>
    <row r="199" spans="1:15" s="196" customFormat="1" ht="18" customHeight="1">
      <c r="A199" s="945" t="s">
        <v>3001</v>
      </c>
      <c r="B199" s="946"/>
      <c r="C199" s="61"/>
      <c r="F199" s="21"/>
      <c r="J199" s="21"/>
      <c r="L199" s="664"/>
      <c r="M199" s="664"/>
      <c r="N199" s="688"/>
      <c r="O199" s="622"/>
    </row>
    <row r="200" spans="1:15" s="196" customFormat="1" ht="210.75" customHeight="1">
      <c r="A200" s="1539"/>
      <c r="B200" s="1540"/>
      <c r="C200" s="1540"/>
      <c r="D200" s="1540"/>
      <c r="E200" s="1540"/>
      <c r="F200" s="1540"/>
      <c r="G200" s="1540"/>
      <c r="H200" s="1540"/>
      <c r="I200" s="1540"/>
      <c r="J200" s="1541"/>
      <c r="L200" s="664"/>
      <c r="M200" s="664"/>
      <c r="N200" s="688"/>
      <c r="O200" s="330"/>
    </row>
    <row r="201" spans="1:15">
      <c r="A201" s="1542"/>
      <c r="B201" s="1543"/>
      <c r="C201" s="1543"/>
      <c r="D201" s="1543"/>
      <c r="E201" s="1543"/>
      <c r="F201" s="1543"/>
      <c r="G201" s="1543"/>
      <c r="H201" s="1543"/>
      <c r="I201" s="1543"/>
      <c r="J201" s="1544"/>
      <c r="N201" s="643"/>
    </row>
    <row r="202" spans="1:15">
      <c r="A202" s="1289"/>
      <c r="B202" s="1290"/>
      <c r="C202" s="709"/>
      <c r="D202" s="1291"/>
      <c r="E202" s="709"/>
      <c r="F202" s="709"/>
      <c r="G202" s="709"/>
      <c r="H202" s="1292"/>
      <c r="I202" s="709"/>
      <c r="J202" s="1293"/>
      <c r="N202" s="643"/>
    </row>
    <row r="203" spans="1:15">
      <c r="A203" s="1289"/>
      <c r="B203" s="1290"/>
      <c r="C203" s="709"/>
      <c r="D203" s="1291"/>
      <c r="E203" s="709"/>
      <c r="F203" s="709"/>
      <c r="G203" s="709"/>
      <c r="H203" s="1292"/>
      <c r="I203" s="709"/>
      <c r="J203" s="1293"/>
      <c r="N203" s="643"/>
    </row>
    <row r="204" spans="1:15">
      <c r="A204" s="1289"/>
      <c r="B204" s="1290"/>
      <c r="C204" s="709"/>
      <c r="D204" s="1291"/>
      <c r="E204" s="709"/>
      <c r="F204" s="709"/>
      <c r="G204" s="709"/>
      <c r="H204" s="1292"/>
      <c r="I204" s="709"/>
      <c r="J204" s="1293"/>
      <c r="N204" s="643"/>
    </row>
    <row r="205" spans="1:15">
      <c r="N205" s="643"/>
    </row>
    <row r="206" spans="1:15">
      <c r="N206" s="643"/>
    </row>
    <row r="207" spans="1:15">
      <c r="N207" s="643"/>
    </row>
    <row r="208" spans="1:15">
      <c r="N208" s="643"/>
    </row>
    <row r="209" spans="14:14">
      <c r="N209" s="643"/>
    </row>
    <row r="210" spans="14:14">
      <c r="N210" s="643"/>
    </row>
    <row r="211" spans="14:14">
      <c r="N211" s="643"/>
    </row>
    <row r="212" spans="14:14">
      <c r="N212" s="643"/>
    </row>
    <row r="213" spans="14:14">
      <c r="N213" s="643"/>
    </row>
    <row r="214" spans="14:14">
      <c r="N214" s="643"/>
    </row>
    <row r="215" spans="14:14">
      <c r="N215" s="643"/>
    </row>
    <row r="216" spans="14:14">
      <c r="N216" s="643"/>
    </row>
    <row r="217" spans="14:14">
      <c r="N217" s="643"/>
    </row>
    <row r="218" spans="14:14">
      <c r="N218" s="643"/>
    </row>
    <row r="219" spans="14:14">
      <c r="N219" s="643"/>
    </row>
  </sheetData>
  <sheetProtection algorithmName="SHA-512" hashValue="SlupiCr+AM0Q7LazVrsTYwHZUU5MmYMawfoI95N5C3k2RSxOB3CRopxIYqJTv/i/0Wl5HRVwO1stBLKUULXlXg==" saltValue="yDFbmeetjIOVEhDrAaJthQ==" spinCount="100000" sheet="1" objects="1" formatCells="0" formatRows="0"/>
  <customSheetViews>
    <customSheetView guid="{880C3229-9790-4559-BAA0-FBDBBD6DDD03}" showGridLines="0" zeroValues="0" topLeftCell="A172">
      <selection activeCell="H58" sqref="H58"/>
      <rowBreaks count="3" manualBreakCount="3">
        <brk id="78" max="16383" man="1"/>
        <brk id="136" max="16383" man="1"/>
        <brk id="179" max="16383" man="1"/>
      </rowBreaks>
      <pageMargins left="0.55118110236220474" right="0.31496062992125984" top="0.27559055118110237" bottom="0.35433070866141736" header="0" footer="0.27559055118110237"/>
      <pageSetup scale="80" firstPageNumber="29" fitToHeight="0" orientation="portrait" r:id="rId1"/>
      <headerFooter alignWithMargins="0">
        <oddFooter>&amp;L&amp;8FoncRapp 2016-06&amp;C&amp;8&amp;P de &amp;N&amp;R&amp;8Soutien au fonctionnement</oddFooter>
      </headerFooter>
    </customSheetView>
    <customSheetView guid="{E81D238A-7B02-4284-898B-8B059A14501E}" showPageBreaks="1" showGridLines="0" zeroValues="0">
      <selection activeCell="H58" sqref="H58"/>
      <rowBreaks count="3" manualBreakCount="3">
        <brk id="78" max="16383" man="1"/>
        <brk id="136" max="16383" man="1"/>
        <brk id="179" max="16383" man="1"/>
      </rowBreaks>
      <pageMargins left="0.55118110236220474" right="0.31496062992125984" top="0.27559055118110237" bottom="0.35433070866141736" header="0" footer="0.27559055118110237"/>
      <pageSetup scale="80" firstPageNumber="29" fitToHeight="0" orientation="portrait" r:id="rId2"/>
      <headerFooter alignWithMargins="0">
        <oddFooter>&amp;L&amp;8FoncRapp 2016-06&amp;C&amp;8&amp;P de &amp;N&amp;R&amp;8Soutien au fonctionnement</oddFooter>
      </headerFooter>
    </customSheetView>
  </customSheetViews>
  <mergeCells count="39">
    <mergeCell ref="A195:I195"/>
    <mergeCell ref="A197:H197"/>
    <mergeCell ref="A63:B63"/>
    <mergeCell ref="A185:J185"/>
    <mergeCell ref="A101:B101"/>
    <mergeCell ref="A149:B149"/>
    <mergeCell ref="A192:J193"/>
    <mergeCell ref="A100:B100"/>
    <mergeCell ref="A187:I187"/>
    <mergeCell ref="A189:I189"/>
    <mergeCell ref="A91:B91"/>
    <mergeCell ref="A24:B24"/>
    <mergeCell ref="A25:B25"/>
    <mergeCell ref="A35:B35"/>
    <mergeCell ref="A36:B36"/>
    <mergeCell ref="A89:B89"/>
    <mergeCell ref="L6:N6"/>
    <mergeCell ref="D7:F7"/>
    <mergeCell ref="H7:J7"/>
    <mergeCell ref="D8:F8"/>
    <mergeCell ref="H8:J8"/>
    <mergeCell ref="D6:F6"/>
    <mergeCell ref="H6:J6"/>
    <mergeCell ref="A200:J201"/>
    <mergeCell ref="A23:B23"/>
    <mergeCell ref="B34:C34"/>
    <mergeCell ref="A46:B46"/>
    <mergeCell ref="A156:B156"/>
    <mergeCell ref="A50:B50"/>
    <mergeCell ref="A116:B116"/>
    <mergeCell ref="A64:B64"/>
    <mergeCell ref="A77:B77"/>
    <mergeCell ref="A68:B68"/>
    <mergeCell ref="A69:B69"/>
    <mergeCell ref="A55:B55"/>
    <mergeCell ref="A56:B56"/>
    <mergeCell ref="A47:B47"/>
    <mergeCell ref="A49:B49"/>
    <mergeCell ref="A90:B90"/>
  </mergeCells>
  <phoneticPr fontId="20" type="noConversion"/>
  <pageMargins left="0.55118110236220497" right="0.31496062992126" top="0.27559055118110198" bottom="0.35433070866141703" header="0" footer="0.27559055118110198"/>
  <pageSetup scale="80" firstPageNumber="29" fitToHeight="0" orientation="portrait" r:id="rId3"/>
  <headerFooter alignWithMargins="0"/>
  <rowBreaks count="3" manualBreakCount="3">
    <brk id="82" max="16383" man="1"/>
    <brk id="140" max="16383" man="1"/>
    <brk id="185"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46127" r:id="rId6" name="Check Box 47">
              <controlPr defaultSize="0" autoFill="0" autoLine="0" autoPict="0">
                <anchor moveWithCells="1">
                  <from>
                    <xdr:col>8</xdr:col>
                    <xdr:colOff>0</xdr:colOff>
                    <xdr:row>7</xdr:row>
                    <xdr:rowOff>184150</xdr:rowOff>
                  </from>
                  <to>
                    <xdr:col>8</xdr:col>
                    <xdr:colOff>0</xdr:colOff>
                    <xdr:row>8</xdr:row>
                    <xdr:rowOff>12700</xdr:rowOff>
                  </to>
                </anchor>
              </controlPr>
            </control>
          </mc:Choice>
        </mc:AlternateContent>
        <mc:AlternateContent xmlns:mc="http://schemas.openxmlformats.org/markup-compatibility/2006">
          <mc:Choice Requires="x14">
            <control shapeId="46128" r:id="rId7" name="Check Box 48">
              <controlPr defaultSize="0" autoFill="0" autoLine="0" autoPict="0">
                <anchor moveWithCells="1">
                  <from>
                    <xdr:col>12</xdr:col>
                    <xdr:colOff>0</xdr:colOff>
                    <xdr:row>6</xdr:row>
                    <xdr:rowOff>0</xdr:rowOff>
                  </from>
                  <to>
                    <xdr:col>12</xdr:col>
                    <xdr:colOff>0</xdr:colOff>
                    <xdr:row>6</xdr:row>
                    <xdr:rowOff>146050</xdr:rowOff>
                  </to>
                </anchor>
              </controlPr>
            </control>
          </mc:Choice>
        </mc:AlternateContent>
        <mc:AlternateContent xmlns:mc="http://schemas.openxmlformats.org/markup-compatibility/2006">
          <mc:Choice Requires="x14">
            <control shapeId="46129" r:id="rId8" name="Check Box 49">
              <controlPr defaultSize="0" autoFill="0" autoLine="0" autoPict="0">
                <anchor moveWithCells="1">
                  <from>
                    <xdr:col>12</xdr:col>
                    <xdr:colOff>0</xdr:colOff>
                    <xdr:row>7</xdr:row>
                    <xdr:rowOff>184150</xdr:rowOff>
                  </from>
                  <to>
                    <xdr:col>12</xdr:col>
                    <xdr:colOff>0</xdr:colOff>
                    <xdr:row>8</xdr:row>
                    <xdr:rowOff>12700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53"/>
  <dimension ref="A1:AB202"/>
  <sheetViews>
    <sheetView showGridLines="0" showZeros="0" zoomScale="90" zoomScaleNormal="90" zoomScaleSheetLayoutView="100" zoomScalePageLayoutView="130" workbookViewId="0">
      <selection activeCell="P15" sqref="P15"/>
    </sheetView>
  </sheetViews>
  <sheetFormatPr baseColWidth="10" defaultRowHeight="12.5"/>
  <cols>
    <col min="1" max="1" width="1.26953125" customWidth="1"/>
    <col min="2" max="2" width="11.54296875" style="81" customWidth="1"/>
    <col min="3" max="3" width="1.26953125" customWidth="1"/>
    <col min="4" max="4" width="6.7265625" style="110" bestFit="1" customWidth="1"/>
    <col min="5" max="5" width="3.453125" customWidth="1"/>
    <col min="6" max="6" width="11.54296875" style="81" customWidth="1"/>
    <col min="7" max="7" width="1.26953125" customWidth="1"/>
    <col min="8" max="8" width="5.7265625" style="56" customWidth="1"/>
    <col min="9" max="9" width="1.26953125" customWidth="1"/>
    <col min="10" max="10" width="11.54296875" style="81" customWidth="1"/>
    <col min="11" max="11" width="1.26953125" customWidth="1"/>
    <col min="12" max="12" width="5.7265625" style="56" customWidth="1"/>
    <col min="13" max="13" width="1.26953125" customWidth="1"/>
    <col min="14" max="14" width="52" style="61" customWidth="1"/>
    <col min="15" max="15" width="1.26953125" style="132" customWidth="1"/>
    <col min="16" max="16" width="11.54296875" customWidth="1"/>
    <col min="17" max="17" width="1.26953125" customWidth="1"/>
    <col min="18" max="18" width="5.7265625" customWidth="1"/>
    <col min="19" max="19" width="1.26953125" style="24" customWidth="1"/>
    <col min="20" max="20" width="11.54296875" customWidth="1"/>
    <col min="21" max="21" width="1.26953125" customWidth="1"/>
    <col min="22" max="22" width="5.81640625" customWidth="1"/>
    <col min="23" max="23" width="1.26953125" customWidth="1"/>
    <col min="24" max="24" width="11.54296875" style="21" customWidth="1"/>
    <col min="25" max="25" width="1.26953125" customWidth="1"/>
    <col min="26" max="26" width="5.7265625" customWidth="1"/>
    <col min="27" max="27" width="1.26953125" customWidth="1"/>
    <col min="28" max="28" width="24.7265625" customWidth="1"/>
  </cols>
  <sheetData>
    <row r="1" spans="1:28" s="37" customFormat="1" ht="26.25" customHeight="1">
      <c r="B1" s="40" t="s">
        <v>168</v>
      </c>
      <c r="D1" s="124"/>
      <c r="F1" s="108"/>
      <c r="H1" s="107"/>
      <c r="J1" s="108"/>
      <c r="L1" s="107"/>
      <c r="N1" s="153"/>
      <c r="O1" s="126"/>
      <c r="P1" s="35"/>
      <c r="Q1" s="42"/>
      <c r="R1" s="42"/>
      <c r="S1" s="42"/>
      <c r="T1" s="42"/>
      <c r="U1" s="36"/>
      <c r="V1" s="40"/>
      <c r="W1" s="35"/>
      <c r="X1" s="42"/>
      <c r="Y1" s="42"/>
      <c r="Z1" s="43"/>
      <c r="AA1" s="35"/>
    </row>
    <row r="2" spans="1:28" ht="7.5" customHeight="1">
      <c r="N2" s="154"/>
      <c r="O2" s="127"/>
      <c r="S2"/>
      <c r="X2"/>
    </row>
    <row r="3" spans="1:28" ht="20.149999999999999" customHeight="1">
      <c r="B3" s="25" t="s">
        <v>7</v>
      </c>
      <c r="F3" s="766" t="str">
        <f>IF(AND('Identification '!$F$11="",'Identification '!$F$15&lt;&gt;""),'Identification '!$F$15,IF('Identification '!$F$11="","",IF('Identification '!$F$13="Inscrire le nom de votre organisme dans la cellule F15",'Identification '!$F$15,'Identification '!$F$13)))</f>
        <v/>
      </c>
      <c r="G3" s="224"/>
      <c r="H3" s="225"/>
      <c r="I3" s="224"/>
      <c r="J3" s="226"/>
      <c r="K3" s="224"/>
      <c r="L3" s="225"/>
      <c r="M3" s="224"/>
      <c r="N3" s="227"/>
      <c r="O3" s="152"/>
      <c r="P3" s="152"/>
      <c r="Q3" s="152"/>
      <c r="S3"/>
      <c r="X3"/>
    </row>
    <row r="4" spans="1:28" ht="9.75" customHeight="1">
      <c r="B4" s="25"/>
      <c r="F4" s="710"/>
      <c r="G4" s="119"/>
      <c r="H4" s="711"/>
      <c r="I4" s="119"/>
      <c r="J4" s="114"/>
      <c r="O4" s="152"/>
      <c r="P4" s="152"/>
      <c r="Q4" s="152"/>
      <c r="S4"/>
      <c r="X4"/>
    </row>
    <row r="5" spans="1:28" ht="15.65" customHeight="1">
      <c r="B5" s="29" t="s">
        <v>83</v>
      </c>
      <c r="E5" s="9"/>
      <c r="F5" s="1567"/>
      <c r="G5" s="1567"/>
      <c r="H5" s="1567"/>
      <c r="I5" s="1567"/>
      <c r="J5" s="1567"/>
      <c r="O5" s="128"/>
    </row>
    <row r="6" spans="1:28" s="51" customFormat="1" ht="16.5" customHeight="1">
      <c r="A6" s="38"/>
      <c r="C6" s="44"/>
      <c r="D6" s="271"/>
      <c r="E6" s="272"/>
      <c r="F6" s="273"/>
      <c r="G6" s="44"/>
      <c r="H6" s="271"/>
      <c r="I6" s="272"/>
      <c r="J6" s="273"/>
      <c r="K6" s="44"/>
      <c r="L6" s="271"/>
      <c r="M6" s="49"/>
      <c r="O6" s="129"/>
      <c r="P6" s="306"/>
      <c r="Q6" s="44"/>
      <c r="R6" s="46"/>
      <c r="S6" s="38"/>
      <c r="T6" s="47"/>
      <c r="U6" s="44"/>
      <c r="V6" s="46"/>
      <c r="W6" s="38"/>
      <c r="X6" s="48"/>
      <c r="Y6" s="44"/>
      <c r="Z6" s="46"/>
    </row>
    <row r="7" spans="1:28" s="51" customFormat="1" ht="17.25" customHeight="1">
      <c r="A7" s="38"/>
      <c r="B7" s="1575" t="s">
        <v>1058</v>
      </c>
      <c r="C7" s="1576"/>
      <c r="D7" s="1576"/>
      <c r="E7" s="1576"/>
      <c r="F7" s="1576"/>
      <c r="G7" s="1576"/>
      <c r="H7" s="1576"/>
      <c r="I7" s="1576"/>
      <c r="J7" s="1576"/>
      <c r="K7" s="1576"/>
      <c r="L7" s="1577"/>
      <c r="M7" s="49"/>
      <c r="N7" s="50"/>
      <c r="O7" s="178"/>
      <c r="P7" s="1575" t="s">
        <v>2962</v>
      </c>
      <c r="Q7" s="1576"/>
      <c r="R7" s="1576"/>
      <c r="S7" s="1576"/>
      <c r="T7" s="1576"/>
      <c r="U7" s="1576"/>
      <c r="V7" s="1576"/>
      <c r="W7" s="1576"/>
      <c r="X7" s="1576"/>
      <c r="Y7" s="1576"/>
      <c r="Z7" s="1577"/>
    </row>
    <row r="8" spans="1:28" s="51" customFormat="1" ht="15" customHeight="1">
      <c r="A8" s="38"/>
      <c r="B8" s="1580" t="s">
        <v>330</v>
      </c>
      <c r="C8" s="1581"/>
      <c r="D8" s="365"/>
      <c r="E8" s="38"/>
      <c r="F8" s="1581" t="s">
        <v>331</v>
      </c>
      <c r="G8" s="1581"/>
      <c r="H8" s="364"/>
      <c r="I8" s="375"/>
      <c r="J8" s="1578" t="s">
        <v>332</v>
      </c>
      <c r="K8" s="1578"/>
      <c r="L8" s="1579"/>
      <c r="M8" s="49"/>
      <c r="N8" s="289" t="s">
        <v>2963</v>
      </c>
      <c r="O8" s="178"/>
      <c r="P8" s="1580" t="s">
        <v>330</v>
      </c>
      <c r="Q8" s="1581"/>
      <c r="R8" s="365"/>
      <c r="S8" s="38"/>
      <c r="T8" s="1581" t="s">
        <v>331</v>
      </c>
      <c r="U8" s="1581"/>
      <c r="V8" s="364"/>
      <c r="W8" s="375"/>
      <c r="X8" s="1578" t="s">
        <v>332</v>
      </c>
      <c r="Y8" s="1578"/>
      <c r="Z8" s="1579"/>
    </row>
    <row r="9" spans="1:28" s="315" customFormat="1" ht="19" customHeight="1">
      <c r="A9" s="314"/>
      <c r="B9" s="370" t="s">
        <v>1892</v>
      </c>
      <c r="C9" s="376"/>
      <c r="D9" s="377"/>
      <c r="E9" s="377"/>
      <c r="F9" s="371" t="s">
        <v>1893</v>
      </c>
      <c r="G9" s="367"/>
      <c r="H9" s="367"/>
      <c r="I9" s="378"/>
      <c r="J9" s="1578"/>
      <c r="K9" s="1578"/>
      <c r="L9" s="1579"/>
      <c r="M9" s="379"/>
      <c r="N9" s="1582" t="str">
        <f>IF(AND(P10="Indiquer l'année",T10="Indiquer l'année",X27&gt;0),"Information manquante!","")</f>
        <v/>
      </c>
      <c r="O9" s="314"/>
      <c r="P9" s="370" t="s">
        <v>1892</v>
      </c>
      <c r="Q9" s="113"/>
      <c r="R9" s="377"/>
      <c r="S9" s="377"/>
      <c r="T9" s="371" t="s">
        <v>1893</v>
      </c>
      <c r="U9" s="380"/>
      <c r="V9" s="367"/>
      <c r="W9" s="378"/>
      <c r="X9" s="1578"/>
      <c r="Y9" s="1578"/>
      <c r="Z9" s="1579"/>
    </row>
    <row r="10" spans="1:28" s="51" customFormat="1" ht="23.5" customHeight="1">
      <c r="A10" s="289"/>
      <c r="B10" s="373"/>
      <c r="C10" s="381"/>
      <c r="D10" s="381"/>
      <c r="E10" s="382"/>
      <c r="F10" s="374"/>
      <c r="G10" s="383"/>
      <c r="H10" s="383"/>
      <c r="I10" s="382"/>
      <c r="J10" s="1583"/>
      <c r="K10" s="1583"/>
      <c r="L10" s="1584"/>
      <c r="M10" s="384"/>
      <c r="N10" s="1582"/>
      <c r="O10" s="385"/>
      <c r="P10" s="840" t="s">
        <v>2964</v>
      </c>
      <c r="Q10" s="386"/>
      <c r="R10" s="372"/>
      <c r="S10" s="387"/>
      <c r="T10" s="840" t="s">
        <v>2964</v>
      </c>
      <c r="U10" s="388"/>
      <c r="V10" s="366"/>
      <c r="W10" s="382"/>
      <c r="X10" s="388"/>
      <c r="Y10" s="388"/>
      <c r="Z10" s="389"/>
    </row>
    <row r="11" spans="1:28" s="53" customFormat="1" ht="6" customHeight="1">
      <c r="A11" s="111"/>
      <c r="B11" s="112"/>
      <c r="C11" s="112"/>
      <c r="D11" s="274"/>
      <c r="E11" s="112"/>
      <c r="F11" s="112"/>
      <c r="G11" s="112"/>
      <c r="H11" s="112"/>
      <c r="I11" s="112"/>
      <c r="J11" s="112"/>
      <c r="K11" s="112"/>
      <c r="L11" s="113"/>
      <c r="M11" s="52"/>
      <c r="N11" s="155"/>
      <c r="O11" s="130"/>
      <c r="P11" s="112"/>
      <c r="Q11" s="112"/>
      <c r="R11" s="45"/>
      <c r="S11" s="112"/>
      <c r="T11" s="112"/>
      <c r="U11" s="112"/>
      <c r="V11" s="45"/>
      <c r="W11" s="111"/>
      <c r="X11" s="112"/>
      <c r="Y11" s="113"/>
      <c r="Z11" s="113"/>
      <c r="AB11" s="51"/>
    </row>
    <row r="12" spans="1:28" s="9" customFormat="1" ht="11.25" customHeight="1">
      <c r="B12" s="109" t="s">
        <v>21</v>
      </c>
      <c r="C12" s="401"/>
      <c r="D12" s="307" t="s">
        <v>22</v>
      </c>
      <c r="E12" s="401"/>
      <c r="F12" s="109" t="s">
        <v>21</v>
      </c>
      <c r="G12" s="401"/>
      <c r="H12" s="307" t="s">
        <v>22</v>
      </c>
      <c r="I12" s="401"/>
      <c r="J12" s="109" t="s">
        <v>21</v>
      </c>
      <c r="K12" s="401"/>
      <c r="L12" s="307" t="s">
        <v>22</v>
      </c>
      <c r="N12" s="156" t="s">
        <v>23</v>
      </c>
      <c r="O12" s="131"/>
      <c r="P12" s="109" t="s">
        <v>21</v>
      </c>
      <c r="Q12" s="401"/>
      <c r="R12" s="307" t="s">
        <v>22</v>
      </c>
      <c r="S12" s="401"/>
      <c r="T12" s="109" t="s">
        <v>21</v>
      </c>
      <c r="U12" s="401"/>
      <c r="V12" s="307" t="s">
        <v>22</v>
      </c>
      <c r="W12" s="39"/>
      <c r="X12" s="109" t="s">
        <v>21</v>
      </c>
      <c r="Y12" s="402"/>
      <c r="Z12" s="307" t="s">
        <v>22</v>
      </c>
      <c r="AA12" s="39"/>
    </row>
    <row r="13" spans="1:28" s="9" customFormat="1" ht="11.25" customHeight="1">
      <c r="B13" s="81"/>
      <c r="D13" s="290"/>
      <c r="F13" s="81"/>
      <c r="H13" s="290"/>
      <c r="J13" s="81"/>
      <c r="L13" s="290"/>
      <c r="N13" s="5" t="s">
        <v>24</v>
      </c>
      <c r="O13" s="2"/>
      <c r="P13" s="81"/>
      <c r="R13" s="290"/>
      <c r="T13" s="81"/>
      <c r="V13" s="290"/>
      <c r="X13" s="81"/>
      <c r="Z13" s="290"/>
    </row>
    <row r="14" spans="1:28" s="9" customFormat="1" ht="11.25" customHeight="1">
      <c r="B14" s="81"/>
      <c r="D14" s="290"/>
      <c r="F14" s="81"/>
      <c r="H14" s="290"/>
      <c r="J14" s="81"/>
      <c r="L14" s="290"/>
      <c r="N14" s="5" t="s">
        <v>25</v>
      </c>
      <c r="O14" s="2"/>
      <c r="P14" s="81"/>
      <c r="R14" s="290"/>
      <c r="T14" s="81"/>
      <c r="V14" s="290"/>
      <c r="X14" s="81"/>
      <c r="Z14" s="290"/>
    </row>
    <row r="15" spans="1:28" s="9" customFormat="1" ht="11.5">
      <c r="B15" s="368"/>
      <c r="D15" s="291" t="str">
        <f t="shared" ref="D15:D26" si="0">IF(B15=0,"",B15/B$78)</f>
        <v/>
      </c>
      <c r="F15" s="368"/>
      <c r="H15" s="291" t="str">
        <f t="shared" ref="H15:H26" si="1">IF(F15=0,"",F15/F$78)</f>
        <v/>
      </c>
      <c r="J15" s="120">
        <f>B15+F15</f>
        <v>0</v>
      </c>
      <c r="L15" s="291" t="str">
        <f>IF(J15=0,"",J15/J$78)</f>
        <v/>
      </c>
      <c r="N15" s="157" t="s">
        <v>92</v>
      </c>
      <c r="O15" s="86"/>
      <c r="P15" s="368"/>
      <c r="R15" s="291" t="str">
        <f t="shared" ref="R15:R26" si="2">IF(P15=0,"",P15/P$78)</f>
        <v/>
      </c>
      <c r="T15" s="368"/>
      <c r="V15" s="291" t="str">
        <f t="shared" ref="V15:V26" si="3">IF(T15=0,"",T15/T$78)</f>
        <v/>
      </c>
      <c r="X15" s="120">
        <f>P15+T15</f>
        <v>0</v>
      </c>
      <c r="Z15" s="291" t="str">
        <f t="shared" ref="Z15:Z26" si="4">IF(X15=0,"",X15/X$78)</f>
        <v/>
      </c>
    </row>
    <row r="16" spans="1:28" s="9" customFormat="1" ht="11.5">
      <c r="B16" s="369"/>
      <c r="D16" s="292" t="str">
        <f t="shared" si="0"/>
        <v/>
      </c>
      <c r="F16" s="369"/>
      <c r="H16" s="292" t="str">
        <f t="shared" si="1"/>
        <v/>
      </c>
      <c r="J16" s="121">
        <f t="shared" ref="J16:J26" si="5">B16+F16</f>
        <v>0</v>
      </c>
      <c r="L16" s="292" t="str">
        <f t="shared" ref="L16:L26" si="6">IF(J16=0,"",J16/J$78)</f>
        <v/>
      </c>
      <c r="N16" s="157" t="s">
        <v>102</v>
      </c>
      <c r="O16" s="86"/>
      <c r="P16" s="369"/>
      <c r="R16" s="292" t="str">
        <f t="shared" si="2"/>
        <v/>
      </c>
      <c r="T16" s="369"/>
      <c r="V16" s="292" t="str">
        <f t="shared" si="3"/>
        <v/>
      </c>
      <c r="X16" s="121">
        <f t="shared" ref="X16:X26" si="7">P16+T16</f>
        <v>0</v>
      </c>
      <c r="Z16" s="292" t="str">
        <f t="shared" si="4"/>
        <v/>
      </c>
    </row>
    <row r="17" spans="2:27" s="9" customFormat="1" ht="11.25" customHeight="1">
      <c r="B17" s="369"/>
      <c r="D17" s="292" t="str">
        <f t="shared" si="0"/>
        <v/>
      </c>
      <c r="F17" s="369"/>
      <c r="H17" s="292" t="str">
        <f t="shared" si="1"/>
        <v/>
      </c>
      <c r="J17" s="121">
        <f t="shared" si="5"/>
        <v>0</v>
      </c>
      <c r="L17" s="292" t="str">
        <f t="shared" si="6"/>
        <v/>
      </c>
      <c r="N17" s="158" t="s">
        <v>116</v>
      </c>
      <c r="O17" s="86"/>
      <c r="P17" s="369"/>
      <c r="R17" s="292" t="str">
        <f t="shared" si="2"/>
        <v/>
      </c>
      <c r="T17" s="369"/>
      <c r="V17" s="292" t="str">
        <f t="shared" si="3"/>
        <v/>
      </c>
      <c r="X17" s="121">
        <f t="shared" si="7"/>
        <v>0</v>
      </c>
      <c r="Z17" s="292" t="str">
        <f t="shared" si="4"/>
        <v/>
      </c>
    </row>
    <row r="18" spans="2:27" s="9" customFormat="1" ht="11.25" customHeight="1">
      <c r="B18" s="369"/>
      <c r="D18" s="292" t="str">
        <f t="shared" si="0"/>
        <v/>
      </c>
      <c r="F18" s="369"/>
      <c r="H18" s="292" t="str">
        <f t="shared" si="1"/>
        <v/>
      </c>
      <c r="J18" s="121">
        <f t="shared" si="5"/>
        <v>0</v>
      </c>
      <c r="L18" s="292" t="str">
        <f t="shared" si="6"/>
        <v/>
      </c>
      <c r="N18" s="158" t="s">
        <v>117</v>
      </c>
      <c r="O18" s="86"/>
      <c r="P18" s="369"/>
      <c r="R18" s="292" t="str">
        <f t="shared" si="2"/>
        <v/>
      </c>
      <c r="T18" s="369"/>
      <c r="V18" s="292" t="str">
        <f t="shared" si="3"/>
        <v/>
      </c>
      <c r="X18" s="121">
        <f t="shared" si="7"/>
        <v>0</v>
      </c>
      <c r="Z18" s="292" t="str">
        <f t="shared" si="4"/>
        <v/>
      </c>
    </row>
    <row r="19" spans="2:27" s="9" customFormat="1" ht="11.25" customHeight="1">
      <c r="B19" s="369"/>
      <c r="D19" s="292" t="str">
        <f t="shared" si="0"/>
        <v/>
      </c>
      <c r="F19" s="369"/>
      <c r="H19" s="292" t="str">
        <f t="shared" si="1"/>
        <v/>
      </c>
      <c r="J19" s="121">
        <f t="shared" si="5"/>
        <v>0</v>
      </c>
      <c r="L19" s="292" t="str">
        <f t="shared" si="6"/>
        <v/>
      </c>
      <c r="N19" s="158" t="s">
        <v>98</v>
      </c>
      <c r="O19" s="86"/>
      <c r="P19" s="369"/>
      <c r="R19" s="292" t="str">
        <f t="shared" si="2"/>
        <v/>
      </c>
      <c r="T19" s="369"/>
      <c r="V19" s="292" t="str">
        <f t="shared" si="3"/>
        <v/>
      </c>
      <c r="X19" s="121">
        <f t="shared" si="7"/>
        <v>0</v>
      </c>
      <c r="Z19" s="292" t="str">
        <f t="shared" si="4"/>
        <v/>
      </c>
    </row>
    <row r="20" spans="2:27" s="9" customFormat="1" ht="11.25" customHeight="1">
      <c r="B20" s="369"/>
      <c r="D20" s="292" t="str">
        <f t="shared" si="0"/>
        <v/>
      </c>
      <c r="F20" s="369"/>
      <c r="H20" s="292" t="str">
        <f t="shared" si="1"/>
        <v/>
      </c>
      <c r="J20" s="121">
        <f t="shared" si="5"/>
        <v>0</v>
      </c>
      <c r="L20" s="292" t="str">
        <f t="shared" si="6"/>
        <v/>
      </c>
      <c r="N20" s="157" t="s">
        <v>12</v>
      </c>
      <c r="O20" s="86"/>
      <c r="P20" s="369"/>
      <c r="R20" s="292" t="str">
        <f t="shared" si="2"/>
        <v/>
      </c>
      <c r="T20" s="369"/>
      <c r="V20" s="292" t="str">
        <f t="shared" si="3"/>
        <v/>
      </c>
      <c r="X20" s="121">
        <f t="shared" si="7"/>
        <v>0</v>
      </c>
      <c r="Z20" s="292" t="str">
        <f t="shared" si="4"/>
        <v/>
      </c>
    </row>
    <row r="21" spans="2:27" s="9" customFormat="1" ht="11.25" customHeight="1">
      <c r="B21" s="369"/>
      <c r="D21" s="292" t="str">
        <f t="shared" si="0"/>
        <v/>
      </c>
      <c r="F21" s="369"/>
      <c r="H21" s="292" t="str">
        <f t="shared" si="1"/>
        <v/>
      </c>
      <c r="J21" s="121">
        <f t="shared" si="5"/>
        <v>0</v>
      </c>
      <c r="L21" s="292" t="str">
        <f t="shared" si="6"/>
        <v/>
      </c>
      <c r="N21" s="157" t="s">
        <v>93</v>
      </c>
      <c r="O21" s="86"/>
      <c r="P21" s="369"/>
      <c r="R21" s="292" t="str">
        <f t="shared" si="2"/>
        <v/>
      </c>
      <c r="T21" s="369"/>
      <c r="V21" s="292" t="str">
        <f t="shared" si="3"/>
        <v/>
      </c>
      <c r="X21" s="121">
        <f t="shared" si="7"/>
        <v>0</v>
      </c>
      <c r="Z21" s="292" t="str">
        <f t="shared" si="4"/>
        <v/>
      </c>
    </row>
    <row r="22" spans="2:27" s="9" customFormat="1" ht="11.25" customHeight="1">
      <c r="B22" s="369"/>
      <c r="D22" s="292" t="str">
        <f t="shared" si="0"/>
        <v/>
      </c>
      <c r="F22" s="369"/>
      <c r="H22" s="292" t="str">
        <f t="shared" si="1"/>
        <v/>
      </c>
      <c r="J22" s="121">
        <f t="shared" si="5"/>
        <v>0</v>
      </c>
      <c r="L22" s="292" t="str">
        <f t="shared" si="6"/>
        <v/>
      </c>
      <c r="N22" s="157" t="s">
        <v>94</v>
      </c>
      <c r="O22" s="132"/>
      <c r="P22" s="369"/>
      <c r="R22" s="292" t="str">
        <f t="shared" si="2"/>
        <v/>
      </c>
      <c r="T22" s="369"/>
      <c r="V22" s="292" t="str">
        <f t="shared" si="3"/>
        <v/>
      </c>
      <c r="X22" s="121">
        <f t="shared" si="7"/>
        <v>0</v>
      </c>
      <c r="Z22" s="292" t="str">
        <f t="shared" si="4"/>
        <v/>
      </c>
      <c r="AA22" s="10"/>
    </row>
    <row r="23" spans="2:27" s="9" customFormat="1" ht="11.25" customHeight="1">
      <c r="B23" s="369"/>
      <c r="D23" s="292" t="str">
        <f t="shared" si="0"/>
        <v/>
      </c>
      <c r="F23" s="369"/>
      <c r="H23" s="292" t="str">
        <f t="shared" si="1"/>
        <v/>
      </c>
      <c r="J23" s="121">
        <f t="shared" si="5"/>
        <v>0</v>
      </c>
      <c r="L23" s="292" t="str">
        <f t="shared" si="6"/>
        <v/>
      </c>
      <c r="N23" s="158" t="s">
        <v>106</v>
      </c>
      <c r="O23" s="133"/>
      <c r="P23" s="369"/>
      <c r="R23" s="292" t="str">
        <f t="shared" si="2"/>
        <v/>
      </c>
      <c r="T23" s="369"/>
      <c r="V23" s="292" t="str">
        <f t="shared" si="3"/>
        <v/>
      </c>
      <c r="X23" s="121">
        <f t="shared" si="7"/>
        <v>0</v>
      </c>
      <c r="Z23" s="292" t="str">
        <f t="shared" si="4"/>
        <v/>
      </c>
      <c r="AA23" s="10"/>
    </row>
    <row r="24" spans="2:27" s="9" customFormat="1" ht="11.25" customHeight="1">
      <c r="B24" s="369"/>
      <c r="D24" s="292" t="str">
        <f t="shared" si="0"/>
        <v/>
      </c>
      <c r="F24" s="369"/>
      <c r="H24" s="292" t="str">
        <f t="shared" si="1"/>
        <v/>
      </c>
      <c r="J24" s="121">
        <f t="shared" si="5"/>
        <v>0</v>
      </c>
      <c r="L24" s="292" t="str">
        <f t="shared" si="6"/>
        <v/>
      </c>
      <c r="N24" s="83" t="s">
        <v>95</v>
      </c>
      <c r="O24" s="86"/>
      <c r="P24" s="369"/>
      <c r="R24" s="292" t="str">
        <f t="shared" si="2"/>
        <v/>
      </c>
      <c r="T24" s="369"/>
      <c r="V24" s="292" t="str">
        <f t="shared" si="3"/>
        <v/>
      </c>
      <c r="X24" s="121">
        <f t="shared" si="7"/>
        <v>0</v>
      </c>
      <c r="Z24" s="292" t="str">
        <f t="shared" si="4"/>
        <v/>
      </c>
      <c r="AA24" s="10"/>
    </row>
    <row r="25" spans="2:27" s="9" customFormat="1" ht="11.25" customHeight="1">
      <c r="B25" s="369"/>
      <c r="D25" s="292" t="str">
        <f t="shared" si="0"/>
        <v/>
      </c>
      <c r="F25" s="369"/>
      <c r="H25" s="292" t="str">
        <f t="shared" si="1"/>
        <v/>
      </c>
      <c r="J25" s="121">
        <f t="shared" si="5"/>
        <v>0</v>
      </c>
      <c r="L25" s="292" t="str">
        <f t="shared" si="6"/>
        <v/>
      </c>
      <c r="N25" s="403"/>
      <c r="O25" s="86"/>
      <c r="P25" s="369"/>
      <c r="R25" s="292" t="str">
        <f t="shared" si="2"/>
        <v/>
      </c>
      <c r="T25" s="369"/>
      <c r="V25" s="292" t="str">
        <f t="shared" si="3"/>
        <v/>
      </c>
      <c r="X25" s="121">
        <f t="shared" si="7"/>
        <v>0</v>
      </c>
      <c r="Z25" s="292" t="str">
        <f t="shared" si="4"/>
        <v/>
      </c>
      <c r="AA25" s="10"/>
    </row>
    <row r="26" spans="2:27" s="9" customFormat="1" ht="11.25" customHeight="1">
      <c r="B26" s="369"/>
      <c r="D26" s="292" t="str">
        <f t="shared" si="0"/>
        <v/>
      </c>
      <c r="F26" s="369"/>
      <c r="H26" s="292" t="str">
        <f t="shared" si="1"/>
        <v/>
      </c>
      <c r="J26" s="121">
        <f t="shared" si="5"/>
        <v>0</v>
      </c>
      <c r="L26" s="292" t="str">
        <f t="shared" si="6"/>
        <v/>
      </c>
      <c r="N26" s="404"/>
      <c r="O26" s="90"/>
      <c r="P26" s="369"/>
      <c r="R26" s="292" t="str">
        <f t="shared" si="2"/>
        <v/>
      </c>
      <c r="T26" s="369"/>
      <c r="V26" s="292" t="str">
        <f t="shared" si="3"/>
        <v/>
      </c>
      <c r="X26" s="121">
        <f t="shared" si="7"/>
        <v>0</v>
      </c>
      <c r="Z26" s="292" t="str">
        <f t="shared" si="4"/>
        <v/>
      </c>
      <c r="AA26" s="10"/>
    </row>
    <row r="27" spans="2:27" s="9" customFormat="1" ht="17.5" customHeight="1">
      <c r="B27" s="302">
        <f>SUM(B15:B26)</f>
        <v>0</v>
      </c>
      <c r="D27" s="303" t="str">
        <f>IF(B27=0,"",B27/B$78)</f>
        <v/>
      </c>
      <c r="F27" s="302">
        <f>SUM(F15:F26)</f>
        <v>0</v>
      </c>
      <c r="H27" s="303" t="str">
        <f>IF(F27=0,"",F27/F$78)</f>
        <v/>
      </c>
      <c r="J27" s="302">
        <f>SUM(J15:J26)</f>
        <v>0</v>
      </c>
      <c r="L27" s="303" t="str">
        <f>IF(J27=0,"",J27/$J78)</f>
        <v/>
      </c>
      <c r="N27" s="160" t="s">
        <v>36</v>
      </c>
      <c r="O27" s="86"/>
      <c r="P27" s="302">
        <f>SUM(P15:P26)</f>
        <v>0</v>
      </c>
      <c r="R27" s="303" t="str">
        <f>IF(P27=0,"",P27/P$78)</f>
        <v/>
      </c>
      <c r="T27" s="302">
        <f>SUM(T15:T26)</f>
        <v>0</v>
      </c>
      <c r="V27" s="303" t="str">
        <f>IF(T27=0,"",T27/T$78)</f>
        <v/>
      </c>
      <c r="X27" s="302">
        <f>SUM(X15:X26)</f>
        <v>0</v>
      </c>
      <c r="Z27" s="303" t="str">
        <f>IF(X27=0,"",X27/$X78)</f>
        <v/>
      </c>
      <c r="AA27" s="10"/>
    </row>
    <row r="28" spans="2:27" s="9" customFormat="1" ht="21" customHeight="1">
      <c r="B28" s="81"/>
      <c r="D28" s="290"/>
      <c r="F28" s="81"/>
      <c r="H28" s="290"/>
      <c r="J28" s="81"/>
      <c r="L28" s="290"/>
      <c r="N28" s="161" t="s">
        <v>40</v>
      </c>
      <c r="O28" s="134"/>
      <c r="P28" s="81"/>
      <c r="R28" s="290"/>
      <c r="T28" s="81"/>
      <c r="V28" s="290"/>
      <c r="X28" s="81"/>
      <c r="Z28" s="290"/>
      <c r="AA28" s="10"/>
    </row>
    <row r="29" spans="2:27" s="9" customFormat="1" ht="11.25" customHeight="1">
      <c r="B29" s="368"/>
      <c r="D29" s="291" t="str">
        <f t="shared" ref="D29:D36" si="8">IF(B29=0,"",B29/B$78)</f>
        <v/>
      </c>
      <c r="F29" s="368"/>
      <c r="H29" s="291" t="str">
        <f t="shared" ref="H29:H36" si="9">IF(F29=0,"",F29/F$78)</f>
        <v/>
      </c>
      <c r="J29" s="120">
        <f>B29+F29</f>
        <v>0</v>
      </c>
      <c r="L29" s="291" t="str">
        <f>IF(J29=0,"",J29/J$78)</f>
        <v/>
      </c>
      <c r="N29" s="89" t="s">
        <v>41</v>
      </c>
      <c r="O29" s="135"/>
      <c r="P29" s="368"/>
      <c r="R29" s="291" t="str">
        <f t="shared" ref="R29:R36" si="10">IF(P29=0,"",P29/P$78)</f>
        <v/>
      </c>
      <c r="T29" s="368"/>
      <c r="V29" s="291" t="str">
        <f t="shared" ref="V29:V36" si="11">IF(T29=0,"",T29/T$78)</f>
        <v/>
      </c>
      <c r="X29" s="120">
        <f>P29+T29</f>
        <v>0</v>
      </c>
      <c r="Z29" s="291" t="str">
        <f>IF(X29=0,"",X29/X$78)</f>
        <v/>
      </c>
      <c r="AA29" s="10"/>
    </row>
    <row r="30" spans="2:27" s="9" customFormat="1" ht="11.25" customHeight="1">
      <c r="B30" s="369"/>
      <c r="D30" s="292" t="str">
        <f t="shared" si="8"/>
        <v/>
      </c>
      <c r="F30" s="369"/>
      <c r="H30" s="292" t="str">
        <f t="shared" si="9"/>
        <v/>
      </c>
      <c r="J30" s="121">
        <f t="shared" ref="J30:J36" si="12">B30+F30</f>
        <v>0</v>
      </c>
      <c r="L30" s="292" t="str">
        <f t="shared" ref="L30:L36" si="13">IF(J30=0,"",J30/J$78)</f>
        <v/>
      </c>
      <c r="N30" s="62" t="s">
        <v>42</v>
      </c>
      <c r="O30" s="136"/>
      <c r="P30" s="369"/>
      <c r="R30" s="292" t="str">
        <f t="shared" si="10"/>
        <v/>
      </c>
      <c r="T30" s="369"/>
      <c r="V30" s="292" t="str">
        <f t="shared" si="11"/>
        <v/>
      </c>
      <c r="X30" s="121">
        <f t="shared" ref="X30:X36" si="14">P30+T30</f>
        <v>0</v>
      </c>
      <c r="Z30" s="292" t="str">
        <f t="shared" ref="Z30:Z38" si="15">IF(X30=0,"",X30/X$78)</f>
        <v/>
      </c>
      <c r="AA30" s="10"/>
    </row>
    <row r="31" spans="2:27" s="9" customFormat="1" ht="11.25" customHeight="1">
      <c r="B31" s="369"/>
      <c r="D31" s="292" t="str">
        <f t="shared" si="8"/>
        <v/>
      </c>
      <c r="F31" s="369"/>
      <c r="H31" s="292" t="str">
        <f t="shared" si="9"/>
        <v/>
      </c>
      <c r="J31" s="121">
        <f t="shared" si="12"/>
        <v>0</v>
      </c>
      <c r="L31" s="292" t="str">
        <f t="shared" si="13"/>
        <v/>
      </c>
      <c r="N31" s="62" t="s">
        <v>43</v>
      </c>
      <c r="O31" s="136"/>
      <c r="P31" s="369"/>
      <c r="R31" s="292" t="str">
        <f t="shared" si="10"/>
        <v/>
      </c>
      <c r="T31" s="369"/>
      <c r="V31" s="292" t="str">
        <f t="shared" si="11"/>
        <v/>
      </c>
      <c r="X31" s="121">
        <f t="shared" si="14"/>
        <v>0</v>
      </c>
      <c r="Z31" s="292" t="str">
        <f t="shared" si="15"/>
        <v/>
      </c>
      <c r="AA31" s="10"/>
    </row>
    <row r="32" spans="2:27" s="9" customFormat="1" ht="11.25" customHeight="1">
      <c r="B32" s="369"/>
      <c r="D32" s="292" t="str">
        <f t="shared" si="8"/>
        <v/>
      </c>
      <c r="F32" s="369"/>
      <c r="H32" s="292" t="str">
        <f t="shared" si="9"/>
        <v/>
      </c>
      <c r="J32" s="121">
        <f t="shared" si="12"/>
        <v>0</v>
      </c>
      <c r="L32" s="292" t="str">
        <f t="shared" si="13"/>
        <v/>
      </c>
      <c r="N32" s="62" t="s">
        <v>44</v>
      </c>
      <c r="O32" s="136"/>
      <c r="P32" s="369"/>
      <c r="R32" s="292" t="str">
        <f t="shared" si="10"/>
        <v/>
      </c>
      <c r="T32" s="369"/>
      <c r="V32" s="292" t="str">
        <f t="shared" si="11"/>
        <v/>
      </c>
      <c r="X32" s="121">
        <f t="shared" si="14"/>
        <v>0</v>
      </c>
      <c r="Z32" s="292" t="str">
        <f t="shared" si="15"/>
        <v/>
      </c>
      <c r="AA32" s="10"/>
    </row>
    <row r="33" spans="2:27" s="9" customFormat="1" ht="11.25" customHeight="1">
      <c r="B33" s="369"/>
      <c r="D33" s="292" t="str">
        <f t="shared" si="8"/>
        <v/>
      </c>
      <c r="F33" s="369"/>
      <c r="H33" s="292" t="str">
        <f t="shared" si="9"/>
        <v/>
      </c>
      <c r="J33" s="121">
        <f t="shared" si="12"/>
        <v>0</v>
      </c>
      <c r="L33" s="292" t="str">
        <f t="shared" si="13"/>
        <v/>
      </c>
      <c r="N33" s="62" t="s">
        <v>45</v>
      </c>
      <c r="O33" s="136"/>
      <c r="P33" s="369"/>
      <c r="R33" s="292" t="str">
        <f t="shared" si="10"/>
        <v/>
      </c>
      <c r="T33" s="369"/>
      <c r="V33" s="292" t="str">
        <f t="shared" si="11"/>
        <v/>
      </c>
      <c r="X33" s="121">
        <f t="shared" si="14"/>
        <v>0</v>
      </c>
      <c r="Z33" s="292" t="str">
        <f t="shared" si="15"/>
        <v/>
      </c>
      <c r="AA33" s="10"/>
    </row>
    <row r="34" spans="2:27" s="9" customFormat="1" ht="11.25" customHeight="1">
      <c r="B34" s="369"/>
      <c r="D34" s="292" t="str">
        <f t="shared" si="8"/>
        <v/>
      </c>
      <c r="F34" s="369"/>
      <c r="H34" s="292" t="str">
        <f t="shared" si="9"/>
        <v/>
      </c>
      <c r="J34" s="121">
        <f t="shared" si="12"/>
        <v>0</v>
      </c>
      <c r="L34" s="292" t="str">
        <f t="shared" si="13"/>
        <v/>
      </c>
      <c r="N34" s="61" t="s">
        <v>46</v>
      </c>
      <c r="O34" s="132"/>
      <c r="P34" s="369"/>
      <c r="R34" s="292" t="str">
        <f t="shared" si="10"/>
        <v/>
      </c>
      <c r="T34" s="369"/>
      <c r="V34" s="292" t="str">
        <f t="shared" si="11"/>
        <v/>
      </c>
      <c r="X34" s="121">
        <f t="shared" si="14"/>
        <v>0</v>
      </c>
      <c r="Z34" s="292" t="str">
        <f t="shared" si="15"/>
        <v/>
      </c>
      <c r="AA34" s="10"/>
    </row>
    <row r="35" spans="2:27" s="9" customFormat="1" ht="11.25" customHeight="1">
      <c r="B35" s="390"/>
      <c r="D35" s="292" t="str">
        <f t="shared" si="8"/>
        <v/>
      </c>
      <c r="F35" s="390"/>
      <c r="H35" s="292" t="str">
        <f t="shared" si="9"/>
        <v/>
      </c>
      <c r="J35" s="123">
        <f t="shared" si="12"/>
        <v>0</v>
      </c>
      <c r="L35" s="294" t="str">
        <f t="shared" si="13"/>
        <v/>
      </c>
      <c r="N35" s="403"/>
      <c r="O35" s="132"/>
      <c r="P35" s="390"/>
      <c r="R35" s="292" t="str">
        <f t="shared" si="10"/>
        <v/>
      </c>
      <c r="T35" s="390"/>
      <c r="V35" s="292" t="str">
        <f t="shared" si="11"/>
        <v/>
      </c>
      <c r="X35" s="123">
        <f t="shared" si="14"/>
        <v>0</v>
      </c>
      <c r="Z35" s="294" t="str">
        <f t="shared" si="15"/>
        <v/>
      </c>
      <c r="AA35" s="10"/>
    </row>
    <row r="36" spans="2:27" s="9" customFormat="1" ht="11.25" customHeight="1">
      <c r="B36" s="390"/>
      <c r="D36" s="292" t="str">
        <f t="shared" si="8"/>
        <v/>
      </c>
      <c r="F36" s="390"/>
      <c r="H36" s="292" t="str">
        <f t="shared" si="9"/>
        <v/>
      </c>
      <c r="J36" s="123">
        <f t="shared" si="12"/>
        <v>0</v>
      </c>
      <c r="L36" s="294" t="str">
        <f t="shared" si="13"/>
        <v/>
      </c>
      <c r="N36" s="405"/>
      <c r="O36" s="132"/>
      <c r="P36" s="390"/>
      <c r="R36" s="292" t="str">
        <f t="shared" si="10"/>
        <v/>
      </c>
      <c r="T36" s="390"/>
      <c r="V36" s="292" t="str">
        <f t="shared" si="11"/>
        <v/>
      </c>
      <c r="X36" s="123">
        <f t="shared" si="14"/>
        <v>0</v>
      </c>
      <c r="Z36" s="294" t="str">
        <f t="shared" si="15"/>
        <v/>
      </c>
      <c r="AA36" s="10"/>
    </row>
    <row r="37" spans="2:27" s="9" customFormat="1" ht="16.5" customHeight="1">
      <c r="B37" s="302">
        <f>SUM(B29:B36)</f>
        <v>0</v>
      </c>
      <c r="D37" s="303" t="str">
        <f>IF(B37=0,"",B37/B$78)</f>
        <v/>
      </c>
      <c r="F37" s="302">
        <f>SUM(F29:F36)</f>
        <v>0</v>
      </c>
      <c r="H37" s="303" t="str">
        <f>IF(F37=0,"",F37/F$78)</f>
        <v/>
      </c>
      <c r="J37" s="302">
        <f>SUM(J29:J36)</f>
        <v>0</v>
      </c>
      <c r="L37" s="303" t="str">
        <f>IF(J37=0,"",J37/J$78)</f>
        <v/>
      </c>
      <c r="N37" s="160" t="s">
        <v>18</v>
      </c>
      <c r="O37" s="86"/>
      <c r="P37" s="302">
        <f>SUM(P29:P36)</f>
        <v>0</v>
      </c>
      <c r="R37" s="303" t="str">
        <f>IF(P37=0,"",P37/P$78)</f>
        <v/>
      </c>
      <c r="T37" s="302">
        <f>SUM(T29:T36)</f>
        <v>0</v>
      </c>
      <c r="V37" s="303" t="str">
        <f>IF(T37=0,"",T37/T$78)</f>
        <v/>
      </c>
      <c r="X37" s="302">
        <f>SUM(X29:X36)</f>
        <v>0</v>
      </c>
      <c r="Z37" s="303" t="str">
        <f t="shared" si="15"/>
        <v/>
      </c>
      <c r="AA37" s="10"/>
    </row>
    <row r="38" spans="2:27" s="9" customFormat="1" ht="21" customHeight="1">
      <c r="B38" s="304">
        <f>B27+B37</f>
        <v>0</v>
      </c>
      <c r="D38" s="305" t="str">
        <f>IF(B38=0,"",B38/B$78)</f>
        <v/>
      </c>
      <c r="F38" s="304">
        <f>F27+F37</f>
        <v>0</v>
      </c>
      <c r="H38" s="305" t="str">
        <f>IF(F38=0,"",F38/F$78)</f>
        <v/>
      </c>
      <c r="J38" s="304">
        <f>J27+J37</f>
        <v>0</v>
      </c>
      <c r="L38" s="305" t="str">
        <f>IF(J38=0,"",J38/J$78)</f>
        <v/>
      </c>
      <c r="N38" s="162" t="s">
        <v>8</v>
      </c>
      <c r="O38" s="90"/>
      <c r="P38" s="304">
        <f>P27+P37</f>
        <v>0</v>
      </c>
      <c r="R38" s="305" t="str">
        <f>IF(P38=0,"",P38/P$78)</f>
        <v/>
      </c>
      <c r="T38" s="304">
        <f>T27+T37</f>
        <v>0</v>
      </c>
      <c r="V38" s="305" t="str">
        <f>IF(T38=0,"",T38/T$78)</f>
        <v/>
      </c>
      <c r="X38" s="304">
        <f>X27+X37</f>
        <v>0</v>
      </c>
      <c r="Z38" s="305" t="str">
        <f t="shared" si="15"/>
        <v/>
      </c>
      <c r="AA38" s="10"/>
    </row>
    <row r="39" spans="2:27" s="9" customFormat="1" ht="20.25" customHeight="1">
      <c r="B39" s="81"/>
      <c r="D39" s="290"/>
      <c r="F39" s="81"/>
      <c r="H39" s="290"/>
      <c r="J39" s="81"/>
      <c r="L39" s="290"/>
      <c r="N39" s="163" t="s">
        <v>47</v>
      </c>
      <c r="O39" s="137"/>
      <c r="P39" s="81"/>
      <c r="R39" s="290"/>
      <c r="T39" s="81"/>
      <c r="V39" s="290"/>
      <c r="X39" s="81"/>
      <c r="Z39" s="290"/>
      <c r="AA39" s="10"/>
    </row>
    <row r="40" spans="2:27" s="9" customFormat="1" ht="21" customHeight="1">
      <c r="B40" s="81"/>
      <c r="D40" s="290"/>
      <c r="F40" s="81"/>
      <c r="H40" s="290"/>
      <c r="J40" s="81"/>
      <c r="L40" s="290"/>
      <c r="N40" s="5" t="s">
        <v>48</v>
      </c>
      <c r="O40" s="2"/>
      <c r="P40" s="81"/>
      <c r="R40" s="290"/>
      <c r="T40" s="81"/>
      <c r="V40" s="290"/>
      <c r="X40" s="81"/>
      <c r="Z40" s="290"/>
      <c r="AA40" s="10"/>
    </row>
    <row r="41" spans="2:27" s="9" customFormat="1" ht="12" customHeight="1">
      <c r="B41" s="81"/>
      <c r="D41" s="290" t="str">
        <f>IF(B41=0,"",B41/B$78)</f>
        <v/>
      </c>
      <c r="F41" s="81"/>
      <c r="H41" s="290" t="str">
        <f>IF(F41=0,"",F41/F$78)</f>
        <v/>
      </c>
      <c r="J41" s="81"/>
      <c r="L41" s="290"/>
      <c r="N41" s="164" t="s">
        <v>49</v>
      </c>
      <c r="O41" s="138"/>
      <c r="P41" s="81"/>
      <c r="R41" s="290" t="str">
        <f>IF(P41=0,"",P41/P$78)</f>
        <v/>
      </c>
      <c r="T41" s="391"/>
      <c r="V41" s="290" t="str">
        <f>IF(T41=0,"",T41/T$78)</f>
        <v/>
      </c>
      <c r="X41" s="81"/>
      <c r="Z41" s="290"/>
      <c r="AA41" s="10"/>
    </row>
    <row r="42" spans="2:27" s="9" customFormat="1" ht="11.25" customHeight="1">
      <c r="B42" s="368"/>
      <c r="D42" s="291" t="str">
        <f>IF(B42=0,"",B42/B$78)</f>
        <v/>
      </c>
      <c r="F42" s="368"/>
      <c r="H42" s="291" t="str">
        <f>IF(F42=0,"",F42/F$78)</f>
        <v/>
      </c>
      <c r="J42" s="120">
        <f>B42+F42</f>
        <v>0</v>
      </c>
      <c r="L42" s="291" t="str">
        <f t="shared" ref="L42:L53" si="16">IF(J42=0,"",J42/J$78)</f>
        <v/>
      </c>
      <c r="N42" s="62" t="s">
        <v>261</v>
      </c>
      <c r="O42" s="136"/>
      <c r="P42" s="368"/>
      <c r="R42" s="291" t="str">
        <f>IF(P42=0,"",P42/P$78)</f>
        <v/>
      </c>
      <c r="T42" s="368"/>
      <c r="V42" s="291" t="str">
        <f>IF(T42=0,"",T42/T$78)</f>
        <v/>
      </c>
      <c r="X42" s="120">
        <f>P42+T42</f>
        <v>0</v>
      </c>
      <c r="Z42" s="291" t="str">
        <f t="shared" ref="Z42:Z53" si="17">IF(X42=0,"",X42/X$78)</f>
        <v/>
      </c>
      <c r="AA42" s="10"/>
    </row>
    <row r="43" spans="2:27" s="9" customFormat="1" ht="11.25" customHeight="1">
      <c r="B43" s="369"/>
      <c r="D43" s="292" t="str">
        <f>IF(B43=0,"",B43/B$78)</f>
        <v/>
      </c>
      <c r="F43" s="369"/>
      <c r="H43" s="292" t="str">
        <f>IF(F43=0,"",F43/F$78)</f>
        <v/>
      </c>
      <c r="J43" s="121">
        <f t="shared" ref="J43:J54" si="18">B43+F43</f>
        <v>0</v>
      </c>
      <c r="L43" s="292" t="str">
        <f t="shared" si="16"/>
        <v/>
      </c>
      <c r="N43" s="62" t="s">
        <v>137</v>
      </c>
      <c r="O43" s="136"/>
      <c r="P43" s="369"/>
      <c r="R43" s="292" t="str">
        <f>IF(P43=0,"",P43/P$78)</f>
        <v/>
      </c>
      <c r="T43" s="369"/>
      <c r="V43" s="292" t="str">
        <f>IF(T43=0,"",T43/T$78)</f>
        <v/>
      </c>
      <c r="X43" s="121">
        <f>P43+T43</f>
        <v>0</v>
      </c>
      <c r="Z43" s="292" t="str">
        <f t="shared" si="17"/>
        <v/>
      </c>
      <c r="AA43" s="10"/>
    </row>
    <row r="44" spans="2:27" s="9" customFormat="1" ht="12.75" customHeight="1">
      <c r="B44" s="369"/>
      <c r="D44" s="292" t="str">
        <f t="shared" ref="D44:D53" si="19">IF(B44=0,"",B44/B$78)</f>
        <v/>
      </c>
      <c r="F44" s="369"/>
      <c r="H44" s="292" t="str">
        <f t="shared" ref="H44:H53" si="20">IF(F44=0,"",F44/F$78)</f>
        <v/>
      </c>
      <c r="J44" s="121">
        <f t="shared" si="18"/>
        <v>0</v>
      </c>
      <c r="L44" s="292" t="str">
        <f t="shared" si="16"/>
        <v/>
      </c>
      <c r="N44" s="62" t="s">
        <v>50</v>
      </c>
      <c r="O44" s="136"/>
      <c r="P44" s="369"/>
      <c r="R44" s="292" t="str">
        <f t="shared" ref="R44:R53" si="21">IF(P44=0,"",P44/P$78)</f>
        <v/>
      </c>
      <c r="T44" s="369"/>
      <c r="V44" s="292" t="str">
        <f t="shared" ref="V44:V53" si="22">IF(T44=0,"",T44/T$78)</f>
        <v/>
      </c>
      <c r="X44" s="121">
        <f t="shared" ref="X44:X54" si="23">P44+T44</f>
        <v>0</v>
      </c>
      <c r="Z44" s="292" t="str">
        <f t="shared" si="17"/>
        <v/>
      </c>
      <c r="AA44" s="10"/>
    </row>
    <row r="45" spans="2:27" s="9" customFormat="1" ht="11.25" customHeight="1">
      <c r="B45" s="369"/>
      <c r="D45" s="292" t="str">
        <f t="shared" si="19"/>
        <v/>
      </c>
      <c r="F45" s="369"/>
      <c r="H45" s="292" t="str">
        <f t="shared" si="20"/>
        <v/>
      </c>
      <c r="J45" s="121">
        <f t="shared" si="18"/>
        <v>0</v>
      </c>
      <c r="L45" s="292" t="str">
        <f t="shared" si="16"/>
        <v/>
      </c>
      <c r="N45" s="403"/>
      <c r="O45" s="133"/>
      <c r="P45" s="369"/>
      <c r="R45" s="292" t="str">
        <f t="shared" si="21"/>
        <v/>
      </c>
      <c r="T45" s="369"/>
      <c r="V45" s="292" t="str">
        <f t="shared" si="22"/>
        <v/>
      </c>
      <c r="X45" s="121">
        <f t="shared" si="23"/>
        <v>0</v>
      </c>
      <c r="Z45" s="292" t="str">
        <f t="shared" si="17"/>
        <v/>
      </c>
      <c r="AA45" s="10"/>
    </row>
    <row r="46" spans="2:27" s="9" customFormat="1" ht="11.25" customHeight="1">
      <c r="B46" s="369"/>
      <c r="D46" s="292" t="str">
        <f t="shared" si="19"/>
        <v/>
      </c>
      <c r="F46" s="369"/>
      <c r="H46" s="292" t="str">
        <f t="shared" si="20"/>
        <v/>
      </c>
      <c r="J46" s="121">
        <f t="shared" si="18"/>
        <v>0</v>
      </c>
      <c r="L46" s="292" t="str">
        <f t="shared" si="16"/>
        <v/>
      </c>
      <c r="N46" s="405"/>
      <c r="O46" s="133"/>
      <c r="P46" s="369"/>
      <c r="R46" s="292" t="str">
        <f t="shared" si="21"/>
        <v/>
      </c>
      <c r="T46" s="369"/>
      <c r="V46" s="292" t="str">
        <f t="shared" si="22"/>
        <v/>
      </c>
      <c r="X46" s="121">
        <f t="shared" si="23"/>
        <v>0</v>
      </c>
      <c r="Z46" s="292" t="str">
        <f t="shared" si="17"/>
        <v/>
      </c>
      <c r="AA46" s="10"/>
    </row>
    <row r="47" spans="2:27" s="9" customFormat="1" ht="11.25" customHeight="1">
      <c r="B47" s="369"/>
      <c r="D47" s="292" t="str">
        <f t="shared" si="19"/>
        <v/>
      </c>
      <c r="F47" s="369"/>
      <c r="H47" s="292" t="str">
        <f t="shared" si="20"/>
        <v/>
      </c>
      <c r="J47" s="121">
        <f t="shared" si="18"/>
        <v>0</v>
      </c>
      <c r="L47" s="292" t="str">
        <f t="shared" si="16"/>
        <v/>
      </c>
      <c r="N47" s="62" t="s">
        <v>51</v>
      </c>
      <c r="O47" s="136"/>
      <c r="P47" s="369"/>
      <c r="R47" s="292" t="str">
        <f t="shared" si="21"/>
        <v/>
      </c>
      <c r="T47" s="369"/>
      <c r="V47" s="292" t="str">
        <f t="shared" si="22"/>
        <v/>
      </c>
      <c r="X47" s="121">
        <f t="shared" si="23"/>
        <v>0</v>
      </c>
      <c r="Z47" s="292" t="str">
        <f t="shared" si="17"/>
        <v/>
      </c>
      <c r="AA47" s="10"/>
    </row>
    <row r="48" spans="2:27" s="9" customFormat="1" ht="11.5">
      <c r="B48" s="369"/>
      <c r="D48" s="292" t="str">
        <f t="shared" si="19"/>
        <v/>
      </c>
      <c r="F48" s="369"/>
      <c r="H48" s="292" t="str">
        <f t="shared" si="20"/>
        <v/>
      </c>
      <c r="J48" s="121">
        <f t="shared" si="18"/>
        <v>0</v>
      </c>
      <c r="L48" s="292" t="str">
        <f t="shared" si="16"/>
        <v/>
      </c>
      <c r="N48" s="62" t="s">
        <v>1059</v>
      </c>
      <c r="O48" s="136"/>
      <c r="P48" s="369"/>
      <c r="R48" s="292" t="str">
        <f t="shared" si="21"/>
        <v/>
      </c>
      <c r="T48" s="369"/>
      <c r="V48" s="292" t="str">
        <f t="shared" si="22"/>
        <v/>
      </c>
      <c r="X48" s="121">
        <f t="shared" si="23"/>
        <v>0</v>
      </c>
      <c r="Z48" s="292" t="str">
        <f t="shared" si="17"/>
        <v/>
      </c>
      <c r="AA48" s="10"/>
    </row>
    <row r="49" spans="2:27" s="9" customFormat="1" ht="11.5">
      <c r="B49" s="369"/>
      <c r="D49" s="292" t="str">
        <f>IF(B49=0,"",B49/B$78)</f>
        <v/>
      </c>
      <c r="F49" s="369"/>
      <c r="H49" s="292" t="str">
        <f>IF(F49=0,"",F49/F$78)</f>
        <v/>
      </c>
      <c r="J49" s="121">
        <f>B49+F49</f>
        <v>0</v>
      </c>
      <c r="L49" s="292" t="str">
        <f>IF(J49=0,"",J49/J$78)</f>
        <v/>
      </c>
      <c r="N49" s="62" t="s">
        <v>1060</v>
      </c>
      <c r="O49" s="136"/>
      <c r="P49" s="369"/>
      <c r="R49" s="292" t="str">
        <f>IF(P49=0,"",P49/P$78)</f>
        <v/>
      </c>
      <c r="T49" s="369"/>
      <c r="V49" s="292" t="str">
        <f>IF(T49=0,"",T49/T$78)</f>
        <v/>
      </c>
      <c r="X49" s="121">
        <f>P49+T49</f>
        <v>0</v>
      </c>
      <c r="Z49" s="292" t="str">
        <f>IF(X49=0,"",X49/X$78)</f>
        <v/>
      </c>
      <c r="AA49" s="10"/>
    </row>
    <row r="50" spans="2:27" s="9" customFormat="1" ht="11.25" customHeight="1">
      <c r="B50" s="369"/>
      <c r="D50" s="292" t="str">
        <f t="shared" si="19"/>
        <v/>
      </c>
      <c r="F50" s="369"/>
      <c r="H50" s="292" t="str">
        <f t="shared" si="20"/>
        <v/>
      </c>
      <c r="J50" s="121">
        <f t="shared" si="18"/>
        <v>0</v>
      </c>
      <c r="L50" s="292" t="str">
        <f t="shared" si="16"/>
        <v/>
      </c>
      <c r="N50" s="62" t="s">
        <v>52</v>
      </c>
      <c r="O50" s="136"/>
      <c r="P50" s="369"/>
      <c r="R50" s="292" t="str">
        <f t="shared" si="21"/>
        <v/>
      </c>
      <c r="T50" s="369"/>
      <c r="V50" s="292" t="str">
        <f t="shared" si="22"/>
        <v/>
      </c>
      <c r="X50" s="121">
        <f t="shared" si="23"/>
        <v>0</v>
      </c>
      <c r="Z50" s="292" t="str">
        <f t="shared" si="17"/>
        <v/>
      </c>
      <c r="AA50" s="10"/>
    </row>
    <row r="51" spans="2:27" s="9" customFormat="1" ht="11.25" customHeight="1">
      <c r="B51" s="369"/>
      <c r="D51" s="292" t="str">
        <f t="shared" si="19"/>
        <v/>
      </c>
      <c r="F51" s="369"/>
      <c r="H51" s="292" t="str">
        <f t="shared" si="20"/>
        <v/>
      </c>
      <c r="J51" s="121">
        <f t="shared" si="18"/>
        <v>0</v>
      </c>
      <c r="L51" s="292" t="str">
        <f t="shared" si="16"/>
        <v/>
      </c>
      <c r="N51" s="62" t="s">
        <v>53</v>
      </c>
      <c r="O51" s="136"/>
      <c r="P51" s="369"/>
      <c r="R51" s="292" t="str">
        <f t="shared" si="21"/>
        <v/>
      </c>
      <c r="T51" s="369"/>
      <c r="V51" s="292" t="str">
        <f t="shared" si="22"/>
        <v/>
      </c>
      <c r="X51" s="121">
        <f t="shared" si="23"/>
        <v>0</v>
      </c>
      <c r="Z51" s="292" t="str">
        <f t="shared" si="17"/>
        <v/>
      </c>
      <c r="AA51" s="10"/>
    </row>
    <row r="52" spans="2:27" s="9" customFormat="1" ht="11.25" customHeight="1">
      <c r="B52" s="369"/>
      <c r="D52" s="292" t="str">
        <f t="shared" si="19"/>
        <v/>
      </c>
      <c r="F52" s="369"/>
      <c r="H52" s="292" t="str">
        <f t="shared" si="20"/>
        <v/>
      </c>
      <c r="J52" s="121">
        <f t="shared" si="18"/>
        <v>0</v>
      </c>
      <c r="L52" s="292" t="str">
        <f t="shared" si="16"/>
        <v/>
      </c>
      <c r="N52" s="62" t="s">
        <v>95</v>
      </c>
      <c r="O52" s="136"/>
      <c r="P52" s="369"/>
      <c r="R52" s="292" t="str">
        <f t="shared" si="21"/>
        <v/>
      </c>
      <c r="T52" s="369"/>
      <c r="V52" s="292" t="str">
        <f t="shared" si="22"/>
        <v/>
      </c>
      <c r="X52" s="121">
        <f t="shared" si="23"/>
        <v>0</v>
      </c>
      <c r="Z52" s="292" t="str">
        <f t="shared" si="17"/>
        <v/>
      </c>
      <c r="AA52" s="10"/>
    </row>
    <row r="53" spans="2:27" s="9" customFormat="1" ht="11.25" customHeight="1">
      <c r="B53" s="369"/>
      <c r="D53" s="292" t="str">
        <f t="shared" si="19"/>
        <v/>
      </c>
      <c r="F53" s="369"/>
      <c r="H53" s="292" t="str">
        <f t="shared" si="20"/>
        <v/>
      </c>
      <c r="J53" s="121">
        <f t="shared" si="18"/>
        <v>0</v>
      </c>
      <c r="L53" s="292" t="str">
        <f t="shared" si="16"/>
        <v/>
      </c>
      <c r="N53" s="403"/>
      <c r="O53" s="136"/>
      <c r="P53" s="369"/>
      <c r="R53" s="292" t="str">
        <f t="shared" si="21"/>
        <v/>
      </c>
      <c r="T53" s="369"/>
      <c r="V53" s="292" t="str">
        <f t="shared" si="22"/>
        <v/>
      </c>
      <c r="X53" s="121">
        <f t="shared" si="23"/>
        <v>0</v>
      </c>
      <c r="Z53" s="292" t="str">
        <f t="shared" si="17"/>
        <v/>
      </c>
      <c r="AA53" s="10"/>
    </row>
    <row r="54" spans="2:27" s="9" customFormat="1" ht="11.25" customHeight="1">
      <c r="B54" s="369"/>
      <c r="D54" s="292" t="str">
        <f>IF(B54=0,"",B54/B$78)</f>
        <v/>
      </c>
      <c r="F54" s="369"/>
      <c r="H54" s="292" t="str">
        <f>IF(F54=0,"",F54/F$78)</f>
        <v/>
      </c>
      <c r="J54" s="121">
        <f t="shared" si="18"/>
        <v>0</v>
      </c>
      <c r="L54" s="292" t="str">
        <f>IF(J54=0,"",J54/J$78)</f>
        <v/>
      </c>
      <c r="N54" s="405"/>
      <c r="O54" s="133"/>
      <c r="P54" s="369"/>
      <c r="R54" s="292" t="str">
        <f>IF(P54=0,"",P54/P$78)</f>
        <v/>
      </c>
      <c r="T54" s="369"/>
      <c r="V54" s="292" t="str">
        <f>IF(T54=0,"",T54/T$78)</f>
        <v/>
      </c>
      <c r="X54" s="121">
        <f t="shared" si="23"/>
        <v>0</v>
      </c>
      <c r="Z54" s="292" t="str">
        <f>IF(X54=0,"",X54/X$78)</f>
        <v/>
      </c>
      <c r="AA54" s="10"/>
    </row>
    <row r="55" spans="2:27" s="9" customFormat="1" ht="19.5" customHeight="1">
      <c r="B55" s="302">
        <f>SUM(B41:B54)</f>
        <v>0</v>
      </c>
      <c r="D55" s="303" t="str">
        <f>IF(B55=0,"",B55/B$78)</f>
        <v/>
      </c>
      <c r="F55" s="302">
        <f>SUM(F41:F54)</f>
        <v>0</v>
      </c>
      <c r="H55" s="303" t="str">
        <f>IF(F55=0,"",F55/F$78)</f>
        <v/>
      </c>
      <c r="J55" s="302">
        <f>SUM(J42:J54)</f>
        <v>0</v>
      </c>
      <c r="L55" s="303" t="str">
        <f>IF(J55=0,"",J55/J$78)</f>
        <v/>
      </c>
      <c r="N55" s="160" t="s">
        <v>18</v>
      </c>
      <c r="O55" s="86"/>
      <c r="P55" s="302">
        <f>SUM(P41:P54)</f>
        <v>0</v>
      </c>
      <c r="R55" s="303" t="str">
        <f>IF(P55=0,"",P55/P$78)</f>
        <v/>
      </c>
      <c r="T55" s="302">
        <f>SUM(T41:T54)</f>
        <v>0</v>
      </c>
      <c r="V55" s="303" t="str">
        <f>IF(T55=0,"",T55/T$78)</f>
        <v/>
      </c>
      <c r="X55" s="302">
        <f>SUM(X42:X54)</f>
        <v>0</v>
      </c>
      <c r="Z55" s="303" t="str">
        <f>IF(X55=0,"",X55/X$78)</f>
        <v/>
      </c>
      <c r="AA55" s="10"/>
    </row>
    <row r="56" spans="2:27" s="9" customFormat="1" ht="21" customHeight="1">
      <c r="B56" s="81"/>
      <c r="D56" s="290"/>
      <c r="F56" s="81"/>
      <c r="H56" s="290"/>
      <c r="J56" s="81"/>
      <c r="L56" s="290"/>
      <c r="N56" s="5" t="s">
        <v>54</v>
      </c>
      <c r="O56" s="2"/>
      <c r="P56" s="81"/>
      <c r="R56" s="290"/>
      <c r="T56" s="81"/>
      <c r="V56" s="290"/>
      <c r="X56" s="81"/>
      <c r="Z56" s="290"/>
      <c r="AA56" s="10"/>
    </row>
    <row r="57" spans="2:27" s="9" customFormat="1" ht="11.25" customHeight="1">
      <c r="B57" s="81"/>
      <c r="D57" s="290" t="str">
        <f t="shared" ref="D57:D68" si="24">IF(B57=0,"",B57/B$78)</f>
        <v/>
      </c>
      <c r="F57" s="81"/>
      <c r="H57" s="290" t="str">
        <f t="shared" ref="H57:H68" si="25">IF(F57=0,"",F57/F$78)</f>
        <v/>
      </c>
      <c r="J57" s="81"/>
      <c r="L57" s="290"/>
      <c r="N57" s="89" t="s">
        <v>259</v>
      </c>
      <c r="O57" s="138"/>
      <c r="P57" s="81"/>
      <c r="R57" s="290" t="str">
        <f t="shared" ref="R57:R68" si="26">IF(P57=0,"",P57/P$78)</f>
        <v/>
      </c>
      <c r="T57" s="81"/>
      <c r="V57" s="290" t="str">
        <f t="shared" ref="V57:V67" si="27">IF(T57=0,"",T57/T$78)</f>
        <v/>
      </c>
      <c r="X57" s="81"/>
      <c r="Z57" s="290"/>
      <c r="AA57" s="10"/>
    </row>
    <row r="58" spans="2:27" s="9" customFormat="1" ht="11.25" customHeight="1">
      <c r="B58" s="368"/>
      <c r="D58" s="291" t="str">
        <f t="shared" si="24"/>
        <v/>
      </c>
      <c r="F58" s="368"/>
      <c r="H58" s="291" t="str">
        <f t="shared" si="25"/>
        <v/>
      </c>
      <c r="J58" s="120">
        <f>B58+F58</f>
        <v>0</v>
      </c>
      <c r="L58" s="291" t="str">
        <f t="shared" ref="L58:L67" si="28">IF(J58=0,"",J58/J$78)</f>
        <v/>
      </c>
      <c r="N58" s="62" t="s">
        <v>55</v>
      </c>
      <c r="O58" s="136"/>
      <c r="P58" s="368"/>
      <c r="R58" s="291" t="str">
        <f t="shared" si="26"/>
        <v/>
      </c>
      <c r="T58" s="368"/>
      <c r="V58" s="291" t="str">
        <f t="shared" si="27"/>
        <v/>
      </c>
      <c r="X58" s="120">
        <f t="shared" ref="X58:X64" si="29">P58+T58</f>
        <v>0</v>
      </c>
      <c r="Z58" s="291" t="str">
        <f t="shared" ref="Z58:Z67" si="30">IF(X58=0,"",X58/X$78)</f>
        <v/>
      </c>
      <c r="AA58" s="10"/>
    </row>
    <row r="59" spans="2:27" s="9" customFormat="1" ht="11.25" customHeight="1">
      <c r="B59" s="369"/>
      <c r="D59" s="292" t="str">
        <f t="shared" si="24"/>
        <v/>
      </c>
      <c r="F59" s="369"/>
      <c r="H59" s="292" t="str">
        <f t="shared" si="25"/>
        <v/>
      </c>
      <c r="J59" s="121">
        <f t="shared" ref="J59:J64" si="31">B59+F59</f>
        <v>0</v>
      </c>
      <c r="L59" s="292" t="str">
        <f t="shared" si="28"/>
        <v/>
      </c>
      <c r="N59" s="62" t="s">
        <v>56</v>
      </c>
      <c r="O59" s="136"/>
      <c r="P59" s="369"/>
      <c r="R59" s="292" t="str">
        <f t="shared" si="26"/>
        <v/>
      </c>
      <c r="T59" s="369"/>
      <c r="V59" s="292" t="str">
        <f t="shared" si="27"/>
        <v/>
      </c>
      <c r="X59" s="121">
        <f t="shared" si="29"/>
        <v>0</v>
      </c>
      <c r="Z59" s="292" t="str">
        <f t="shared" si="30"/>
        <v/>
      </c>
      <c r="AA59" s="10"/>
    </row>
    <row r="60" spans="2:27" s="9" customFormat="1" ht="11.25" customHeight="1">
      <c r="B60" s="369"/>
      <c r="D60" s="292" t="str">
        <f t="shared" si="24"/>
        <v/>
      </c>
      <c r="F60" s="369"/>
      <c r="H60" s="292" t="str">
        <f t="shared" si="25"/>
        <v/>
      </c>
      <c r="J60" s="121">
        <f t="shared" si="31"/>
        <v>0</v>
      </c>
      <c r="L60" s="292" t="str">
        <f t="shared" si="28"/>
        <v/>
      </c>
      <c r="N60" s="61" t="s">
        <v>50</v>
      </c>
      <c r="O60" s="132"/>
      <c r="P60" s="369"/>
      <c r="R60" s="292" t="str">
        <f t="shared" si="26"/>
        <v/>
      </c>
      <c r="T60" s="369"/>
      <c r="V60" s="292" t="str">
        <f t="shared" si="27"/>
        <v/>
      </c>
      <c r="X60" s="121">
        <f t="shared" si="29"/>
        <v>0</v>
      </c>
      <c r="Z60" s="292" t="str">
        <f t="shared" si="30"/>
        <v/>
      </c>
      <c r="AA60" s="10"/>
    </row>
    <row r="61" spans="2:27" s="9" customFormat="1" ht="11.25" customHeight="1">
      <c r="B61" s="369"/>
      <c r="D61" s="292" t="str">
        <f t="shared" si="24"/>
        <v/>
      </c>
      <c r="F61" s="369"/>
      <c r="H61" s="292" t="str">
        <f t="shared" si="25"/>
        <v/>
      </c>
      <c r="J61" s="121">
        <f t="shared" si="31"/>
        <v>0</v>
      </c>
      <c r="L61" s="292" t="str">
        <f t="shared" si="28"/>
        <v/>
      </c>
      <c r="N61" s="403"/>
      <c r="O61" s="133"/>
      <c r="P61" s="369"/>
      <c r="R61" s="292" t="str">
        <f t="shared" si="26"/>
        <v/>
      </c>
      <c r="T61" s="369"/>
      <c r="V61" s="292" t="str">
        <f t="shared" si="27"/>
        <v/>
      </c>
      <c r="X61" s="121">
        <f t="shared" si="29"/>
        <v>0</v>
      </c>
      <c r="Z61" s="292" t="str">
        <f t="shared" si="30"/>
        <v/>
      </c>
      <c r="AA61" s="10"/>
    </row>
    <row r="62" spans="2:27" s="9" customFormat="1" ht="11.25" customHeight="1">
      <c r="B62" s="369"/>
      <c r="D62" s="292" t="str">
        <f t="shared" si="24"/>
        <v/>
      </c>
      <c r="F62" s="369"/>
      <c r="H62" s="292" t="str">
        <f t="shared" si="25"/>
        <v/>
      </c>
      <c r="J62" s="121">
        <f t="shared" si="31"/>
        <v>0</v>
      </c>
      <c r="L62" s="292" t="str">
        <f t="shared" si="28"/>
        <v/>
      </c>
      <c r="N62" s="405"/>
      <c r="O62" s="133"/>
      <c r="P62" s="369"/>
      <c r="R62" s="292" t="str">
        <f t="shared" si="26"/>
        <v/>
      </c>
      <c r="T62" s="369"/>
      <c r="V62" s="292" t="str">
        <f t="shared" si="27"/>
        <v/>
      </c>
      <c r="X62" s="121">
        <f t="shared" si="29"/>
        <v>0</v>
      </c>
      <c r="Z62" s="292" t="str">
        <f t="shared" si="30"/>
        <v/>
      </c>
      <c r="AA62" s="10"/>
    </row>
    <row r="63" spans="2:27" s="9" customFormat="1" ht="11.25" customHeight="1">
      <c r="B63" s="369"/>
      <c r="D63" s="292" t="str">
        <f t="shared" si="24"/>
        <v/>
      </c>
      <c r="F63" s="369"/>
      <c r="H63" s="292" t="str">
        <f t="shared" si="25"/>
        <v/>
      </c>
      <c r="J63" s="121">
        <f t="shared" si="31"/>
        <v>0</v>
      </c>
      <c r="L63" s="292" t="str">
        <f t="shared" si="28"/>
        <v/>
      </c>
      <c r="N63" s="62" t="s">
        <v>57</v>
      </c>
      <c r="O63" s="136"/>
      <c r="P63" s="369"/>
      <c r="R63" s="292" t="str">
        <f t="shared" si="26"/>
        <v/>
      </c>
      <c r="T63" s="369"/>
      <c r="V63" s="292" t="str">
        <f t="shared" si="27"/>
        <v/>
      </c>
      <c r="X63" s="121">
        <f t="shared" si="29"/>
        <v>0</v>
      </c>
      <c r="Z63" s="292" t="str">
        <f t="shared" si="30"/>
        <v/>
      </c>
      <c r="AA63" s="10"/>
    </row>
    <row r="64" spans="2:27" s="9" customFormat="1" ht="11.25" customHeight="1">
      <c r="B64" s="369"/>
      <c r="D64" s="292" t="str">
        <f t="shared" si="24"/>
        <v/>
      </c>
      <c r="F64" s="369"/>
      <c r="H64" s="292" t="str">
        <f t="shared" si="25"/>
        <v/>
      </c>
      <c r="J64" s="121">
        <f t="shared" si="31"/>
        <v>0</v>
      </c>
      <c r="L64" s="292" t="str">
        <f t="shared" si="28"/>
        <v/>
      </c>
      <c r="N64" s="62" t="s">
        <v>2984</v>
      </c>
      <c r="O64" s="136"/>
      <c r="P64" s="369"/>
      <c r="R64" s="292" t="str">
        <f t="shared" si="26"/>
        <v/>
      </c>
      <c r="T64" s="369"/>
      <c r="V64" s="292" t="str">
        <f t="shared" si="27"/>
        <v/>
      </c>
      <c r="X64" s="121">
        <f t="shared" si="29"/>
        <v>0</v>
      </c>
      <c r="Z64" s="292" t="str">
        <f t="shared" si="30"/>
        <v/>
      </c>
      <c r="AA64" s="10"/>
    </row>
    <row r="65" spans="2:27" s="9" customFormat="1" ht="11.25" customHeight="1">
      <c r="B65" s="390"/>
      <c r="D65" s="294" t="str">
        <f t="shared" si="24"/>
        <v/>
      </c>
      <c r="F65" s="390"/>
      <c r="H65" s="294" t="str">
        <f t="shared" si="25"/>
        <v/>
      </c>
      <c r="J65" s="123">
        <f>B65+F65</f>
        <v>0</v>
      </c>
      <c r="L65" s="294" t="str">
        <f t="shared" si="28"/>
        <v/>
      </c>
      <c r="N65" s="62" t="s">
        <v>95</v>
      </c>
      <c r="O65" s="136"/>
      <c r="P65" s="390"/>
      <c r="R65" s="294" t="str">
        <f t="shared" si="26"/>
        <v/>
      </c>
      <c r="T65" s="390"/>
      <c r="V65" s="294" t="str">
        <f t="shared" si="27"/>
        <v/>
      </c>
      <c r="X65" s="123">
        <f>P65+T65</f>
        <v>0</v>
      </c>
      <c r="Z65" s="294" t="str">
        <f t="shared" si="30"/>
        <v/>
      </c>
      <c r="AA65" s="10"/>
    </row>
    <row r="66" spans="2:27" s="9" customFormat="1" ht="11.25" customHeight="1">
      <c r="B66" s="390"/>
      <c r="D66" s="294" t="str">
        <f t="shared" si="24"/>
        <v/>
      </c>
      <c r="F66" s="390"/>
      <c r="H66" s="294" t="str">
        <f t="shared" si="25"/>
        <v/>
      </c>
      <c r="J66" s="123">
        <f>B66+F66</f>
        <v>0</v>
      </c>
      <c r="L66" s="294" t="str">
        <f t="shared" si="28"/>
        <v/>
      </c>
      <c r="N66" s="403"/>
      <c r="O66" s="136"/>
      <c r="P66" s="390"/>
      <c r="R66" s="294" t="str">
        <f t="shared" si="26"/>
        <v/>
      </c>
      <c r="T66" s="390"/>
      <c r="V66" s="294" t="str">
        <f t="shared" si="27"/>
        <v/>
      </c>
      <c r="X66" s="123">
        <f>P66+T66</f>
        <v>0</v>
      </c>
      <c r="Z66" s="294" t="str">
        <f t="shared" si="30"/>
        <v/>
      </c>
      <c r="AA66" s="10"/>
    </row>
    <row r="67" spans="2:27" s="9" customFormat="1" ht="11.25" customHeight="1">
      <c r="B67" s="390"/>
      <c r="D67" s="294" t="str">
        <f t="shared" si="24"/>
        <v/>
      </c>
      <c r="F67" s="390"/>
      <c r="H67" s="294" t="str">
        <f t="shared" si="25"/>
        <v/>
      </c>
      <c r="J67" s="123">
        <f>B67+F67</f>
        <v>0</v>
      </c>
      <c r="L67" s="294" t="str">
        <f t="shared" si="28"/>
        <v/>
      </c>
      <c r="N67" s="405"/>
      <c r="O67" s="136"/>
      <c r="P67" s="390"/>
      <c r="R67" s="294" t="str">
        <f t="shared" si="26"/>
        <v/>
      </c>
      <c r="T67" s="390"/>
      <c r="V67" s="294" t="str">
        <f t="shared" si="27"/>
        <v/>
      </c>
      <c r="X67" s="123">
        <f>P67+T67</f>
        <v>0</v>
      </c>
      <c r="Z67" s="294" t="str">
        <f t="shared" si="30"/>
        <v/>
      </c>
      <c r="AA67" s="10"/>
    </row>
    <row r="68" spans="2:27" s="9" customFormat="1" ht="16.5" customHeight="1">
      <c r="B68" s="302">
        <f>SUM(B57:B67)</f>
        <v>0</v>
      </c>
      <c r="D68" s="303" t="str">
        <f t="shared" si="24"/>
        <v/>
      </c>
      <c r="F68" s="302">
        <f>SUM(F57:F67)</f>
        <v>0</v>
      </c>
      <c r="H68" s="303" t="str">
        <f t="shared" si="25"/>
        <v/>
      </c>
      <c r="J68" s="302">
        <f>SUM(J58:J65)</f>
        <v>0</v>
      </c>
      <c r="L68" s="303" t="str">
        <f>IF(J68=0,"",J68/J$78)</f>
        <v/>
      </c>
      <c r="N68" s="160" t="s">
        <v>18</v>
      </c>
      <c r="O68" s="86"/>
      <c r="P68" s="302">
        <f>SUM(P57:P67)</f>
        <v>0</v>
      </c>
      <c r="R68" s="303" t="str">
        <f t="shared" si="26"/>
        <v/>
      </c>
      <c r="T68" s="302">
        <f>SUM(T57:T67)</f>
        <v>0</v>
      </c>
      <c r="V68" s="303" t="str">
        <f>IF(T68=0,"",T68/T$78)</f>
        <v/>
      </c>
      <c r="X68" s="302">
        <f>SUM(X57:X67)</f>
        <v>0</v>
      </c>
      <c r="Z68" s="303" t="str">
        <f>IF(X68=0,"",X68/X$78)</f>
        <v/>
      </c>
      <c r="AA68" s="10"/>
    </row>
    <row r="69" spans="2:27" s="9" customFormat="1" ht="21" customHeight="1">
      <c r="B69" s="81"/>
      <c r="D69" s="290"/>
      <c r="F69" s="81"/>
      <c r="H69" s="290"/>
      <c r="J69" s="81"/>
      <c r="L69" s="290"/>
      <c r="N69" s="5" t="s">
        <v>30</v>
      </c>
      <c r="O69" s="4"/>
      <c r="P69" s="81"/>
      <c r="R69" s="290"/>
      <c r="T69" s="81"/>
      <c r="V69" s="290"/>
      <c r="X69" s="81"/>
      <c r="Z69" s="290"/>
      <c r="AA69" s="10"/>
    </row>
    <row r="70" spans="2:27" s="9" customFormat="1" ht="11.5">
      <c r="B70" s="81"/>
      <c r="D70" s="290" t="str">
        <f t="shared" ref="D70:D75" si="32">IF(B70=0,"",B70/B$78)</f>
        <v/>
      </c>
      <c r="F70" s="81"/>
      <c r="H70" s="290" t="str">
        <f t="shared" ref="H70:H75" si="33">IF(F70=0,"",F70/F$78)</f>
        <v/>
      </c>
      <c r="J70" s="81"/>
      <c r="L70" s="290"/>
      <c r="N70" s="89" t="s">
        <v>171</v>
      </c>
      <c r="O70" s="138"/>
      <c r="P70" s="81"/>
      <c r="R70" s="290" t="str">
        <f t="shared" ref="R70:R75" si="34">IF(P70=0,"",P70/P$78)</f>
        <v/>
      </c>
      <c r="T70" s="81"/>
      <c r="V70" s="290" t="str">
        <f t="shared" ref="V70:V75" si="35">IF(T70=0,"",T70/T$78)</f>
        <v/>
      </c>
      <c r="X70" s="81"/>
      <c r="Z70" s="290"/>
      <c r="AA70" s="10"/>
    </row>
    <row r="71" spans="2:27" s="9" customFormat="1" ht="11.5">
      <c r="B71" s="368"/>
      <c r="D71" s="291" t="str">
        <f t="shared" si="32"/>
        <v/>
      </c>
      <c r="F71" s="368"/>
      <c r="H71" s="291" t="str">
        <f t="shared" si="33"/>
        <v/>
      </c>
      <c r="J71" s="120">
        <f>B71+F71</f>
        <v>0</v>
      </c>
      <c r="L71" s="291" t="str">
        <f>IF(J71=0,"",J71/J$78)</f>
        <v/>
      </c>
      <c r="N71" s="62" t="s">
        <v>99</v>
      </c>
      <c r="O71" s="136"/>
      <c r="P71" s="368"/>
      <c r="R71" s="291" t="str">
        <f t="shared" si="34"/>
        <v/>
      </c>
      <c r="T71" s="368"/>
      <c r="V71" s="291" t="str">
        <f t="shared" si="35"/>
        <v/>
      </c>
      <c r="X71" s="120">
        <f>P71+T71</f>
        <v>0</v>
      </c>
      <c r="Z71" s="291" t="str">
        <f>IF(X71=0,"",X71/X$78)</f>
        <v/>
      </c>
      <c r="AA71" s="10"/>
    </row>
    <row r="72" spans="2:27" s="9" customFormat="1" ht="11.25" customHeight="1">
      <c r="B72" s="369"/>
      <c r="D72" s="292" t="str">
        <f t="shared" si="32"/>
        <v/>
      </c>
      <c r="F72" s="369"/>
      <c r="H72" s="292" t="str">
        <f t="shared" si="33"/>
        <v/>
      </c>
      <c r="J72" s="121">
        <f>B72+F72</f>
        <v>0</v>
      </c>
      <c r="L72" s="292" t="str">
        <f>IF(J72=0,"",J72/J$78)</f>
        <v/>
      </c>
      <c r="N72" s="62" t="s">
        <v>100</v>
      </c>
      <c r="O72" s="136"/>
      <c r="P72" s="369"/>
      <c r="R72" s="292" t="str">
        <f t="shared" si="34"/>
        <v/>
      </c>
      <c r="T72" s="369"/>
      <c r="V72" s="292" t="str">
        <f t="shared" si="35"/>
        <v/>
      </c>
      <c r="X72" s="121">
        <f>P72+T72</f>
        <v>0</v>
      </c>
      <c r="Z72" s="292" t="str">
        <f>IF(X72=0,"",X72/X$78)</f>
        <v/>
      </c>
      <c r="AA72" s="10"/>
    </row>
    <row r="73" spans="2:27" s="9" customFormat="1" ht="11.25" customHeight="1">
      <c r="B73" s="369"/>
      <c r="D73" s="292" t="str">
        <f t="shared" si="32"/>
        <v/>
      </c>
      <c r="F73" s="369"/>
      <c r="H73" s="292" t="str">
        <f t="shared" si="33"/>
        <v/>
      </c>
      <c r="J73" s="121">
        <f>B73+F73</f>
        <v>0</v>
      </c>
      <c r="L73" s="292" t="str">
        <f>IF(J73=0,"",J73/J$78)</f>
        <v/>
      </c>
      <c r="N73" s="89" t="s">
        <v>31</v>
      </c>
      <c r="O73" s="138"/>
      <c r="P73" s="369"/>
      <c r="R73" s="292" t="str">
        <f t="shared" si="34"/>
        <v/>
      </c>
      <c r="T73" s="369"/>
      <c r="V73" s="292" t="str">
        <f t="shared" si="35"/>
        <v/>
      </c>
      <c r="X73" s="121">
        <f>P73+T73</f>
        <v>0</v>
      </c>
      <c r="Z73" s="292" t="str">
        <f>IF(X73=0,"",X73/X$78)</f>
        <v/>
      </c>
      <c r="AA73" s="63"/>
    </row>
    <row r="74" spans="2:27" s="9" customFormat="1" ht="17.5" customHeight="1">
      <c r="B74" s="302">
        <f>SUM(B70:B73)</f>
        <v>0</v>
      </c>
      <c r="D74" s="303" t="str">
        <f t="shared" si="32"/>
        <v/>
      </c>
      <c r="F74" s="302">
        <f>SUM(F70:F73)</f>
        <v>0</v>
      </c>
      <c r="H74" s="303" t="str">
        <f t="shared" si="33"/>
        <v/>
      </c>
      <c r="J74" s="302">
        <f>B74+F74</f>
        <v>0</v>
      </c>
      <c r="L74" s="303" t="str">
        <f>IF(J74=0,"",J74/J$78)</f>
        <v/>
      </c>
      <c r="N74" s="160" t="s">
        <v>18</v>
      </c>
      <c r="O74" s="86"/>
      <c r="P74" s="302">
        <f>SUM(P70:P73)</f>
        <v>0</v>
      </c>
      <c r="R74" s="303" t="str">
        <f t="shared" si="34"/>
        <v/>
      </c>
      <c r="T74" s="302">
        <f>SUM(T70:T73)</f>
        <v>0</v>
      </c>
      <c r="V74" s="303" t="str">
        <f t="shared" si="35"/>
        <v/>
      </c>
      <c r="X74" s="302">
        <f>P74+T74</f>
        <v>0</v>
      </c>
      <c r="Z74" s="303" t="str">
        <f>IF(X74=0,"",X74/X$78)</f>
        <v/>
      </c>
      <c r="AA74" s="63"/>
    </row>
    <row r="75" spans="2:27" s="9" customFormat="1" ht="26.25" customHeight="1">
      <c r="B75" s="368"/>
      <c r="D75" s="291" t="str">
        <f t="shared" si="32"/>
        <v/>
      </c>
      <c r="F75" s="368"/>
      <c r="H75" s="291" t="str">
        <f t="shared" si="33"/>
        <v/>
      </c>
      <c r="J75" s="120">
        <f>B75+F75</f>
        <v>0</v>
      </c>
      <c r="L75" s="291" t="str">
        <f>IF(J75=0,"",J75/J$78)</f>
        <v/>
      </c>
      <c r="N75" s="17" t="s">
        <v>32</v>
      </c>
      <c r="O75" s="139"/>
      <c r="P75" s="368"/>
      <c r="R75" s="291" t="str">
        <f t="shared" si="34"/>
        <v/>
      </c>
      <c r="T75" s="368"/>
      <c r="V75" s="291" t="str">
        <f t="shared" si="35"/>
        <v/>
      </c>
      <c r="X75" s="120">
        <f>P75+T75</f>
        <v>0</v>
      </c>
      <c r="Z75" s="291" t="str">
        <f>IF(X75=0,"",X75/X$78)</f>
        <v/>
      </c>
      <c r="AA75" s="10"/>
    </row>
    <row r="76" spans="2:27" s="9" customFormat="1" ht="11.25" customHeight="1">
      <c r="B76" s="390"/>
      <c r="D76" s="294"/>
      <c r="F76" s="390"/>
      <c r="H76" s="294"/>
      <c r="J76" s="123"/>
      <c r="L76" s="294"/>
      <c r="N76" s="17"/>
      <c r="O76" s="140"/>
      <c r="P76" s="390"/>
      <c r="R76" s="294"/>
      <c r="T76" s="390"/>
      <c r="V76" s="294"/>
      <c r="X76" s="123"/>
      <c r="Z76" s="294"/>
      <c r="AA76" s="10"/>
    </row>
    <row r="77" spans="2:27" s="9" customFormat="1" ht="14.15" customHeight="1">
      <c r="B77" s="302">
        <f>B55+B68+B74</f>
        <v>0</v>
      </c>
      <c r="D77" s="303" t="str">
        <f>IF(B77=0,"",B77/B$78)</f>
        <v/>
      </c>
      <c r="F77" s="302">
        <f>F55+F68+F74</f>
        <v>0</v>
      </c>
      <c r="H77" s="303" t="str">
        <f>IF(F77=0,"",F77/F$78)</f>
        <v/>
      </c>
      <c r="J77" s="302">
        <f>J74+J68+J55</f>
        <v>0</v>
      </c>
      <c r="L77" s="303" t="str">
        <f>IF(J77=0,"",J77/J$78)</f>
        <v/>
      </c>
      <c r="N77" s="162" t="s">
        <v>118</v>
      </c>
      <c r="O77" s="90"/>
      <c r="P77" s="302">
        <f>P55+P68+P74</f>
        <v>0</v>
      </c>
      <c r="R77" s="303" t="str">
        <f>IF(P77=0,"",P77/P$78)</f>
        <v/>
      </c>
      <c r="T77" s="302">
        <f>T55+T68+T74</f>
        <v>0</v>
      </c>
      <c r="V77" s="303" t="str">
        <f>IF(T77=0,"",T77/T$78)</f>
        <v/>
      </c>
      <c r="X77" s="302">
        <f>X74+X68+X55</f>
        <v>0</v>
      </c>
      <c r="Z77" s="303" t="str">
        <f>IF(X77=0,"",X77/X$78)</f>
        <v/>
      </c>
      <c r="AA77" s="10"/>
    </row>
    <row r="78" spans="2:27" s="9" customFormat="1" ht="15" customHeight="1">
      <c r="B78" s="304">
        <f>B38+B77</f>
        <v>0</v>
      </c>
      <c r="D78" s="305" t="str">
        <f>IF(B78=0,"",B78/B$78)</f>
        <v/>
      </c>
      <c r="F78" s="304">
        <f>F38+F77</f>
        <v>0</v>
      </c>
      <c r="H78" s="305" t="str">
        <f>IF(F78=0,"",F78/F$78)</f>
        <v/>
      </c>
      <c r="J78" s="304">
        <f>J77+J38</f>
        <v>0</v>
      </c>
      <c r="L78" s="305" t="str">
        <f>IF(J78=0,"",J78/J$78)</f>
        <v/>
      </c>
      <c r="N78" s="5" t="s">
        <v>33</v>
      </c>
      <c r="O78" s="2"/>
      <c r="P78" s="304">
        <f>P38+P77</f>
        <v>0</v>
      </c>
      <c r="R78" s="305" t="str">
        <f>IF(P78=0,"",P78/P$78)</f>
        <v/>
      </c>
      <c r="T78" s="304">
        <f>T38+T77</f>
        <v>0</v>
      </c>
      <c r="V78" s="305" t="str">
        <f>IF(T78=0,"",T78/T$78)</f>
        <v/>
      </c>
      <c r="X78" s="304">
        <f>X77+X38</f>
        <v>0</v>
      </c>
      <c r="Z78" s="305" t="str">
        <f>IF(X78=0,"",X78/X$78)</f>
        <v/>
      </c>
      <c r="AA78" s="10"/>
    </row>
    <row r="79" spans="2:27" s="9" customFormat="1" ht="17.149999999999999" customHeight="1">
      <c r="B79" s="406"/>
      <c r="D79" s="296" t="str">
        <f>IF(B79=0,"",B79/B$78)</f>
        <v/>
      </c>
      <c r="F79" s="406"/>
      <c r="H79" s="296" t="str">
        <f>IF(F79=0,"",F79/F$78)</f>
        <v/>
      </c>
      <c r="J79" s="406"/>
      <c r="L79" s="296" t="str">
        <f>IF(J79=0,"",J79/J$78)</f>
        <v/>
      </c>
      <c r="N79" s="61" t="s">
        <v>34</v>
      </c>
      <c r="O79" s="132"/>
      <c r="P79" s="406"/>
      <c r="R79" s="296" t="str">
        <f>IF(P79=0,"",P79/P$78)</f>
        <v/>
      </c>
      <c r="T79" s="406"/>
      <c r="V79" s="296" t="str">
        <f>IF(T79=0,"",T79/T$78)</f>
        <v/>
      </c>
      <c r="X79" s="406"/>
      <c r="Z79" s="296" t="str">
        <f>IF(X79=0,"",X79/X$78)</f>
        <v/>
      </c>
    </row>
    <row r="80" spans="2:27" s="7" customFormat="1" ht="11.5">
      <c r="B80" s="30" t="s">
        <v>35</v>
      </c>
      <c r="D80" s="290"/>
      <c r="F80" s="30"/>
      <c r="H80" s="290"/>
      <c r="J80" s="81"/>
      <c r="L80" s="290"/>
      <c r="N80" s="61"/>
      <c r="O80" s="132"/>
      <c r="P80" s="30"/>
      <c r="R80" s="290"/>
      <c r="T80" s="30"/>
      <c r="V80" s="290"/>
      <c r="X80" s="81"/>
      <c r="Z80" s="290"/>
      <c r="AA80" s="10"/>
    </row>
    <row r="81" spans="2:26" s="9" customFormat="1" ht="19.5" customHeight="1">
      <c r="B81" s="81"/>
      <c r="D81" s="290"/>
      <c r="F81" s="81"/>
      <c r="H81" s="290"/>
      <c r="J81" s="81"/>
      <c r="L81" s="290"/>
      <c r="N81" s="165" t="s">
        <v>262</v>
      </c>
      <c r="O81" s="86"/>
      <c r="P81" s="81"/>
      <c r="R81" s="290"/>
      <c r="T81" s="81"/>
      <c r="V81" s="290"/>
      <c r="X81" s="81"/>
      <c r="Z81" s="290"/>
    </row>
    <row r="82" spans="2:26" s="9" customFormat="1" ht="12" customHeight="1">
      <c r="B82" s="81"/>
      <c r="D82" s="290"/>
      <c r="F82" s="81"/>
      <c r="H82" s="290"/>
      <c r="J82" s="81"/>
      <c r="L82" s="290"/>
      <c r="N82" s="17" t="s">
        <v>97</v>
      </c>
      <c r="O82" s="140"/>
      <c r="P82" s="81"/>
      <c r="R82" s="290"/>
      <c r="T82" s="81"/>
      <c r="V82" s="290"/>
      <c r="X82" s="81"/>
      <c r="Z82" s="290"/>
    </row>
    <row r="83" spans="2:26" s="9" customFormat="1" ht="12" customHeight="1">
      <c r="B83" s="368"/>
      <c r="D83" s="291" t="str">
        <f t="shared" ref="D83:D100" si="36">IF(B83=0,"",B83/B$78)</f>
        <v/>
      </c>
      <c r="F83" s="368"/>
      <c r="H83" s="291" t="str">
        <f t="shared" ref="H83:H100" si="37">IF(F83=0,"",F83/F$78)</f>
        <v/>
      </c>
      <c r="J83" s="120">
        <f>B83+F83</f>
        <v>0</v>
      </c>
      <c r="L83" s="120" t="str">
        <f t="shared" ref="L83:L133" si="38">IF(J83=0,"",J83/J$78)</f>
        <v/>
      </c>
      <c r="N83" s="62" t="s">
        <v>68</v>
      </c>
      <c r="O83" s="136"/>
      <c r="P83" s="368"/>
      <c r="R83" s="291" t="str">
        <f>IF(P83=0,"",P83/P$78)</f>
        <v/>
      </c>
      <c r="T83" s="368"/>
      <c r="V83" s="291" t="str">
        <f t="shared" ref="V83:V100" si="39">IF(T83=0,"",T83/T$78)</f>
        <v/>
      </c>
      <c r="X83" s="120">
        <f>P83+T83</f>
        <v>0</v>
      </c>
      <c r="Z83" s="291" t="str">
        <f t="shared" ref="Z83:Z100" si="40">IF(X83=0,"",X83/X$78)</f>
        <v/>
      </c>
    </row>
    <row r="84" spans="2:26" s="9" customFormat="1" ht="11.25" customHeight="1">
      <c r="B84" s="369"/>
      <c r="D84" s="292" t="str">
        <f t="shared" si="36"/>
        <v/>
      </c>
      <c r="F84" s="369"/>
      <c r="H84" s="292" t="str">
        <f t="shared" si="37"/>
        <v/>
      </c>
      <c r="J84" s="121">
        <f t="shared" ref="J84:J99" si="41">B84+F84</f>
        <v>0</v>
      </c>
      <c r="L84" s="292" t="str">
        <f t="shared" si="38"/>
        <v/>
      </c>
      <c r="N84" s="62" t="s">
        <v>58</v>
      </c>
      <c r="O84" s="136"/>
      <c r="P84" s="369"/>
      <c r="R84" s="292" t="str">
        <f t="shared" ref="R84:R99" si="42">IF(P84=0,"",P84/P$78)</f>
        <v/>
      </c>
      <c r="T84" s="369"/>
      <c r="V84" s="292" t="str">
        <f t="shared" si="39"/>
        <v/>
      </c>
      <c r="X84" s="121">
        <f t="shared" ref="X84:X99" si="43">P84+T84</f>
        <v>0</v>
      </c>
      <c r="Z84" s="292" t="str">
        <f t="shared" si="40"/>
        <v/>
      </c>
    </row>
    <row r="85" spans="2:26" s="9" customFormat="1" ht="12" customHeight="1">
      <c r="B85" s="369"/>
      <c r="D85" s="292" t="str">
        <f t="shared" si="36"/>
        <v/>
      </c>
      <c r="F85" s="369"/>
      <c r="H85" s="292" t="str">
        <f t="shared" si="37"/>
        <v/>
      </c>
      <c r="J85" s="121">
        <f t="shared" si="41"/>
        <v>0</v>
      </c>
      <c r="L85" s="292" t="str">
        <f t="shared" si="38"/>
        <v/>
      </c>
      <c r="N85" s="62" t="s">
        <v>126</v>
      </c>
      <c r="O85" s="136"/>
      <c r="P85" s="369"/>
      <c r="R85" s="292" t="str">
        <f t="shared" si="42"/>
        <v/>
      </c>
      <c r="T85" s="369"/>
      <c r="V85" s="292" t="str">
        <f t="shared" si="39"/>
        <v/>
      </c>
      <c r="X85" s="121">
        <f t="shared" si="43"/>
        <v>0</v>
      </c>
      <c r="Z85" s="292" t="str">
        <f t="shared" si="40"/>
        <v/>
      </c>
    </row>
    <row r="86" spans="2:26" s="9" customFormat="1" ht="24.75" customHeight="1">
      <c r="B86" s="369"/>
      <c r="D86" s="292" t="str">
        <f t="shared" si="36"/>
        <v/>
      </c>
      <c r="F86" s="369"/>
      <c r="H86" s="292" t="str">
        <f t="shared" si="37"/>
        <v/>
      </c>
      <c r="J86" s="121">
        <f t="shared" si="41"/>
        <v>0</v>
      </c>
      <c r="L86" s="292" t="str">
        <f t="shared" si="38"/>
        <v/>
      </c>
      <c r="N86" s="62" t="s">
        <v>59</v>
      </c>
      <c r="O86" s="136"/>
      <c r="P86" s="369"/>
      <c r="R86" s="292" t="str">
        <f t="shared" si="42"/>
        <v/>
      </c>
      <c r="T86" s="369"/>
      <c r="V86" s="292" t="str">
        <f t="shared" si="39"/>
        <v/>
      </c>
      <c r="X86" s="121">
        <f t="shared" si="43"/>
        <v>0</v>
      </c>
      <c r="Z86" s="292" t="str">
        <f t="shared" si="40"/>
        <v/>
      </c>
    </row>
    <row r="87" spans="2:26" s="9" customFormat="1" ht="23.25" customHeight="1">
      <c r="B87" s="369"/>
      <c r="D87" s="292" t="str">
        <f t="shared" si="36"/>
        <v/>
      </c>
      <c r="F87" s="369"/>
      <c r="H87" s="292" t="str">
        <f t="shared" si="37"/>
        <v/>
      </c>
      <c r="J87" s="121">
        <f t="shared" si="41"/>
        <v>0</v>
      </c>
      <c r="L87" s="292" t="str">
        <f t="shared" si="38"/>
        <v/>
      </c>
      <c r="N87" s="62" t="s">
        <v>124</v>
      </c>
      <c r="O87" s="179"/>
      <c r="P87" s="369"/>
      <c r="R87" s="292" t="str">
        <f t="shared" si="42"/>
        <v/>
      </c>
      <c r="T87" s="369"/>
      <c r="V87" s="292" t="str">
        <f t="shared" si="39"/>
        <v/>
      </c>
      <c r="X87" s="121">
        <f t="shared" si="43"/>
        <v>0</v>
      </c>
      <c r="Z87" s="292" t="str">
        <f t="shared" si="40"/>
        <v/>
      </c>
    </row>
    <row r="88" spans="2:26" s="9" customFormat="1" ht="23.25" customHeight="1">
      <c r="B88" s="369"/>
      <c r="D88" s="292" t="str">
        <f t="shared" si="36"/>
        <v/>
      </c>
      <c r="F88" s="369"/>
      <c r="H88" s="292" t="str">
        <f t="shared" si="37"/>
        <v/>
      </c>
      <c r="J88" s="121">
        <f t="shared" si="41"/>
        <v>0</v>
      </c>
      <c r="L88" s="292" t="str">
        <f t="shared" si="38"/>
        <v/>
      </c>
      <c r="N88" s="62" t="s">
        <v>6</v>
      </c>
      <c r="O88" s="179"/>
      <c r="P88" s="369"/>
      <c r="R88" s="292" t="str">
        <f t="shared" si="42"/>
        <v/>
      </c>
      <c r="T88" s="369"/>
      <c r="V88" s="292" t="str">
        <f t="shared" si="39"/>
        <v/>
      </c>
      <c r="X88" s="121">
        <f t="shared" si="43"/>
        <v>0</v>
      </c>
      <c r="Z88" s="292" t="str">
        <f t="shared" si="40"/>
        <v/>
      </c>
    </row>
    <row r="89" spans="2:26" s="9" customFormat="1" ht="26.25" customHeight="1">
      <c r="B89" s="369"/>
      <c r="D89" s="292" t="str">
        <f t="shared" si="36"/>
        <v/>
      </c>
      <c r="F89" s="369"/>
      <c r="H89" s="292" t="str">
        <f t="shared" si="37"/>
        <v/>
      </c>
      <c r="J89" s="121">
        <f t="shared" si="41"/>
        <v>0</v>
      </c>
      <c r="L89" s="292" t="str">
        <f t="shared" si="38"/>
        <v/>
      </c>
      <c r="N89" s="62" t="s">
        <v>169</v>
      </c>
      <c r="O89" s="179"/>
      <c r="P89" s="369"/>
      <c r="R89" s="292" t="str">
        <f t="shared" si="42"/>
        <v/>
      </c>
      <c r="T89" s="369"/>
      <c r="V89" s="292" t="str">
        <f t="shared" si="39"/>
        <v/>
      </c>
      <c r="X89" s="121">
        <f t="shared" si="43"/>
        <v>0</v>
      </c>
      <c r="Z89" s="292" t="str">
        <f t="shared" si="40"/>
        <v/>
      </c>
    </row>
    <row r="90" spans="2:26" s="9" customFormat="1" ht="27.75" customHeight="1">
      <c r="B90" s="369"/>
      <c r="D90" s="292" t="str">
        <f t="shared" si="36"/>
        <v/>
      </c>
      <c r="F90" s="369"/>
      <c r="H90" s="292" t="str">
        <f t="shared" si="37"/>
        <v/>
      </c>
      <c r="J90" s="121">
        <f t="shared" si="41"/>
        <v>0</v>
      </c>
      <c r="L90" s="292" t="str">
        <f t="shared" si="38"/>
        <v/>
      </c>
      <c r="N90" s="62" t="s">
        <v>170</v>
      </c>
      <c r="O90" s="136"/>
      <c r="P90" s="369"/>
      <c r="R90" s="292" t="str">
        <f t="shared" si="42"/>
        <v/>
      </c>
      <c r="T90" s="369"/>
      <c r="V90" s="292" t="str">
        <f t="shared" si="39"/>
        <v/>
      </c>
      <c r="X90" s="121">
        <f t="shared" si="43"/>
        <v>0</v>
      </c>
      <c r="Z90" s="292" t="str">
        <f t="shared" si="40"/>
        <v/>
      </c>
    </row>
    <row r="91" spans="2:26" s="9" customFormat="1" ht="12" customHeight="1">
      <c r="B91" s="369"/>
      <c r="D91" s="292" t="str">
        <f t="shared" si="36"/>
        <v/>
      </c>
      <c r="F91" s="369"/>
      <c r="H91" s="292" t="str">
        <f t="shared" si="37"/>
        <v/>
      </c>
      <c r="J91" s="121">
        <f t="shared" si="41"/>
        <v>0</v>
      </c>
      <c r="L91" s="292" t="str">
        <f t="shared" si="38"/>
        <v/>
      </c>
      <c r="N91" s="62" t="s">
        <v>4</v>
      </c>
      <c r="O91" s="136"/>
      <c r="P91" s="369"/>
      <c r="R91" s="292" t="str">
        <f t="shared" si="42"/>
        <v/>
      </c>
      <c r="T91" s="369"/>
      <c r="V91" s="292" t="str">
        <f t="shared" si="39"/>
        <v/>
      </c>
      <c r="X91" s="121">
        <f t="shared" si="43"/>
        <v>0</v>
      </c>
      <c r="Z91" s="292" t="str">
        <f t="shared" si="40"/>
        <v/>
      </c>
    </row>
    <row r="92" spans="2:26" s="9" customFormat="1" ht="12" customHeight="1">
      <c r="B92" s="369"/>
      <c r="D92" s="292" t="str">
        <f t="shared" si="36"/>
        <v/>
      </c>
      <c r="F92" s="369"/>
      <c r="H92" s="292" t="str">
        <f t="shared" si="37"/>
        <v/>
      </c>
      <c r="J92" s="121">
        <f t="shared" si="41"/>
        <v>0</v>
      </c>
      <c r="L92" s="292" t="str">
        <f t="shared" si="38"/>
        <v/>
      </c>
      <c r="N92" s="62" t="s">
        <v>5</v>
      </c>
      <c r="O92" s="136"/>
      <c r="P92" s="369"/>
      <c r="R92" s="292" t="str">
        <f t="shared" si="42"/>
        <v/>
      </c>
      <c r="T92" s="369"/>
      <c r="V92" s="292" t="str">
        <f t="shared" si="39"/>
        <v/>
      </c>
      <c r="X92" s="121">
        <f t="shared" si="43"/>
        <v>0</v>
      </c>
      <c r="Z92" s="292" t="str">
        <f t="shared" si="40"/>
        <v/>
      </c>
    </row>
    <row r="93" spans="2:26" s="9" customFormat="1" ht="11.5">
      <c r="B93" s="369"/>
      <c r="D93" s="292" t="str">
        <f t="shared" si="36"/>
        <v/>
      </c>
      <c r="F93" s="369"/>
      <c r="H93" s="292" t="str">
        <f t="shared" si="37"/>
        <v/>
      </c>
      <c r="J93" s="121">
        <f t="shared" si="41"/>
        <v>0</v>
      </c>
      <c r="L93" s="292" t="str">
        <f t="shared" si="38"/>
        <v/>
      </c>
      <c r="N93" s="166" t="s">
        <v>105</v>
      </c>
      <c r="O93" s="136"/>
      <c r="P93" s="369"/>
      <c r="R93" s="292" t="str">
        <f t="shared" si="42"/>
        <v/>
      </c>
      <c r="T93" s="369"/>
      <c r="V93" s="292" t="str">
        <f t="shared" si="39"/>
        <v/>
      </c>
      <c r="X93" s="121">
        <f t="shared" si="43"/>
        <v>0</v>
      </c>
      <c r="Z93" s="292" t="str">
        <f t="shared" si="40"/>
        <v/>
      </c>
    </row>
    <row r="94" spans="2:26" s="9" customFormat="1" ht="11.25" customHeight="1">
      <c r="B94" s="369"/>
      <c r="D94" s="292" t="str">
        <f t="shared" si="36"/>
        <v/>
      </c>
      <c r="F94" s="369"/>
      <c r="H94" s="292" t="str">
        <f t="shared" si="37"/>
        <v/>
      </c>
      <c r="J94" s="121">
        <f t="shared" si="41"/>
        <v>0</v>
      </c>
      <c r="L94" s="292" t="str">
        <f t="shared" si="38"/>
        <v/>
      </c>
      <c r="N94" s="166" t="s">
        <v>91</v>
      </c>
      <c r="O94" s="136"/>
      <c r="P94" s="369"/>
      <c r="R94" s="292" t="str">
        <f t="shared" si="42"/>
        <v/>
      </c>
      <c r="T94" s="369"/>
      <c r="V94" s="292" t="str">
        <f t="shared" si="39"/>
        <v/>
      </c>
      <c r="X94" s="121">
        <f t="shared" si="43"/>
        <v>0</v>
      </c>
      <c r="Z94" s="292" t="str">
        <f t="shared" si="40"/>
        <v/>
      </c>
    </row>
    <row r="95" spans="2:26" s="9" customFormat="1" ht="11.5">
      <c r="B95" s="369"/>
      <c r="D95" s="292" t="str">
        <f t="shared" si="36"/>
        <v/>
      </c>
      <c r="F95" s="369"/>
      <c r="H95" s="292" t="str">
        <f t="shared" si="37"/>
        <v/>
      </c>
      <c r="J95" s="121">
        <f t="shared" si="41"/>
        <v>0</v>
      </c>
      <c r="L95" s="292" t="str">
        <f t="shared" si="38"/>
        <v/>
      </c>
      <c r="N95" s="166" t="s">
        <v>104</v>
      </c>
      <c r="O95" s="136"/>
      <c r="P95" s="369"/>
      <c r="R95" s="292" t="str">
        <f t="shared" si="42"/>
        <v/>
      </c>
      <c r="T95" s="369"/>
      <c r="V95" s="292" t="str">
        <f t="shared" si="39"/>
        <v/>
      </c>
      <c r="X95" s="121">
        <f t="shared" si="43"/>
        <v>0</v>
      </c>
      <c r="Z95" s="292" t="str">
        <f t="shared" si="40"/>
        <v/>
      </c>
    </row>
    <row r="96" spans="2:26" s="9" customFormat="1" ht="11.5">
      <c r="B96" s="369"/>
      <c r="D96" s="292" t="str">
        <f t="shared" si="36"/>
        <v/>
      </c>
      <c r="F96" s="369"/>
      <c r="H96" s="292" t="str">
        <f t="shared" si="37"/>
        <v/>
      </c>
      <c r="J96" s="121">
        <f t="shared" si="41"/>
        <v>0</v>
      </c>
      <c r="L96" s="292" t="str">
        <f t="shared" si="38"/>
        <v/>
      </c>
      <c r="N96" s="158" t="s">
        <v>117</v>
      </c>
      <c r="O96" s="136"/>
      <c r="P96" s="369"/>
      <c r="R96" s="292" t="str">
        <f t="shared" si="42"/>
        <v/>
      </c>
      <c r="T96" s="369"/>
      <c r="V96" s="292" t="str">
        <f t="shared" si="39"/>
        <v/>
      </c>
      <c r="X96" s="121">
        <f t="shared" si="43"/>
        <v>0</v>
      </c>
      <c r="Z96" s="292" t="str">
        <f t="shared" si="40"/>
        <v/>
      </c>
    </row>
    <row r="97" spans="2:27" s="9" customFormat="1" ht="11.25" customHeight="1">
      <c r="B97" s="369"/>
      <c r="D97" s="292" t="str">
        <f t="shared" si="36"/>
        <v/>
      </c>
      <c r="F97" s="369"/>
      <c r="H97" s="292" t="str">
        <f t="shared" si="37"/>
        <v/>
      </c>
      <c r="J97" s="121">
        <f t="shared" si="41"/>
        <v>0</v>
      </c>
      <c r="L97" s="292" t="str">
        <f t="shared" si="38"/>
        <v/>
      </c>
      <c r="N97" s="166" t="s">
        <v>19</v>
      </c>
      <c r="O97" s="136"/>
      <c r="P97" s="369"/>
      <c r="R97" s="292" t="str">
        <f t="shared" si="42"/>
        <v/>
      </c>
      <c r="T97" s="369"/>
      <c r="V97" s="292" t="str">
        <f t="shared" si="39"/>
        <v/>
      </c>
      <c r="X97" s="121">
        <f t="shared" si="43"/>
        <v>0</v>
      </c>
      <c r="Z97" s="292" t="str">
        <f t="shared" si="40"/>
        <v/>
      </c>
    </row>
    <row r="98" spans="2:27" s="9" customFormat="1" ht="11.25" customHeight="1">
      <c r="B98" s="369"/>
      <c r="D98" s="292" t="str">
        <f t="shared" si="36"/>
        <v/>
      </c>
      <c r="F98" s="369"/>
      <c r="H98" s="292" t="str">
        <f t="shared" si="37"/>
        <v/>
      </c>
      <c r="J98" s="121">
        <f t="shared" si="41"/>
        <v>0</v>
      </c>
      <c r="L98" s="292" t="str">
        <f t="shared" si="38"/>
        <v/>
      </c>
      <c r="N98" s="403"/>
      <c r="O98" s="136"/>
      <c r="P98" s="369"/>
      <c r="R98" s="292" t="str">
        <f t="shared" si="42"/>
        <v/>
      </c>
      <c r="T98" s="369"/>
      <c r="V98" s="292" t="str">
        <f t="shared" si="39"/>
        <v/>
      </c>
      <c r="X98" s="121">
        <f t="shared" si="43"/>
        <v>0</v>
      </c>
      <c r="Z98" s="292" t="str">
        <f t="shared" si="40"/>
        <v/>
      </c>
    </row>
    <row r="99" spans="2:27" s="9" customFormat="1" ht="11.25" customHeight="1">
      <c r="B99" s="369"/>
      <c r="D99" s="292" t="str">
        <f t="shared" si="36"/>
        <v/>
      </c>
      <c r="F99" s="369"/>
      <c r="H99" s="292" t="str">
        <f t="shared" si="37"/>
        <v/>
      </c>
      <c r="J99" s="121">
        <f t="shared" si="41"/>
        <v>0</v>
      </c>
      <c r="L99" s="292" t="str">
        <f t="shared" si="38"/>
        <v/>
      </c>
      <c r="N99" s="405"/>
      <c r="O99" s="136"/>
      <c r="P99" s="369"/>
      <c r="R99" s="292" t="str">
        <f t="shared" si="42"/>
        <v/>
      </c>
      <c r="T99" s="369"/>
      <c r="V99" s="292" t="str">
        <f t="shared" si="39"/>
        <v/>
      </c>
      <c r="X99" s="121">
        <f t="shared" si="43"/>
        <v>0</v>
      </c>
      <c r="Z99" s="292" t="str">
        <f t="shared" si="40"/>
        <v/>
      </c>
    </row>
    <row r="100" spans="2:27" s="9" customFormat="1" ht="15" customHeight="1">
      <c r="B100" s="302">
        <f>SUM(B83:B99)</f>
        <v>0</v>
      </c>
      <c r="D100" s="303" t="str">
        <f t="shared" si="36"/>
        <v/>
      </c>
      <c r="F100" s="302">
        <f>SUM(F83:F99)</f>
        <v>0</v>
      </c>
      <c r="H100" s="303" t="str">
        <f t="shared" si="37"/>
        <v/>
      </c>
      <c r="J100" s="302">
        <f>SUM(J83:J99)</f>
        <v>0</v>
      </c>
      <c r="L100" s="303" t="str">
        <f t="shared" si="38"/>
        <v/>
      </c>
      <c r="N100" s="160" t="s">
        <v>18</v>
      </c>
      <c r="O100" s="86"/>
      <c r="P100" s="302">
        <f>SUM(P83:P99)</f>
        <v>0</v>
      </c>
      <c r="R100" s="303" t="str">
        <f>IF(P100=0,"",P100/P$78)</f>
        <v/>
      </c>
      <c r="T100" s="302">
        <f>SUM(T83:T99)</f>
        <v>0</v>
      </c>
      <c r="V100" s="303" t="str">
        <f t="shared" si="39"/>
        <v/>
      </c>
      <c r="X100" s="302">
        <f>SUM(X83:X99)</f>
        <v>0</v>
      </c>
      <c r="Z100" s="303" t="str">
        <f t="shared" si="40"/>
        <v/>
      </c>
    </row>
    <row r="101" spans="2:27" s="9" customFormat="1" ht="33.75" customHeight="1">
      <c r="B101" s="169"/>
      <c r="D101" s="297"/>
      <c r="F101" s="169"/>
      <c r="H101" s="297"/>
      <c r="J101" s="169"/>
      <c r="L101" s="297"/>
      <c r="N101" s="17" t="s">
        <v>60</v>
      </c>
      <c r="O101" s="140"/>
      <c r="P101" s="169"/>
      <c r="R101" s="297"/>
      <c r="T101" s="169"/>
      <c r="V101" s="297"/>
      <c r="X101" s="169"/>
      <c r="Z101" s="297"/>
    </row>
    <row r="102" spans="2:27" s="9" customFormat="1" ht="11.25" customHeight="1">
      <c r="B102" s="368"/>
      <c r="D102" s="291" t="str">
        <f t="shared" ref="D102:D109" si="44">IF(B102=0,"",B102/B$78)</f>
        <v/>
      </c>
      <c r="F102" s="368"/>
      <c r="H102" s="291" t="str">
        <f t="shared" ref="H102:H109" si="45">IF(F102=0,"",F102/F$78)</f>
        <v/>
      </c>
      <c r="J102" s="120">
        <f t="shared" ref="J102:J108" si="46">B102+F102</f>
        <v>0</v>
      </c>
      <c r="L102" s="291" t="str">
        <f t="shared" si="38"/>
        <v/>
      </c>
      <c r="N102" s="62" t="s">
        <v>68</v>
      </c>
      <c r="O102" s="136"/>
      <c r="P102" s="368"/>
      <c r="R102" s="291" t="str">
        <f t="shared" ref="R102:R109" si="47">IF(P102=0,"",P102/P$78)</f>
        <v/>
      </c>
      <c r="T102" s="368"/>
      <c r="V102" s="291" t="str">
        <f t="shared" ref="V102:V109" si="48">IF(T102=0,"",T102/T$78)</f>
        <v/>
      </c>
      <c r="X102" s="120">
        <f t="shared" ref="X102:X108" si="49">P102+T102</f>
        <v>0</v>
      </c>
      <c r="Z102" s="291" t="str">
        <f t="shared" ref="Z102:Z109" si="50">IF(X102=0,"",X102/X$78)</f>
        <v/>
      </c>
    </row>
    <row r="103" spans="2:27" s="9" customFormat="1" ht="24" customHeight="1">
      <c r="B103" s="369"/>
      <c r="D103" s="292" t="str">
        <f t="shared" si="44"/>
        <v/>
      </c>
      <c r="F103" s="369"/>
      <c r="H103" s="292" t="str">
        <f t="shared" si="45"/>
        <v/>
      </c>
      <c r="J103" s="121">
        <f t="shared" si="46"/>
        <v>0</v>
      </c>
      <c r="L103" s="292" t="str">
        <f t="shared" si="38"/>
        <v/>
      </c>
      <c r="N103" s="62" t="s">
        <v>126</v>
      </c>
      <c r="O103" s="136"/>
      <c r="P103" s="369"/>
      <c r="R103" s="292" t="str">
        <f t="shared" si="47"/>
        <v/>
      </c>
      <c r="T103" s="369"/>
      <c r="V103" s="292" t="str">
        <f t="shared" si="48"/>
        <v/>
      </c>
      <c r="X103" s="121">
        <f t="shared" si="49"/>
        <v>0</v>
      </c>
      <c r="Z103" s="292" t="str">
        <f t="shared" si="50"/>
        <v/>
      </c>
    </row>
    <row r="104" spans="2:27" s="9" customFormat="1" ht="11.25" customHeight="1">
      <c r="B104" s="369"/>
      <c r="D104" s="292" t="str">
        <f t="shared" si="44"/>
        <v/>
      </c>
      <c r="F104" s="369"/>
      <c r="H104" s="292" t="str">
        <f t="shared" si="45"/>
        <v/>
      </c>
      <c r="J104" s="121">
        <f t="shared" si="46"/>
        <v>0</v>
      </c>
      <c r="L104" s="292" t="str">
        <f t="shared" si="38"/>
        <v/>
      </c>
      <c r="N104" s="62" t="s">
        <v>69</v>
      </c>
      <c r="O104" s="136"/>
      <c r="P104" s="369"/>
      <c r="R104" s="292" t="str">
        <f t="shared" si="47"/>
        <v/>
      </c>
      <c r="T104" s="369"/>
      <c r="V104" s="292" t="str">
        <f t="shared" si="48"/>
        <v/>
      </c>
      <c r="X104" s="121">
        <f t="shared" si="49"/>
        <v>0</v>
      </c>
      <c r="Z104" s="292" t="str">
        <f t="shared" si="50"/>
        <v/>
      </c>
      <c r="AA104" s="10"/>
    </row>
    <row r="105" spans="2:27" s="9" customFormat="1" ht="11.25" customHeight="1">
      <c r="B105" s="369"/>
      <c r="D105" s="292" t="str">
        <f t="shared" si="44"/>
        <v/>
      </c>
      <c r="F105" s="369"/>
      <c r="H105" s="292" t="str">
        <f t="shared" si="45"/>
        <v/>
      </c>
      <c r="J105" s="121">
        <f t="shared" si="46"/>
        <v>0</v>
      </c>
      <c r="L105" s="292" t="str">
        <f t="shared" si="38"/>
        <v/>
      </c>
      <c r="N105" s="62" t="s">
        <v>61</v>
      </c>
      <c r="O105" s="136"/>
      <c r="P105" s="369"/>
      <c r="R105" s="292" t="str">
        <f t="shared" si="47"/>
        <v/>
      </c>
      <c r="T105" s="369"/>
      <c r="V105" s="292" t="str">
        <f t="shared" si="48"/>
        <v/>
      </c>
      <c r="X105" s="121">
        <f t="shared" si="49"/>
        <v>0</v>
      </c>
      <c r="Z105" s="292" t="str">
        <f t="shared" si="50"/>
        <v/>
      </c>
      <c r="AA105" s="10"/>
    </row>
    <row r="106" spans="2:27" s="9" customFormat="1" ht="11.25" customHeight="1">
      <c r="B106" s="369"/>
      <c r="D106" s="292" t="str">
        <f t="shared" si="44"/>
        <v/>
      </c>
      <c r="F106" s="369"/>
      <c r="H106" s="292" t="str">
        <f t="shared" si="45"/>
        <v/>
      </c>
      <c r="J106" s="121">
        <f t="shared" si="46"/>
        <v>0</v>
      </c>
      <c r="L106" s="292" t="str">
        <f t="shared" si="38"/>
        <v/>
      </c>
      <c r="N106" s="62" t="s">
        <v>62</v>
      </c>
      <c r="O106" s="136"/>
      <c r="P106" s="369"/>
      <c r="R106" s="292" t="str">
        <f t="shared" si="47"/>
        <v/>
      </c>
      <c r="T106" s="369"/>
      <c r="V106" s="292" t="str">
        <f t="shared" si="48"/>
        <v/>
      </c>
      <c r="X106" s="121">
        <f t="shared" si="49"/>
        <v>0</v>
      </c>
      <c r="Z106" s="292" t="str">
        <f t="shared" si="50"/>
        <v/>
      </c>
      <c r="AA106" s="10"/>
    </row>
    <row r="107" spans="2:27" s="9" customFormat="1" ht="11.25" customHeight="1">
      <c r="B107" s="369"/>
      <c r="D107" s="292" t="str">
        <f t="shared" si="44"/>
        <v/>
      </c>
      <c r="F107" s="369"/>
      <c r="H107" s="292" t="str">
        <f t="shared" si="45"/>
        <v/>
      </c>
      <c r="J107" s="121">
        <f t="shared" si="46"/>
        <v>0</v>
      </c>
      <c r="L107" s="292" t="str">
        <f t="shared" si="38"/>
        <v/>
      </c>
      <c r="N107" s="62" t="s">
        <v>63</v>
      </c>
      <c r="O107" s="136"/>
      <c r="P107" s="369"/>
      <c r="R107" s="292" t="str">
        <f t="shared" si="47"/>
        <v/>
      </c>
      <c r="T107" s="369"/>
      <c r="V107" s="292" t="str">
        <f t="shared" si="48"/>
        <v/>
      </c>
      <c r="X107" s="121">
        <f t="shared" si="49"/>
        <v>0</v>
      </c>
      <c r="Z107" s="292" t="str">
        <f t="shared" si="50"/>
        <v/>
      </c>
      <c r="AA107" s="10"/>
    </row>
    <row r="108" spans="2:27" s="9" customFormat="1" ht="11.25" customHeight="1">
      <c r="B108" s="369"/>
      <c r="D108" s="292" t="str">
        <f t="shared" si="44"/>
        <v/>
      </c>
      <c r="F108" s="369"/>
      <c r="H108" s="292" t="str">
        <f t="shared" si="45"/>
        <v/>
      </c>
      <c r="J108" s="121">
        <f t="shared" si="46"/>
        <v>0</v>
      </c>
      <c r="L108" s="292" t="str">
        <f t="shared" si="38"/>
        <v/>
      </c>
      <c r="N108" s="62" t="s">
        <v>71</v>
      </c>
      <c r="O108" s="136"/>
      <c r="P108" s="369"/>
      <c r="R108" s="292" t="str">
        <f t="shared" si="47"/>
        <v/>
      </c>
      <c r="T108" s="369"/>
      <c r="V108" s="292" t="str">
        <f t="shared" si="48"/>
        <v/>
      </c>
      <c r="X108" s="121">
        <f t="shared" si="49"/>
        <v>0</v>
      </c>
      <c r="Z108" s="292" t="str">
        <f t="shared" si="50"/>
        <v/>
      </c>
      <c r="AA108" s="10"/>
    </row>
    <row r="109" spans="2:27" s="9" customFormat="1" ht="16" customHeight="1">
      <c r="B109" s="302">
        <f>SUM(B102:B108)</f>
        <v>0</v>
      </c>
      <c r="D109" s="303" t="str">
        <f t="shared" si="44"/>
        <v/>
      </c>
      <c r="F109" s="302">
        <f>SUM(F102:F108)</f>
        <v>0</v>
      </c>
      <c r="H109" s="303" t="str">
        <f t="shared" si="45"/>
        <v/>
      </c>
      <c r="J109" s="302">
        <f>SUM(J102:J108)</f>
        <v>0</v>
      </c>
      <c r="L109" s="303" t="str">
        <f t="shared" si="38"/>
        <v/>
      </c>
      <c r="N109" s="160" t="s">
        <v>18</v>
      </c>
      <c r="O109" s="86"/>
      <c r="P109" s="302">
        <f>SUM(P102:P108)</f>
        <v>0</v>
      </c>
      <c r="R109" s="303" t="str">
        <f t="shared" si="47"/>
        <v/>
      </c>
      <c r="T109" s="302">
        <f>SUM(T102:T108)</f>
        <v>0</v>
      </c>
      <c r="V109" s="303" t="str">
        <f t="shared" si="48"/>
        <v/>
      </c>
      <c r="X109" s="302">
        <f>SUM(X102:X108)</f>
        <v>0</v>
      </c>
      <c r="Z109" s="303" t="str">
        <f t="shared" si="50"/>
        <v/>
      </c>
      <c r="AA109" s="10"/>
    </row>
    <row r="110" spans="2:27" ht="34.5" customHeight="1">
      <c r="D110" s="290"/>
      <c r="H110" s="290"/>
      <c r="L110" s="290"/>
      <c r="N110" s="17" t="s">
        <v>64</v>
      </c>
      <c r="O110" s="140"/>
      <c r="P110" s="81"/>
      <c r="R110" s="290"/>
      <c r="S110"/>
      <c r="T110" s="81"/>
      <c r="V110" s="290"/>
      <c r="X110" s="81"/>
      <c r="Z110" s="290"/>
      <c r="AA110" s="10"/>
    </row>
    <row r="111" spans="2:27" s="9" customFormat="1" ht="11.5">
      <c r="B111" s="368"/>
      <c r="D111" s="291" t="str">
        <f t="shared" ref="D111:D118" si="51">IF(B111=0,"",B111/B$78)</f>
        <v/>
      </c>
      <c r="F111" s="368"/>
      <c r="H111" s="291" t="str">
        <f t="shared" ref="H111:H118" si="52">IF(F111=0,"",F111/F$78)</f>
        <v/>
      </c>
      <c r="J111" s="120">
        <f t="shared" ref="J111:J116" si="53">B111+F111</f>
        <v>0</v>
      </c>
      <c r="L111" s="291" t="str">
        <f t="shared" si="38"/>
        <v/>
      </c>
      <c r="N111" s="62" t="s">
        <v>68</v>
      </c>
      <c r="O111" s="136"/>
      <c r="P111" s="368"/>
      <c r="R111" s="291" t="str">
        <f t="shared" ref="R111:R117" si="54">IF(P111=0,"",P111/P$78)</f>
        <v/>
      </c>
      <c r="T111" s="368"/>
      <c r="V111" s="291" t="str">
        <f t="shared" ref="V111:V118" si="55">IF(T111=0,"",T111/T$78)</f>
        <v/>
      </c>
      <c r="X111" s="120">
        <f t="shared" ref="X111:X116" si="56">P111+T111</f>
        <v>0</v>
      </c>
      <c r="Z111" s="291" t="str">
        <f t="shared" ref="Z111:Z117" si="57">IF(X111=0,"",X111/X$78)</f>
        <v/>
      </c>
      <c r="AA111" s="10"/>
    </row>
    <row r="112" spans="2:27" s="9" customFormat="1" ht="11.5">
      <c r="B112" s="369"/>
      <c r="D112" s="292" t="str">
        <f t="shared" si="51"/>
        <v/>
      </c>
      <c r="F112" s="369"/>
      <c r="H112" s="292" t="str">
        <f t="shared" si="52"/>
        <v/>
      </c>
      <c r="J112" s="121">
        <f t="shared" si="53"/>
        <v>0</v>
      </c>
      <c r="L112" s="292" t="str">
        <f t="shared" si="38"/>
        <v/>
      </c>
      <c r="N112" s="62" t="s">
        <v>126</v>
      </c>
      <c r="O112" s="136"/>
      <c r="P112" s="369"/>
      <c r="R112" s="292" t="str">
        <f t="shared" si="54"/>
        <v/>
      </c>
      <c r="T112" s="369"/>
      <c r="V112" s="292" t="str">
        <f t="shared" si="55"/>
        <v/>
      </c>
      <c r="X112" s="121">
        <f t="shared" si="56"/>
        <v>0</v>
      </c>
      <c r="Z112" s="292" t="str">
        <f t="shared" si="57"/>
        <v/>
      </c>
    </row>
    <row r="113" spans="2:27" s="9" customFormat="1" ht="11.25" customHeight="1">
      <c r="B113" s="369"/>
      <c r="D113" s="292" t="str">
        <f t="shared" si="51"/>
        <v/>
      </c>
      <c r="F113" s="369"/>
      <c r="H113" s="292" t="str">
        <f t="shared" si="52"/>
        <v/>
      </c>
      <c r="J113" s="121">
        <f t="shared" si="53"/>
        <v>0</v>
      </c>
      <c r="L113" s="292" t="str">
        <f t="shared" si="38"/>
        <v/>
      </c>
      <c r="N113" s="62" t="s">
        <v>69</v>
      </c>
      <c r="O113" s="136"/>
      <c r="P113" s="369"/>
      <c r="R113" s="292" t="str">
        <f t="shared" si="54"/>
        <v/>
      </c>
      <c r="T113" s="369"/>
      <c r="V113" s="292" t="str">
        <f t="shared" si="55"/>
        <v/>
      </c>
      <c r="X113" s="121">
        <f t="shared" si="56"/>
        <v>0</v>
      </c>
      <c r="Z113" s="292" t="str">
        <f t="shared" si="57"/>
        <v/>
      </c>
      <c r="AA113" s="10"/>
    </row>
    <row r="114" spans="2:27" s="9" customFormat="1" ht="23">
      <c r="B114" s="369"/>
      <c r="D114" s="292" t="str">
        <f t="shared" si="51"/>
        <v/>
      </c>
      <c r="F114" s="369"/>
      <c r="H114" s="292" t="str">
        <f t="shared" si="52"/>
        <v/>
      </c>
      <c r="J114" s="121">
        <f t="shared" si="53"/>
        <v>0</v>
      </c>
      <c r="L114" s="292" t="str">
        <f t="shared" si="38"/>
        <v/>
      </c>
      <c r="N114" s="62" t="s">
        <v>103</v>
      </c>
      <c r="O114" s="136"/>
      <c r="P114" s="369"/>
      <c r="R114" s="292" t="str">
        <f t="shared" si="54"/>
        <v/>
      </c>
      <c r="T114" s="369"/>
      <c r="V114" s="292" t="str">
        <f t="shared" si="55"/>
        <v/>
      </c>
      <c r="X114" s="121">
        <f t="shared" si="56"/>
        <v>0</v>
      </c>
      <c r="Z114" s="292" t="str">
        <f t="shared" si="57"/>
        <v/>
      </c>
      <c r="AA114" s="10"/>
    </row>
    <row r="115" spans="2:27" s="9" customFormat="1" ht="11.5">
      <c r="B115" s="369"/>
      <c r="D115" s="292" t="str">
        <f t="shared" si="51"/>
        <v/>
      </c>
      <c r="F115" s="369"/>
      <c r="H115" s="292" t="str">
        <f t="shared" si="52"/>
        <v/>
      </c>
      <c r="J115" s="121">
        <f t="shared" si="53"/>
        <v>0</v>
      </c>
      <c r="L115" s="292" t="str">
        <f t="shared" si="38"/>
        <v/>
      </c>
      <c r="N115" s="62" t="s">
        <v>65</v>
      </c>
      <c r="O115" s="136"/>
      <c r="P115" s="369"/>
      <c r="R115" s="292" t="str">
        <f t="shared" si="54"/>
        <v/>
      </c>
      <c r="T115" s="369"/>
      <c r="V115" s="292" t="str">
        <f t="shared" si="55"/>
        <v/>
      </c>
      <c r="X115" s="121">
        <f t="shared" si="56"/>
        <v>0</v>
      </c>
      <c r="Z115" s="292" t="str">
        <f t="shared" si="57"/>
        <v/>
      </c>
      <c r="AA115" s="10"/>
    </row>
    <row r="116" spans="2:27" s="9" customFormat="1" ht="11.5">
      <c r="B116" s="369"/>
      <c r="D116" s="292" t="str">
        <f t="shared" si="51"/>
        <v/>
      </c>
      <c r="F116" s="369"/>
      <c r="H116" s="292" t="str">
        <f t="shared" si="52"/>
        <v/>
      </c>
      <c r="J116" s="121">
        <f t="shared" si="53"/>
        <v>0</v>
      </c>
      <c r="L116" s="292" t="str">
        <f t="shared" si="38"/>
        <v/>
      </c>
      <c r="N116" s="83" t="s">
        <v>11</v>
      </c>
      <c r="O116" s="180"/>
      <c r="P116" s="369"/>
      <c r="R116" s="292" t="str">
        <f t="shared" si="54"/>
        <v/>
      </c>
      <c r="T116" s="369"/>
      <c r="V116" s="292" t="str">
        <f t="shared" si="55"/>
        <v/>
      </c>
      <c r="X116" s="121">
        <f t="shared" si="56"/>
        <v>0</v>
      </c>
      <c r="Z116" s="292" t="str">
        <f t="shared" si="57"/>
        <v/>
      </c>
      <c r="AA116" s="20"/>
    </row>
    <row r="117" spans="2:27" s="9" customFormat="1" ht="11.25" customHeight="1">
      <c r="B117" s="390"/>
      <c r="D117" s="294" t="str">
        <f t="shared" si="51"/>
        <v/>
      </c>
      <c r="F117" s="390"/>
      <c r="H117" s="294" t="str">
        <f t="shared" si="52"/>
        <v/>
      </c>
      <c r="J117" s="123">
        <f>B117+F117</f>
        <v>0</v>
      </c>
      <c r="L117" s="294" t="str">
        <f t="shared" si="38"/>
        <v/>
      </c>
      <c r="N117" s="62" t="s">
        <v>71</v>
      </c>
      <c r="O117" s="136"/>
      <c r="P117" s="369"/>
      <c r="R117" s="121" t="str">
        <f t="shared" si="54"/>
        <v/>
      </c>
      <c r="T117" s="369"/>
      <c r="V117" s="121" t="str">
        <f t="shared" si="55"/>
        <v/>
      </c>
      <c r="X117" s="121">
        <f>P117+T117</f>
        <v>0</v>
      </c>
      <c r="Z117" s="121" t="str">
        <f t="shared" si="57"/>
        <v/>
      </c>
      <c r="AA117" s="10"/>
    </row>
    <row r="118" spans="2:27" s="9" customFormat="1" ht="19" customHeight="1">
      <c r="B118" s="302">
        <f>SUM(B111:B117)</f>
        <v>0</v>
      </c>
      <c r="D118" s="303" t="str">
        <f t="shared" si="51"/>
        <v/>
      </c>
      <c r="F118" s="302">
        <f>SUM(F111:F117)</f>
        <v>0</v>
      </c>
      <c r="H118" s="303" t="str">
        <f t="shared" si="52"/>
        <v/>
      </c>
      <c r="J118" s="302">
        <f>SUM(J111:J117)</f>
        <v>0</v>
      </c>
      <c r="L118" s="303" t="str">
        <f t="shared" si="38"/>
        <v/>
      </c>
      <c r="N118" s="160" t="s">
        <v>18</v>
      </c>
      <c r="O118" s="86"/>
      <c r="P118" s="302">
        <f>SUM(P111:P117)</f>
        <v>0</v>
      </c>
      <c r="R118" s="303" t="str">
        <f>IF(P118=0,"",P118/P$78)</f>
        <v/>
      </c>
      <c r="T118" s="302">
        <f>SUM(T111:T117)</f>
        <v>0</v>
      </c>
      <c r="V118" s="303" t="str">
        <f t="shared" si="55"/>
        <v/>
      </c>
      <c r="X118" s="302">
        <f>SUM(X111:X117)</f>
        <v>0</v>
      </c>
      <c r="Z118" s="303" t="str">
        <f>IF(X118=0,"",X118/X$78)</f>
        <v/>
      </c>
    </row>
    <row r="119" spans="2:27" s="9" customFormat="1" ht="21" customHeight="1">
      <c r="B119" s="169"/>
      <c r="D119" s="297"/>
      <c r="F119" s="169"/>
      <c r="H119" s="297"/>
      <c r="J119" s="169"/>
      <c r="L119" s="297"/>
      <c r="N119" s="17" t="s">
        <v>66</v>
      </c>
      <c r="O119" s="140"/>
      <c r="P119" s="169"/>
      <c r="R119" s="297"/>
      <c r="T119" s="169"/>
      <c r="V119" s="297"/>
      <c r="X119" s="169"/>
      <c r="Z119" s="297"/>
    </row>
    <row r="120" spans="2:27" s="9" customFormat="1" ht="11.25" customHeight="1">
      <c r="B120" s="368"/>
      <c r="D120" s="291" t="str">
        <f>IF(B120=0,"",B120/B$78)</f>
        <v/>
      </c>
      <c r="F120" s="368"/>
      <c r="H120" s="291" t="str">
        <f>IF(F120=0,"",F120/F$78)</f>
        <v/>
      </c>
      <c r="J120" s="120">
        <f>B120+F120</f>
        <v>0</v>
      </c>
      <c r="L120" s="291" t="str">
        <f t="shared" si="38"/>
        <v/>
      </c>
      <c r="N120" s="62" t="s">
        <v>68</v>
      </c>
      <c r="O120" s="136"/>
      <c r="P120" s="368"/>
      <c r="R120" s="291" t="str">
        <f>IF(P120=0,"",P120/P$78)</f>
        <v/>
      </c>
      <c r="T120" s="368"/>
      <c r="V120" s="291" t="str">
        <f>IF(T120=0,"",T120/T$78)</f>
        <v/>
      </c>
      <c r="X120" s="120">
        <f>P120+T120</f>
        <v>0</v>
      </c>
      <c r="Z120" s="291" t="str">
        <f>IF(X120=0,"",X120/X$78)</f>
        <v/>
      </c>
    </row>
    <row r="121" spans="2:27" s="9" customFormat="1" ht="11.5">
      <c r="B121" s="369"/>
      <c r="D121" s="292" t="str">
        <f>IF(B121=0,"",B121/B$78)</f>
        <v/>
      </c>
      <c r="F121" s="369"/>
      <c r="H121" s="292" t="str">
        <f>IF(F121=0,"",F121/F$78)</f>
        <v/>
      </c>
      <c r="J121" s="121">
        <f>B121+F121</f>
        <v>0</v>
      </c>
      <c r="L121" s="292" t="str">
        <f t="shared" si="38"/>
        <v/>
      </c>
      <c r="N121" s="62" t="s">
        <v>126</v>
      </c>
      <c r="O121" s="136"/>
      <c r="P121" s="369"/>
      <c r="R121" s="292" t="str">
        <f>IF(P121=0,"",P121/P$78)</f>
        <v/>
      </c>
      <c r="T121" s="369"/>
      <c r="V121" s="292" t="str">
        <f>IF(T121=0,"",T121/T$78)</f>
        <v/>
      </c>
      <c r="X121" s="121">
        <f>P121+T121</f>
        <v>0</v>
      </c>
      <c r="Z121" s="292" t="str">
        <f>IF(X121=0,"",X121/X$78)</f>
        <v/>
      </c>
    </row>
    <row r="122" spans="2:27" s="9" customFormat="1" ht="11.25" customHeight="1">
      <c r="B122" s="369"/>
      <c r="D122" s="292" t="str">
        <f>IF(B122=0,"",B122/B$78)</f>
        <v/>
      </c>
      <c r="F122" s="369"/>
      <c r="H122" s="292" t="str">
        <f>IF(F122=0,"",F122/F$78)</f>
        <v/>
      </c>
      <c r="J122" s="121">
        <f>B122+F122</f>
        <v>0</v>
      </c>
      <c r="L122" s="292" t="str">
        <f t="shared" si="38"/>
        <v/>
      </c>
      <c r="N122" s="62" t="s">
        <v>69</v>
      </c>
      <c r="O122" s="136"/>
      <c r="P122" s="369"/>
      <c r="R122" s="292" t="str">
        <f>IF(P122=0,"",P122/P$78)</f>
        <v/>
      </c>
      <c r="T122" s="369"/>
      <c r="V122" s="292" t="str">
        <f>IF(T122=0,"",T122/T$78)</f>
        <v/>
      </c>
      <c r="X122" s="121">
        <f>P122+T122</f>
        <v>0</v>
      </c>
      <c r="Z122" s="292" t="str">
        <f>IF(X122=0,"",X122/X$78)</f>
        <v/>
      </c>
    </row>
    <row r="123" spans="2:27" s="9" customFormat="1" ht="11.25" customHeight="1">
      <c r="B123" s="369"/>
      <c r="D123" s="292" t="str">
        <f>IF(B123=0,"",B123/B$78)</f>
        <v/>
      </c>
      <c r="F123" s="369"/>
      <c r="H123" s="292" t="str">
        <f>IF(F123=0,"",F123/F$78)</f>
        <v/>
      </c>
      <c r="J123" s="121">
        <f>B123+F123</f>
        <v>0</v>
      </c>
      <c r="L123" s="292" t="str">
        <f t="shared" si="38"/>
        <v/>
      </c>
      <c r="N123" s="62" t="s">
        <v>71</v>
      </c>
      <c r="O123" s="136"/>
      <c r="P123" s="369"/>
      <c r="R123" s="292" t="str">
        <f>IF(P123=0,"",P123/P$78)</f>
        <v/>
      </c>
      <c r="T123" s="369"/>
      <c r="V123" s="292" t="str">
        <f>IF(T123=0,"",T123/T$78)</f>
        <v/>
      </c>
      <c r="X123" s="121">
        <f>P123+T123</f>
        <v>0</v>
      </c>
      <c r="Z123" s="292" t="str">
        <f>IF(X123=0,"",X123/X$78)</f>
        <v/>
      </c>
      <c r="AA123" s="10"/>
    </row>
    <row r="124" spans="2:27" s="9" customFormat="1" ht="17.5" customHeight="1">
      <c r="B124" s="302">
        <f>SUM(B120:B123)</f>
        <v>0</v>
      </c>
      <c r="D124" s="303" t="str">
        <f>IF(B124=0,"",B124/B$78)</f>
        <v/>
      </c>
      <c r="F124" s="302">
        <f>SUM(F120:F123)</f>
        <v>0</v>
      </c>
      <c r="H124" s="303" t="str">
        <f>IF(F124=0,"",F124/F$78)</f>
        <v/>
      </c>
      <c r="J124" s="302">
        <f>SUM(J120:J123)</f>
        <v>0</v>
      </c>
      <c r="L124" s="303" t="str">
        <f>IF(J124=0,"",J124/J$78)</f>
        <v/>
      </c>
      <c r="N124" s="160" t="s">
        <v>18</v>
      </c>
      <c r="O124" s="86"/>
      <c r="P124" s="302">
        <f>SUM(P120:P123)</f>
        <v>0</v>
      </c>
      <c r="R124" s="303" t="str">
        <f>IF(P124=0,"",P124/P$78)</f>
        <v/>
      </c>
      <c r="T124" s="302">
        <f>SUM(T120:T123)</f>
        <v>0</v>
      </c>
      <c r="V124" s="303" t="str">
        <f>IF(T124=0,"",T124/T$78)</f>
        <v/>
      </c>
      <c r="X124" s="302">
        <f>SUM(X120:X123)</f>
        <v>0</v>
      </c>
      <c r="Z124" s="303" t="str">
        <f>IF(X124=0,"",X124/X$78)</f>
        <v/>
      </c>
      <c r="AA124" s="10"/>
    </row>
    <row r="125" spans="2:27" s="9" customFormat="1" ht="21" customHeight="1">
      <c r="B125" s="81"/>
      <c r="D125" s="290"/>
      <c r="F125" s="81"/>
      <c r="H125" s="290"/>
      <c r="J125" s="81"/>
      <c r="L125" s="290"/>
      <c r="N125" s="17" t="s">
        <v>67</v>
      </c>
      <c r="O125" s="140"/>
      <c r="P125" s="81"/>
      <c r="R125" s="290"/>
      <c r="T125" s="81"/>
      <c r="V125" s="290"/>
      <c r="X125" s="81"/>
      <c r="Z125" s="290"/>
    </row>
    <row r="126" spans="2:27" s="9" customFormat="1" ht="15" customHeight="1">
      <c r="B126" s="368"/>
      <c r="D126" s="291" t="str">
        <f t="shared" ref="D126:D133" si="58">IF(B126=0,"",B126/B$78)</f>
        <v/>
      </c>
      <c r="F126" s="368"/>
      <c r="H126" s="291" t="str">
        <f t="shared" ref="H126:H133" si="59">IF(F126=0,"",F126/F$78)</f>
        <v/>
      </c>
      <c r="J126" s="120">
        <f t="shared" ref="J126:J131" si="60">B126+F126</f>
        <v>0</v>
      </c>
      <c r="L126" s="291" t="str">
        <f t="shared" si="38"/>
        <v/>
      </c>
      <c r="N126" s="62" t="s">
        <v>68</v>
      </c>
      <c r="O126" s="136"/>
      <c r="P126" s="368"/>
      <c r="R126" s="291" t="str">
        <f t="shared" ref="R126:R133" si="61">IF(P126=0,"",P126/P$78)</f>
        <v/>
      </c>
      <c r="T126" s="368"/>
      <c r="V126" s="291" t="str">
        <f t="shared" ref="V126:V133" si="62">IF(T126=0,"",T126/T$78)</f>
        <v/>
      </c>
      <c r="X126" s="120">
        <f t="shared" ref="X126:X131" si="63">P126+T126</f>
        <v>0</v>
      </c>
      <c r="Z126" s="291" t="str">
        <f t="shared" ref="Z126:Z133" si="64">IF(X126=0,"",X126/X$78)</f>
        <v/>
      </c>
    </row>
    <row r="127" spans="2:27" s="9" customFormat="1" ht="11.5">
      <c r="B127" s="369"/>
      <c r="D127" s="292" t="str">
        <f t="shared" si="58"/>
        <v/>
      </c>
      <c r="F127" s="369"/>
      <c r="H127" s="292" t="str">
        <f t="shared" si="59"/>
        <v/>
      </c>
      <c r="J127" s="121">
        <f t="shared" si="60"/>
        <v>0</v>
      </c>
      <c r="L127" s="292" t="str">
        <f t="shared" si="38"/>
        <v/>
      </c>
      <c r="N127" s="62" t="s">
        <v>69</v>
      </c>
      <c r="O127" s="136"/>
      <c r="P127" s="369"/>
      <c r="R127" s="292" t="str">
        <f t="shared" si="61"/>
        <v/>
      </c>
      <c r="T127" s="369"/>
      <c r="V127" s="292" t="str">
        <f t="shared" si="62"/>
        <v/>
      </c>
      <c r="X127" s="121">
        <f t="shared" si="63"/>
        <v>0</v>
      </c>
      <c r="Z127" s="292" t="str">
        <f t="shared" si="64"/>
        <v/>
      </c>
    </row>
    <row r="128" spans="2:27" s="9" customFormat="1" ht="11.5">
      <c r="B128" s="369"/>
      <c r="D128" s="292" t="str">
        <f t="shared" si="58"/>
        <v/>
      </c>
      <c r="F128" s="369"/>
      <c r="H128" s="292" t="str">
        <f t="shared" si="59"/>
        <v/>
      </c>
      <c r="J128" s="121">
        <f t="shared" si="60"/>
        <v>0</v>
      </c>
      <c r="L128" s="292" t="str">
        <f t="shared" si="38"/>
        <v/>
      </c>
      <c r="N128" s="62" t="s">
        <v>126</v>
      </c>
      <c r="O128" s="136"/>
      <c r="P128" s="369"/>
      <c r="R128" s="292" t="str">
        <f t="shared" si="61"/>
        <v/>
      </c>
      <c r="T128" s="369"/>
      <c r="V128" s="292" t="str">
        <f t="shared" si="62"/>
        <v/>
      </c>
      <c r="X128" s="121">
        <f t="shared" si="63"/>
        <v>0</v>
      </c>
      <c r="Z128" s="292" t="str">
        <f t="shared" si="64"/>
        <v/>
      </c>
    </row>
    <row r="129" spans="2:27" s="9" customFormat="1" ht="11.5">
      <c r="B129" s="369"/>
      <c r="D129" s="292" t="str">
        <f t="shared" si="58"/>
        <v/>
      </c>
      <c r="F129" s="369"/>
      <c r="H129" s="292" t="str">
        <f t="shared" si="59"/>
        <v/>
      </c>
      <c r="J129" s="121">
        <f t="shared" si="60"/>
        <v>0</v>
      </c>
      <c r="L129" s="292" t="str">
        <f t="shared" si="38"/>
        <v/>
      </c>
      <c r="N129" s="62" t="s">
        <v>70</v>
      </c>
      <c r="O129" s="136"/>
      <c r="P129" s="369"/>
      <c r="R129" s="292" t="str">
        <f t="shared" si="61"/>
        <v/>
      </c>
      <c r="T129" s="369"/>
      <c r="V129" s="292" t="str">
        <f t="shared" si="62"/>
        <v/>
      </c>
      <c r="X129" s="121">
        <f t="shared" si="63"/>
        <v>0</v>
      </c>
      <c r="Z129" s="292" t="str">
        <f t="shared" si="64"/>
        <v/>
      </c>
    </row>
    <row r="130" spans="2:27" s="9" customFormat="1" ht="11.5">
      <c r="B130" s="369"/>
      <c r="D130" s="292" t="str">
        <f t="shared" si="58"/>
        <v/>
      </c>
      <c r="F130" s="369"/>
      <c r="H130" s="292" t="str">
        <f t="shared" si="59"/>
        <v/>
      </c>
      <c r="J130" s="121">
        <f t="shared" si="60"/>
        <v>0</v>
      </c>
      <c r="L130" s="292" t="str">
        <f t="shared" si="38"/>
        <v/>
      </c>
      <c r="N130" s="62" t="s">
        <v>101</v>
      </c>
      <c r="O130" s="136"/>
      <c r="P130" s="369"/>
      <c r="R130" s="292" t="str">
        <f t="shared" si="61"/>
        <v/>
      </c>
      <c r="T130" s="369"/>
      <c r="V130" s="292" t="str">
        <f t="shared" si="62"/>
        <v/>
      </c>
      <c r="X130" s="121">
        <f t="shared" si="63"/>
        <v>0</v>
      </c>
      <c r="Z130" s="292" t="str">
        <f t="shared" si="64"/>
        <v/>
      </c>
    </row>
    <row r="131" spans="2:27" s="9" customFormat="1" ht="11.5">
      <c r="B131" s="369"/>
      <c r="D131" s="292" t="str">
        <f t="shared" si="58"/>
        <v/>
      </c>
      <c r="F131" s="369"/>
      <c r="H131" s="292" t="str">
        <f t="shared" si="59"/>
        <v/>
      </c>
      <c r="J131" s="121">
        <f t="shared" si="60"/>
        <v>0</v>
      </c>
      <c r="L131" s="292" t="str">
        <f t="shared" si="38"/>
        <v/>
      </c>
      <c r="N131" s="62" t="s">
        <v>71</v>
      </c>
      <c r="O131" s="136"/>
      <c r="P131" s="369"/>
      <c r="R131" s="292" t="str">
        <f t="shared" si="61"/>
        <v/>
      </c>
      <c r="T131" s="369"/>
      <c r="V131" s="292" t="str">
        <f t="shared" si="62"/>
        <v/>
      </c>
      <c r="X131" s="121">
        <f t="shared" si="63"/>
        <v>0</v>
      </c>
      <c r="Z131" s="292" t="str">
        <f t="shared" si="64"/>
        <v/>
      </c>
    </row>
    <row r="132" spans="2:27" s="9" customFormat="1" ht="16.5" customHeight="1">
      <c r="B132" s="302">
        <f>SUM(B126:B131)</f>
        <v>0</v>
      </c>
      <c r="D132" s="303" t="str">
        <f t="shared" si="58"/>
        <v/>
      </c>
      <c r="F132" s="302">
        <f>SUM(F126:F131)</f>
        <v>0</v>
      </c>
      <c r="H132" s="303" t="str">
        <f t="shared" si="59"/>
        <v/>
      </c>
      <c r="J132" s="302">
        <f>SUM(J126:J131)</f>
        <v>0</v>
      </c>
      <c r="L132" s="303" t="str">
        <f t="shared" si="38"/>
        <v/>
      </c>
      <c r="N132" s="160" t="s">
        <v>18</v>
      </c>
      <c r="O132" s="86"/>
      <c r="P132" s="302">
        <f>SUM(P126:P131)</f>
        <v>0</v>
      </c>
      <c r="R132" s="303" t="str">
        <f t="shared" si="61"/>
        <v/>
      </c>
      <c r="T132" s="302">
        <f>SUM(T126:T131)</f>
        <v>0</v>
      </c>
      <c r="V132" s="303" t="str">
        <f t="shared" si="62"/>
        <v/>
      </c>
      <c r="X132" s="302">
        <f>SUM(X126:X131)</f>
        <v>0</v>
      </c>
      <c r="Z132" s="303" t="str">
        <f t="shared" si="64"/>
        <v/>
      </c>
    </row>
    <row r="133" spans="2:27" s="9" customFormat="1" ht="17.5" customHeight="1">
      <c r="B133" s="304">
        <f>B100+B118+B124+B109+B132</f>
        <v>0</v>
      </c>
      <c r="D133" s="305" t="str">
        <f t="shared" si="58"/>
        <v/>
      </c>
      <c r="F133" s="304">
        <f>F100+F118+F124+F109+F132</f>
        <v>0</v>
      </c>
      <c r="H133" s="305" t="str">
        <f t="shared" si="59"/>
        <v/>
      </c>
      <c r="J133" s="304">
        <f>J100+J118+J124+J109+J132</f>
        <v>0</v>
      </c>
      <c r="L133" s="305" t="str">
        <f t="shared" si="38"/>
        <v/>
      </c>
      <c r="N133" s="162" t="s">
        <v>72</v>
      </c>
      <c r="O133" s="90"/>
      <c r="P133" s="304">
        <f>P100+P118+P124+P109+P132</f>
        <v>0</v>
      </c>
      <c r="R133" s="305" t="str">
        <f t="shared" si="61"/>
        <v/>
      </c>
      <c r="T133" s="304">
        <f>T100+T118+T124+T109+T132</f>
        <v>0</v>
      </c>
      <c r="V133" s="305" t="str">
        <f t="shared" si="62"/>
        <v/>
      </c>
      <c r="X133" s="304">
        <f>X100+X118+X124+X109+X132</f>
        <v>0</v>
      </c>
      <c r="Z133" s="305" t="str">
        <f t="shared" si="64"/>
        <v/>
      </c>
    </row>
    <row r="134" spans="2:27" s="9" customFormat="1" ht="8.25" customHeight="1">
      <c r="B134" s="81"/>
      <c r="D134" s="290"/>
      <c r="F134" s="81"/>
      <c r="H134" s="290"/>
      <c r="J134" s="81"/>
      <c r="L134" s="290"/>
      <c r="N134" s="4"/>
      <c r="O134" s="4"/>
      <c r="P134" s="81"/>
      <c r="R134" s="290"/>
      <c r="T134" s="81"/>
      <c r="V134" s="290"/>
      <c r="X134" s="81"/>
      <c r="Z134" s="290"/>
    </row>
    <row r="135" spans="2:27" s="9" customFormat="1" ht="11.5">
      <c r="B135" s="30" t="s">
        <v>35</v>
      </c>
      <c r="D135" s="290"/>
      <c r="F135" s="30"/>
      <c r="H135" s="290"/>
      <c r="J135" s="81"/>
      <c r="L135" s="290"/>
      <c r="N135" s="159"/>
      <c r="O135" s="141"/>
      <c r="P135" s="30"/>
      <c r="R135" s="290"/>
      <c r="T135" s="30"/>
      <c r="V135" s="290"/>
      <c r="X135" s="81"/>
      <c r="Z135" s="290"/>
    </row>
    <row r="136" spans="2:27" s="9" customFormat="1" ht="11.5">
      <c r="B136" s="30" t="s">
        <v>73</v>
      </c>
      <c r="D136" s="290"/>
      <c r="F136" s="30"/>
      <c r="H136" s="290"/>
      <c r="J136" s="81"/>
      <c r="L136" s="290"/>
      <c r="N136" s="159"/>
      <c r="O136" s="142"/>
      <c r="P136" s="30"/>
      <c r="R136" s="290"/>
      <c r="T136" s="30"/>
      <c r="V136" s="290"/>
      <c r="X136" s="81"/>
      <c r="Z136" s="290"/>
    </row>
    <row r="137" spans="2:27" s="9" customFormat="1" ht="11.5">
      <c r="B137" s="30" t="s">
        <v>139</v>
      </c>
      <c r="D137" s="290"/>
      <c r="F137" s="30"/>
      <c r="H137" s="290"/>
      <c r="J137" s="81"/>
      <c r="L137" s="290"/>
      <c r="N137" s="159"/>
      <c r="O137" s="142"/>
      <c r="P137" s="30"/>
      <c r="R137" s="290"/>
      <c r="T137" s="30"/>
      <c r="V137" s="290"/>
      <c r="X137" s="81"/>
      <c r="Z137" s="290"/>
    </row>
    <row r="138" spans="2:27" s="9" customFormat="1" ht="11.5">
      <c r="B138" s="81"/>
      <c r="D138" s="290"/>
      <c r="F138" s="81"/>
      <c r="H138" s="290"/>
      <c r="J138" s="81"/>
      <c r="L138" s="290"/>
      <c r="N138" s="5" t="s">
        <v>74</v>
      </c>
      <c r="O138" s="4"/>
      <c r="P138" s="81"/>
      <c r="R138" s="290"/>
      <c r="T138" s="81"/>
      <c r="V138" s="290"/>
      <c r="X138" s="81"/>
      <c r="Z138" s="290"/>
    </row>
    <row r="139" spans="2:27" s="9" customFormat="1" ht="16" customHeight="1">
      <c r="B139" s="114">
        <f>B78</f>
        <v>0</v>
      </c>
      <c r="D139" s="295" t="str">
        <f t="shared" ref="D139:D154" si="65">IF(B139=0,"",B139/B$139)</f>
        <v/>
      </c>
      <c r="F139" s="114">
        <f>F78</f>
        <v>0</v>
      </c>
      <c r="H139" s="295" t="str">
        <f>IF(F139=0,"",F139/F$139)</f>
        <v/>
      </c>
      <c r="J139" s="114">
        <f>J78</f>
        <v>0</v>
      </c>
      <c r="L139" s="295" t="str">
        <f>IF(J139=0,"",J139/J$139)</f>
        <v/>
      </c>
      <c r="N139" s="62" t="s">
        <v>33</v>
      </c>
      <c r="O139" s="136"/>
      <c r="P139" s="114">
        <f>P78</f>
        <v>0</v>
      </c>
      <c r="R139" s="295" t="str">
        <f>IF(P139=0,"",P139/P$139)</f>
        <v/>
      </c>
      <c r="T139" s="114">
        <f>T78</f>
        <v>0</v>
      </c>
      <c r="V139" s="295" t="str">
        <f t="shared" ref="V139:V156" si="66">IF(T139=0,"",T139/T$139)</f>
        <v/>
      </c>
      <c r="X139" s="114">
        <f>X78</f>
        <v>0</v>
      </c>
      <c r="Z139" s="295" t="str">
        <f>IF(X139=0,"",X139/X$139)</f>
        <v/>
      </c>
    </row>
    <row r="140" spans="2:27" s="9" customFormat="1" ht="14.5" customHeight="1">
      <c r="B140" s="115">
        <f>B133</f>
        <v>0</v>
      </c>
      <c r="D140" s="296" t="str">
        <f t="shared" si="65"/>
        <v/>
      </c>
      <c r="F140" s="115">
        <f>F133</f>
        <v>0</v>
      </c>
      <c r="H140" s="296" t="str">
        <f>IF(F140=0,"",F140/F$139)</f>
        <v/>
      </c>
      <c r="J140" s="115">
        <f>J133</f>
        <v>0</v>
      </c>
      <c r="L140" s="296" t="str">
        <f>IF(J140=0,"",J140/J$139)</f>
        <v/>
      </c>
      <c r="N140" s="64" t="s">
        <v>72</v>
      </c>
      <c r="O140" s="143"/>
      <c r="P140" s="115">
        <f>P133</f>
        <v>0</v>
      </c>
      <c r="R140" s="296" t="str">
        <f t="shared" ref="R140:R156" si="67">IF(P140=0,"",P140/P$139)</f>
        <v/>
      </c>
      <c r="T140" s="115">
        <f>T133</f>
        <v>0</v>
      </c>
      <c r="V140" s="296" t="str">
        <f t="shared" si="66"/>
        <v/>
      </c>
      <c r="X140" s="115">
        <f>X133</f>
        <v>0</v>
      </c>
      <c r="Z140" s="296" t="str">
        <f>IF(X140=0,"",X140/X$139)</f>
        <v/>
      </c>
      <c r="AA140" s="10"/>
    </row>
    <row r="141" spans="2:27" s="1" customFormat="1" ht="22.5" customHeight="1">
      <c r="B141" s="304">
        <f>B139-B140</f>
        <v>0</v>
      </c>
      <c r="C141" s="9"/>
      <c r="D141" s="305" t="str">
        <f t="shared" si="65"/>
        <v/>
      </c>
      <c r="E141" s="9"/>
      <c r="F141" s="304">
        <f>F139-F140</f>
        <v>0</v>
      </c>
      <c r="G141" s="9"/>
      <c r="H141" s="305" t="str">
        <f>IF(F141=0,"",F141/F$139)</f>
        <v/>
      </c>
      <c r="J141" s="276"/>
      <c r="L141" s="298"/>
      <c r="N141" s="17" t="s">
        <v>75</v>
      </c>
      <c r="O141" s="139"/>
      <c r="P141" s="304">
        <f>P139-P140</f>
        <v>0</v>
      </c>
      <c r="Q141" s="9"/>
      <c r="R141" s="305" t="str">
        <f t="shared" si="67"/>
        <v/>
      </c>
      <c r="S141" s="9"/>
      <c r="T141" s="304">
        <f>T139-T140</f>
        <v>0</v>
      </c>
      <c r="U141" s="9"/>
      <c r="V141" s="305" t="str">
        <f t="shared" si="66"/>
        <v/>
      </c>
      <c r="X141" s="276"/>
      <c r="Z141" s="298"/>
    </row>
    <row r="142" spans="2:27" s="9" customFormat="1" ht="11.5">
      <c r="B142" s="368"/>
      <c r="D142" s="291" t="str">
        <f t="shared" si="65"/>
        <v/>
      </c>
      <c r="F142" s="368"/>
      <c r="H142" s="291" t="str">
        <f t="shared" ref="H142:H156" si="68">IF(F142=0,"",F142/F$139)</f>
        <v/>
      </c>
      <c r="J142" s="81"/>
      <c r="L142" s="290"/>
      <c r="N142" s="91" t="s">
        <v>76</v>
      </c>
      <c r="O142" s="147"/>
      <c r="P142" s="368"/>
      <c r="R142" s="291" t="str">
        <f t="shared" si="67"/>
        <v/>
      </c>
      <c r="T142" s="368"/>
      <c r="V142" s="291" t="str">
        <f t="shared" si="66"/>
        <v/>
      </c>
      <c r="X142" s="81"/>
      <c r="Z142" s="290"/>
      <c r="AA142" s="10"/>
    </row>
    <row r="143" spans="2:27" s="9" customFormat="1" ht="11.5">
      <c r="B143" s="369"/>
      <c r="D143" s="292" t="str">
        <f t="shared" si="65"/>
        <v/>
      </c>
      <c r="F143" s="369"/>
      <c r="H143" s="292" t="str">
        <f t="shared" si="68"/>
        <v/>
      </c>
      <c r="J143" s="81"/>
      <c r="L143" s="290"/>
      <c r="N143" s="64" t="s">
        <v>77</v>
      </c>
      <c r="O143" s="144"/>
      <c r="P143" s="369"/>
      <c r="R143" s="292" t="str">
        <f t="shared" si="67"/>
        <v/>
      </c>
      <c r="T143" s="369"/>
      <c r="V143" s="292" t="str">
        <f t="shared" si="66"/>
        <v/>
      </c>
      <c r="X143" s="81"/>
      <c r="Z143" s="290"/>
      <c r="AA143" s="10"/>
    </row>
    <row r="144" spans="2:27" s="9" customFormat="1" ht="11.5">
      <c r="B144" s="369"/>
      <c r="D144" s="292" t="str">
        <f t="shared" si="65"/>
        <v/>
      </c>
      <c r="F144" s="369"/>
      <c r="H144" s="292" t="str">
        <f t="shared" si="68"/>
        <v/>
      </c>
      <c r="J144" s="81"/>
      <c r="L144" s="290"/>
      <c r="N144" s="64" t="s">
        <v>78</v>
      </c>
      <c r="O144" s="144"/>
      <c r="P144" s="369"/>
      <c r="R144" s="292" t="str">
        <f t="shared" si="67"/>
        <v/>
      </c>
      <c r="T144" s="369"/>
      <c r="V144" s="292" t="str">
        <f t="shared" si="66"/>
        <v/>
      </c>
      <c r="X144" s="81"/>
      <c r="Z144" s="290"/>
      <c r="AA144" s="10"/>
    </row>
    <row r="145" spans="1:27" s="9" customFormat="1" ht="11.5">
      <c r="B145" s="369"/>
      <c r="D145" s="292" t="str">
        <f t="shared" si="65"/>
        <v/>
      </c>
      <c r="F145" s="369"/>
      <c r="H145" s="292" t="str">
        <f t="shared" si="68"/>
        <v/>
      </c>
      <c r="J145" s="81"/>
      <c r="L145" s="290"/>
      <c r="N145" s="64" t="s">
        <v>95</v>
      </c>
      <c r="O145" s="144"/>
      <c r="P145" s="369"/>
      <c r="R145" s="292" t="str">
        <f t="shared" si="67"/>
        <v/>
      </c>
      <c r="T145" s="369"/>
      <c r="V145" s="292" t="str">
        <f t="shared" si="66"/>
        <v/>
      </c>
      <c r="X145" s="81"/>
      <c r="Z145" s="290"/>
      <c r="AA145" s="10"/>
    </row>
    <row r="146" spans="1:27" s="9" customFormat="1" ht="11.5">
      <c r="B146" s="390"/>
      <c r="D146" s="294" t="str">
        <f t="shared" si="65"/>
        <v/>
      </c>
      <c r="F146" s="390"/>
      <c r="H146" s="294" t="str">
        <f t="shared" si="68"/>
        <v/>
      </c>
      <c r="J146" s="81"/>
      <c r="L146" s="290"/>
      <c r="N146" s="64"/>
      <c r="O146" s="149"/>
      <c r="P146" s="390"/>
      <c r="R146" s="294" t="str">
        <f t="shared" si="67"/>
        <v/>
      </c>
      <c r="T146" s="390"/>
      <c r="V146" s="294" t="str">
        <f t="shared" si="66"/>
        <v/>
      </c>
      <c r="X146" s="81"/>
      <c r="Z146" s="290"/>
      <c r="AA146" s="10"/>
    </row>
    <row r="147" spans="1:27" s="9" customFormat="1" ht="11.5">
      <c r="B147" s="368"/>
      <c r="D147" s="291" t="str">
        <f t="shared" si="65"/>
        <v/>
      </c>
      <c r="F147" s="368"/>
      <c r="H147" s="291" t="str">
        <f t="shared" si="68"/>
        <v/>
      </c>
      <c r="J147" s="81"/>
      <c r="L147" s="290"/>
      <c r="N147" s="93" t="s">
        <v>79</v>
      </c>
      <c r="O147" s="145"/>
      <c r="P147" s="368"/>
      <c r="R147" s="291" t="str">
        <f t="shared" si="67"/>
        <v/>
      </c>
      <c r="T147" s="368"/>
      <c r="V147" s="291" t="str">
        <f t="shared" si="66"/>
        <v/>
      </c>
      <c r="X147" s="81"/>
      <c r="Z147" s="290"/>
      <c r="AA147" s="13"/>
    </row>
    <row r="148" spans="1:27" s="1" customFormat="1" ht="11.5">
      <c r="B148" s="304">
        <f>SUM(B142:B147)</f>
        <v>0</v>
      </c>
      <c r="C148" s="9"/>
      <c r="D148" s="305" t="str">
        <f t="shared" si="65"/>
        <v/>
      </c>
      <c r="E148" s="9"/>
      <c r="F148" s="304">
        <f>SUM(F142:F147)</f>
        <v>0</v>
      </c>
      <c r="G148" s="9"/>
      <c r="H148" s="305" t="str">
        <f t="shared" si="68"/>
        <v/>
      </c>
      <c r="J148" s="276"/>
      <c r="L148" s="298"/>
      <c r="N148" s="64" t="s">
        <v>80</v>
      </c>
      <c r="O148" s="144"/>
      <c r="P148" s="304">
        <f>SUM(P142:P147)</f>
        <v>0</v>
      </c>
      <c r="Q148" s="9"/>
      <c r="R148" s="305" t="str">
        <f t="shared" si="67"/>
        <v/>
      </c>
      <c r="S148" s="9"/>
      <c r="T148" s="304">
        <f>SUM(T142:T147)</f>
        <v>0</v>
      </c>
      <c r="U148" s="9"/>
      <c r="V148" s="305" t="str">
        <f t="shared" si="66"/>
        <v/>
      </c>
      <c r="X148" s="276"/>
      <c r="Z148" s="298"/>
      <c r="AA148" s="10"/>
    </row>
    <row r="149" spans="1:27" s="1" customFormat="1" ht="11.5">
      <c r="B149" s="392"/>
      <c r="D149" s="299" t="str">
        <f t="shared" si="65"/>
        <v/>
      </c>
      <c r="F149" s="392"/>
      <c r="H149" s="299" t="str">
        <f t="shared" si="68"/>
        <v/>
      </c>
      <c r="J149" s="276"/>
      <c r="L149" s="298"/>
      <c r="N149" s="91" t="s">
        <v>79</v>
      </c>
      <c r="O149" s="147"/>
      <c r="P149" s="392"/>
      <c r="R149" s="299" t="str">
        <f t="shared" si="67"/>
        <v/>
      </c>
      <c r="T149" s="392"/>
      <c r="V149" s="299" t="str">
        <f t="shared" si="66"/>
        <v/>
      </c>
      <c r="X149" s="276"/>
      <c r="Z149" s="298"/>
      <c r="AA149" s="10"/>
    </row>
    <row r="150" spans="1:27" s="9" customFormat="1" ht="11.5">
      <c r="B150" s="369"/>
      <c r="D150" s="292" t="str">
        <f t="shared" si="65"/>
        <v/>
      </c>
      <c r="F150" s="369"/>
      <c r="H150" s="292" t="str">
        <f t="shared" si="68"/>
        <v/>
      </c>
      <c r="J150" s="81"/>
      <c r="L150" s="290"/>
      <c r="N150" s="64" t="s">
        <v>81</v>
      </c>
      <c r="O150" s="144"/>
      <c r="P150" s="369"/>
      <c r="R150" s="292" t="str">
        <f t="shared" si="67"/>
        <v/>
      </c>
      <c r="T150" s="369"/>
      <c r="V150" s="292" t="str">
        <f t="shared" si="66"/>
        <v/>
      </c>
      <c r="X150" s="81"/>
      <c r="Z150" s="290"/>
      <c r="AA150" s="13"/>
    </row>
    <row r="151" spans="1:27" s="9" customFormat="1" ht="11.5">
      <c r="B151" s="369"/>
      <c r="D151" s="292" t="str">
        <f t="shared" si="65"/>
        <v/>
      </c>
      <c r="F151" s="369"/>
      <c r="H151" s="292" t="str">
        <f t="shared" si="68"/>
        <v/>
      </c>
      <c r="J151" s="81"/>
      <c r="L151" s="290"/>
      <c r="N151" s="64" t="s">
        <v>82</v>
      </c>
      <c r="O151" s="144"/>
      <c r="P151" s="369"/>
      <c r="R151" s="292" t="str">
        <f t="shared" si="67"/>
        <v/>
      </c>
      <c r="T151" s="369"/>
      <c r="V151" s="292" t="str">
        <f t="shared" si="66"/>
        <v/>
      </c>
      <c r="X151" s="81"/>
      <c r="Z151" s="290"/>
      <c r="AA151" s="10"/>
    </row>
    <row r="152" spans="1:27" s="9" customFormat="1" ht="11.5">
      <c r="B152" s="369"/>
      <c r="D152" s="292" t="str">
        <f t="shared" si="65"/>
        <v/>
      </c>
      <c r="F152" s="369"/>
      <c r="H152" s="292" t="str">
        <f t="shared" si="68"/>
        <v/>
      </c>
      <c r="J152" s="81"/>
      <c r="L152" s="290"/>
      <c r="N152" s="64" t="s">
        <v>95</v>
      </c>
      <c r="O152" s="144"/>
      <c r="P152" s="369"/>
      <c r="R152" s="292" t="str">
        <f t="shared" si="67"/>
        <v/>
      </c>
      <c r="T152" s="369"/>
      <c r="V152" s="292" t="str">
        <f t="shared" si="66"/>
        <v/>
      </c>
      <c r="X152" s="81"/>
      <c r="Z152" s="290"/>
      <c r="AA152" s="10"/>
    </row>
    <row r="153" spans="1:27" s="9" customFormat="1" ht="11.5">
      <c r="B153" s="369"/>
      <c r="D153" s="292" t="str">
        <f t="shared" si="65"/>
        <v/>
      </c>
      <c r="F153" s="369"/>
      <c r="H153" s="292" t="str">
        <f t="shared" si="68"/>
        <v/>
      </c>
      <c r="J153" s="81"/>
      <c r="L153" s="290"/>
      <c r="N153" s="403"/>
      <c r="O153" s="149"/>
      <c r="P153" s="369"/>
      <c r="R153" s="292" t="str">
        <f t="shared" si="67"/>
        <v/>
      </c>
      <c r="T153" s="369"/>
      <c r="V153" s="292" t="str">
        <f t="shared" si="66"/>
        <v/>
      </c>
      <c r="X153" s="81"/>
      <c r="Z153" s="290"/>
      <c r="AA153" s="10"/>
    </row>
    <row r="154" spans="1:27" s="9" customFormat="1" ht="23">
      <c r="B154" s="304">
        <f>SUM(B148:B153)</f>
        <v>0</v>
      </c>
      <c r="D154" s="305" t="str">
        <f t="shared" si="65"/>
        <v/>
      </c>
      <c r="F154" s="304">
        <f>SUM(F148:F153)</f>
        <v>0</v>
      </c>
      <c r="H154" s="305" t="str">
        <f>IF(F154=0,"",F154/F$139)</f>
        <v/>
      </c>
      <c r="J154" s="81"/>
      <c r="L154" s="290"/>
      <c r="N154" s="93" t="s">
        <v>121</v>
      </c>
      <c r="O154" s="145"/>
      <c r="P154" s="304">
        <f>SUM(P148:P153)</f>
        <v>0</v>
      </c>
      <c r="R154" s="305" t="str">
        <f t="shared" si="67"/>
        <v/>
      </c>
      <c r="T154" s="304">
        <f>SUM(T148:T153)</f>
        <v>0</v>
      </c>
      <c r="V154" s="305" t="str">
        <f t="shared" si="66"/>
        <v/>
      </c>
      <c r="X154" s="81"/>
      <c r="Z154" s="290"/>
      <c r="AA154" s="13"/>
    </row>
    <row r="155" spans="1:27" s="9" customFormat="1" ht="17.149999999999999" customHeight="1">
      <c r="B155" s="81"/>
      <c r="D155" s="290"/>
      <c r="F155" s="81"/>
      <c r="H155" s="290"/>
      <c r="J155" s="81"/>
      <c r="L155" s="290"/>
      <c r="N155" s="93" t="s">
        <v>333</v>
      </c>
      <c r="O155" s="145"/>
      <c r="P155" s="304">
        <f>SUM(P150:P154)</f>
        <v>0</v>
      </c>
      <c r="R155" s="290"/>
      <c r="T155" s="81"/>
      <c r="V155" s="290"/>
      <c r="X155" s="81"/>
      <c r="Z155" s="290"/>
      <c r="AA155" s="13"/>
    </row>
    <row r="156" spans="1:27" s="9" customFormat="1" ht="11.5">
      <c r="B156" s="81"/>
      <c r="D156" s="290" t="str">
        <f>IF(B156=0,"",B156/B$139)</f>
        <v/>
      </c>
      <c r="F156" s="81"/>
      <c r="H156" s="290" t="str">
        <f t="shared" si="68"/>
        <v/>
      </c>
      <c r="J156" s="81"/>
      <c r="L156" s="290"/>
      <c r="N156" s="94"/>
      <c r="O156" s="145"/>
      <c r="P156" s="81"/>
      <c r="R156" s="290" t="str">
        <f t="shared" si="67"/>
        <v/>
      </c>
      <c r="T156" s="81"/>
      <c r="V156" s="290" t="str">
        <f t="shared" si="66"/>
        <v/>
      </c>
      <c r="X156" s="81"/>
      <c r="Z156" s="290"/>
      <c r="AA156" s="13"/>
    </row>
    <row r="157" spans="1:27" s="9" customFormat="1" ht="11.5">
      <c r="B157" s="81"/>
      <c r="D157" s="290"/>
      <c r="F157" s="81"/>
      <c r="H157" s="290"/>
      <c r="J157" s="81"/>
      <c r="L157" s="290"/>
      <c r="N157" s="93" t="s">
        <v>1</v>
      </c>
      <c r="O157" s="145"/>
      <c r="P157" s="81"/>
      <c r="R157" s="290"/>
      <c r="T157" s="81"/>
      <c r="V157" s="290"/>
      <c r="X157" s="81"/>
      <c r="Z157" s="290"/>
      <c r="AA157" s="10"/>
    </row>
    <row r="158" spans="1:27" s="9" customFormat="1" ht="11.5">
      <c r="A158" s="116"/>
      <c r="B158" s="393"/>
      <c r="C158" s="72"/>
      <c r="D158" s="297" t="str">
        <f>IF(B158="","",B158/B$160)</f>
        <v/>
      </c>
      <c r="E158" s="72"/>
      <c r="F158" s="393"/>
      <c r="G158" s="72"/>
      <c r="H158" s="297" t="str">
        <f>IF(F158="","",F158/F$160)</f>
        <v/>
      </c>
      <c r="I158" s="72"/>
      <c r="J158" s="169"/>
      <c r="K158" s="72"/>
      <c r="L158" s="297"/>
      <c r="M158" s="72"/>
      <c r="N158" s="99" t="s">
        <v>3</v>
      </c>
      <c r="O158" s="407"/>
      <c r="P158" s="393"/>
      <c r="Q158" s="72"/>
      <c r="R158" s="297" t="str">
        <f>IF(P158="","",P158/P$160)</f>
        <v/>
      </c>
      <c r="S158" s="72"/>
      <c r="T158" s="393"/>
      <c r="U158" s="72"/>
      <c r="V158" s="297" t="str">
        <f>IF(T158="","",T158/T$160)</f>
        <v/>
      </c>
      <c r="W158" s="72"/>
      <c r="X158" s="169"/>
      <c r="Y158" s="72"/>
      <c r="Z158" s="297"/>
      <c r="AA158" s="170"/>
    </row>
    <row r="159" spans="1:27" s="9" customFormat="1" ht="11.5">
      <c r="A159" s="70"/>
      <c r="B159" s="369"/>
      <c r="D159" s="292" t="str">
        <f>IF(B159="","",B159/B$160)</f>
        <v/>
      </c>
      <c r="F159" s="369"/>
      <c r="H159" s="292" t="str">
        <f>IF(F159="","",F159/F$160)</f>
        <v/>
      </c>
      <c r="J159" s="81"/>
      <c r="L159" s="290"/>
      <c r="N159" s="91" t="s">
        <v>2</v>
      </c>
      <c r="O159" s="145"/>
      <c r="P159" s="369"/>
      <c r="R159" s="292" t="str">
        <f>IF(P159="","",P159/P$160)</f>
        <v/>
      </c>
      <c r="T159" s="369"/>
      <c r="V159" s="292" t="str">
        <f>IF(T159="","",T159/T$160)</f>
        <v/>
      </c>
      <c r="X159" s="81"/>
      <c r="Z159" s="290"/>
      <c r="AA159" s="171"/>
    </row>
    <row r="160" spans="1:27" s="9" customFormat="1" ht="11.5">
      <c r="A160" s="70"/>
      <c r="B160" s="122">
        <f>B158+B159</f>
        <v>0</v>
      </c>
      <c r="D160" s="293" t="str">
        <f>IF(B160=0,"",B160/B$160)</f>
        <v/>
      </c>
      <c r="F160" s="122">
        <f>F158+F159</f>
        <v>0</v>
      </c>
      <c r="H160" s="293" t="str">
        <f>IF(F160=0,"",F160/F$160)</f>
        <v/>
      </c>
      <c r="J160" s="81"/>
      <c r="L160" s="290"/>
      <c r="N160" s="94" t="s">
        <v>166</v>
      </c>
      <c r="O160" s="270"/>
      <c r="P160" s="122">
        <f>P158+P159</f>
        <v>0</v>
      </c>
      <c r="R160" s="293" t="str">
        <f>IF(P160=0,"",P160/P$160)</f>
        <v/>
      </c>
      <c r="T160" s="122">
        <f>T158+T159</f>
        <v>0</v>
      </c>
      <c r="V160" s="293" t="str">
        <f>IF(T160=0,"",T160/T$160)</f>
        <v/>
      </c>
      <c r="X160" s="81"/>
      <c r="Z160" s="290"/>
      <c r="AA160" s="172"/>
    </row>
    <row r="161" spans="1:27" s="9" customFormat="1" ht="3" customHeight="1">
      <c r="A161" s="117"/>
      <c r="B161" s="114"/>
      <c r="C161" s="74"/>
      <c r="D161" s="295"/>
      <c r="E161" s="74"/>
      <c r="F161" s="114"/>
      <c r="G161" s="74"/>
      <c r="H161" s="295"/>
      <c r="I161" s="74"/>
      <c r="J161" s="114"/>
      <c r="K161" s="74"/>
      <c r="L161" s="295"/>
      <c r="M161" s="74"/>
      <c r="N161" s="97"/>
      <c r="O161" s="408"/>
      <c r="P161" s="114"/>
      <c r="Q161" s="74"/>
      <c r="R161" s="295"/>
      <c r="S161" s="74"/>
      <c r="T161" s="114"/>
      <c r="U161" s="74"/>
      <c r="V161" s="295"/>
      <c r="W161" s="74"/>
      <c r="X161" s="114"/>
      <c r="Y161" s="74"/>
      <c r="Z161" s="295"/>
      <c r="AA161" s="173"/>
    </row>
    <row r="162" spans="1:27" s="9" customFormat="1" ht="11.5">
      <c r="B162" s="81"/>
      <c r="D162" s="290"/>
      <c r="F162" s="81"/>
      <c r="H162" s="290"/>
      <c r="J162" s="81"/>
      <c r="L162" s="290"/>
      <c r="N162" s="93"/>
      <c r="O162" s="145"/>
      <c r="P162" s="81"/>
      <c r="R162" s="290"/>
      <c r="T162" s="81"/>
      <c r="V162" s="290"/>
      <c r="X162" s="81"/>
      <c r="Z162" s="290"/>
      <c r="AA162" s="10"/>
    </row>
    <row r="163" spans="1:27" s="9" customFormat="1" ht="11.5">
      <c r="B163" s="81"/>
      <c r="D163" s="290"/>
      <c r="F163" s="81"/>
      <c r="H163" s="290"/>
      <c r="J163" s="81"/>
      <c r="L163" s="290"/>
      <c r="N163" s="168" t="s">
        <v>84</v>
      </c>
      <c r="O163" s="146"/>
      <c r="P163" s="81"/>
      <c r="R163" s="290"/>
      <c r="T163" s="81"/>
      <c r="V163" s="290"/>
      <c r="X163" s="81"/>
      <c r="Z163" s="290"/>
      <c r="AA163" s="10"/>
    </row>
    <row r="164" spans="1:27" s="9" customFormat="1" ht="11.5">
      <c r="B164" s="81"/>
      <c r="D164" s="290"/>
      <c r="F164" s="81"/>
      <c r="H164" s="290"/>
      <c r="J164" s="81"/>
      <c r="L164" s="290"/>
      <c r="N164" s="93"/>
      <c r="O164" s="145"/>
      <c r="P164" s="81"/>
      <c r="R164" s="290"/>
      <c r="T164" s="81"/>
      <c r="V164" s="290"/>
      <c r="X164" s="81"/>
      <c r="Z164" s="290"/>
      <c r="AA164" s="13"/>
    </row>
    <row r="165" spans="1:27" s="9" customFormat="1" ht="11.5">
      <c r="A165" s="116"/>
      <c r="B165" s="393"/>
      <c r="C165" s="72"/>
      <c r="D165" s="300" t="str">
        <f>IF(B165=0,"",B165/B$139)</f>
        <v/>
      </c>
      <c r="E165" s="72"/>
      <c r="F165" s="393"/>
      <c r="G165" s="72"/>
      <c r="H165" s="300" t="str">
        <f>IF(F165=0,"",F165/F$139)</f>
        <v/>
      </c>
      <c r="I165" s="72"/>
      <c r="J165" s="169"/>
      <c r="K165" s="72"/>
      <c r="L165" s="297"/>
      <c r="M165" s="72"/>
      <c r="N165" s="99" t="s">
        <v>85</v>
      </c>
      <c r="O165" s="184"/>
      <c r="P165" s="393"/>
      <c r="Q165" s="72"/>
      <c r="R165" s="300" t="str">
        <f>IF(P165=0,"",P165/P$139)</f>
        <v/>
      </c>
      <c r="S165" s="72"/>
      <c r="T165" s="393"/>
      <c r="U165" s="72"/>
      <c r="V165" s="300" t="str">
        <f>IF(T165=0,"",T165/T$139)</f>
        <v/>
      </c>
      <c r="W165" s="72"/>
      <c r="X165" s="169"/>
      <c r="Y165" s="72"/>
      <c r="Z165" s="297"/>
      <c r="AA165" s="170"/>
    </row>
    <row r="166" spans="1:27" s="9" customFormat="1" ht="11.5">
      <c r="A166" s="70"/>
      <c r="B166" s="369"/>
      <c r="D166" s="292" t="str">
        <f>IF(B166=0,"",B166/B$139)</f>
        <v/>
      </c>
      <c r="F166" s="369"/>
      <c r="H166" s="292" t="str">
        <f>IF(F166=0,"",F166/F$139)</f>
        <v/>
      </c>
      <c r="J166" s="81"/>
      <c r="L166" s="290"/>
      <c r="N166" s="91" t="s">
        <v>86</v>
      </c>
      <c r="O166" s="147"/>
      <c r="P166" s="369"/>
      <c r="R166" s="292" t="str">
        <f>IF(P166=0,"",P166/P$139)</f>
        <v/>
      </c>
      <c r="T166" s="369"/>
      <c r="V166" s="292" t="str">
        <f>IF(T166=0,"",T166/T$139)</f>
        <v/>
      </c>
      <c r="X166" s="81"/>
      <c r="Z166" s="290"/>
      <c r="AA166" s="174"/>
    </row>
    <row r="167" spans="1:27" s="9" customFormat="1" ht="11.5">
      <c r="A167" s="70"/>
      <c r="B167" s="369"/>
      <c r="D167" s="292" t="str">
        <f>IF(B167=0,"",B167/B$139)</f>
        <v/>
      </c>
      <c r="F167" s="369"/>
      <c r="H167" s="292" t="str">
        <f>IF(F167=0,"",F167/F$139)</f>
        <v/>
      </c>
      <c r="J167" s="81"/>
      <c r="L167" s="290"/>
      <c r="N167" s="91" t="s">
        <v>87</v>
      </c>
      <c r="O167" s="147"/>
      <c r="P167" s="369"/>
      <c r="R167" s="292" t="str">
        <f>IF(P167=0,"",P167/P$139)</f>
        <v/>
      </c>
      <c r="T167" s="369"/>
      <c r="V167" s="292" t="str">
        <f>IF(T167=0,"",T167/T$139)</f>
        <v/>
      </c>
      <c r="X167" s="81"/>
      <c r="Z167" s="290"/>
      <c r="AA167" s="174"/>
    </row>
    <row r="168" spans="1:27" s="9" customFormat="1" ht="11.5">
      <c r="A168" s="70"/>
      <c r="B168" s="122">
        <f>SUM(B165:B167)</f>
        <v>0</v>
      </c>
      <c r="D168" s="293" t="str">
        <f>IF(B168=0,"",B168/B$139)</f>
        <v/>
      </c>
      <c r="F168" s="122">
        <f>SUM(F165:F167)</f>
        <v>0</v>
      </c>
      <c r="H168" s="293" t="str">
        <f>IF(F168=0,"",F168/F$139)</f>
        <v/>
      </c>
      <c r="J168" s="81"/>
      <c r="L168" s="290"/>
      <c r="N168" s="93" t="s">
        <v>88</v>
      </c>
      <c r="O168" s="145"/>
      <c r="P168" s="122">
        <f>SUM(P165:P167)</f>
        <v>0</v>
      </c>
      <c r="R168" s="293" t="str">
        <f>IF(P168=0,"",P168/P$139)</f>
        <v/>
      </c>
      <c r="T168" s="122">
        <f>SUM(T165:T167)</f>
        <v>0</v>
      </c>
      <c r="V168" s="293" t="str">
        <f>IF(T168=0,"",T168/T$139)</f>
        <v/>
      </c>
      <c r="X168" s="81"/>
      <c r="Z168" s="290"/>
      <c r="AA168" s="175"/>
    </row>
    <row r="169" spans="1:27" s="9" customFormat="1" ht="7.5" customHeight="1">
      <c r="A169" s="117"/>
      <c r="B169" s="114"/>
      <c r="C169" s="74"/>
      <c r="D169" s="295"/>
      <c r="E169" s="74"/>
      <c r="F169" s="114"/>
      <c r="G169" s="74"/>
      <c r="H169" s="295"/>
      <c r="I169" s="74"/>
      <c r="J169" s="114"/>
      <c r="K169" s="74"/>
      <c r="L169" s="295"/>
      <c r="M169" s="74"/>
      <c r="N169" s="97"/>
      <c r="O169" s="408"/>
      <c r="P169" s="114"/>
      <c r="Q169" s="74"/>
      <c r="R169" s="295"/>
      <c r="S169" s="74"/>
      <c r="T169" s="114"/>
      <c r="U169" s="74"/>
      <c r="V169" s="295"/>
      <c r="W169" s="74"/>
      <c r="X169" s="114"/>
      <c r="Y169" s="74"/>
      <c r="Z169" s="295"/>
      <c r="AA169" s="176"/>
    </row>
    <row r="170" spans="1:27" s="9" customFormat="1" ht="11.5">
      <c r="B170" s="81"/>
      <c r="D170" s="290"/>
      <c r="F170" s="81"/>
      <c r="H170" s="290"/>
      <c r="J170" s="81"/>
      <c r="L170" s="290"/>
      <c r="N170" s="93"/>
      <c r="O170" s="145"/>
      <c r="P170" s="81"/>
      <c r="R170" s="290"/>
      <c r="T170" s="81"/>
      <c r="V170" s="290"/>
      <c r="X170" s="81"/>
      <c r="Z170" s="290"/>
    </row>
    <row r="171" spans="1:27" s="9" customFormat="1" ht="16.5" customHeight="1">
      <c r="B171" s="81"/>
      <c r="D171" s="290"/>
      <c r="F171" s="81"/>
      <c r="H171" s="290"/>
      <c r="J171" s="81"/>
      <c r="L171" s="290"/>
      <c r="N171" s="167" t="s">
        <v>89</v>
      </c>
      <c r="O171" s="148"/>
      <c r="P171" s="81"/>
      <c r="R171" s="290"/>
      <c r="T171" s="81"/>
      <c r="V171" s="290"/>
      <c r="X171" s="81"/>
      <c r="Z171" s="290"/>
    </row>
    <row r="172" spans="1:27" s="9" customFormat="1" ht="11.5">
      <c r="B172" s="81"/>
      <c r="D172" s="290"/>
      <c r="F172" s="81"/>
      <c r="H172" s="290"/>
      <c r="J172" s="81"/>
      <c r="L172" s="290"/>
      <c r="N172" s="167"/>
      <c r="O172" s="148"/>
      <c r="P172" s="81"/>
      <c r="R172" s="290"/>
      <c r="T172" s="81"/>
      <c r="V172" s="290"/>
      <c r="X172" s="81"/>
      <c r="Z172" s="290"/>
    </row>
    <row r="173" spans="1:27" s="9" customFormat="1" ht="11.5">
      <c r="A173" s="116"/>
      <c r="B173" s="393"/>
      <c r="C173" s="72"/>
      <c r="D173" s="300" t="str">
        <f>IF(B173=0,"",B173/B$139)</f>
        <v/>
      </c>
      <c r="E173" s="72"/>
      <c r="F173" s="393"/>
      <c r="G173" s="72"/>
      <c r="H173" s="300" t="str">
        <f>IF(F173=0,"",F173/F$139)</f>
        <v/>
      </c>
      <c r="I173" s="72"/>
      <c r="J173" s="169"/>
      <c r="K173" s="72"/>
      <c r="L173" s="297"/>
      <c r="M173" s="72"/>
      <c r="N173" s="99" t="s">
        <v>90</v>
      </c>
      <c r="O173" s="184"/>
      <c r="P173" s="393"/>
      <c r="Q173" s="72"/>
      <c r="R173" s="300" t="str">
        <f>IF(P173=0,"",P173/P$139)</f>
        <v/>
      </c>
      <c r="S173" s="72"/>
      <c r="T173" s="393"/>
      <c r="U173" s="72"/>
      <c r="V173" s="300" t="str">
        <f>IF(T173=0,"",T173/T$139)</f>
        <v/>
      </c>
      <c r="W173" s="72"/>
      <c r="X173" s="169"/>
      <c r="Y173" s="72"/>
      <c r="Z173" s="297"/>
      <c r="AA173" s="177"/>
    </row>
    <row r="174" spans="1:27" s="9" customFormat="1" ht="11.5">
      <c r="A174" s="70"/>
      <c r="B174" s="369"/>
      <c r="D174" s="292" t="str">
        <f>IF(B174=0,"",B174/B$139)</f>
        <v/>
      </c>
      <c r="F174" s="369"/>
      <c r="H174" s="292" t="str">
        <f>IF(F174=0,"",F174/F$139)</f>
        <v/>
      </c>
      <c r="J174" s="81"/>
      <c r="L174" s="290"/>
      <c r="N174" s="63" t="s">
        <v>37</v>
      </c>
      <c r="O174" s="149"/>
      <c r="P174" s="369"/>
      <c r="R174" s="292" t="str">
        <f>IF(P174=0,"",P174/P$139)</f>
        <v/>
      </c>
      <c r="T174" s="369"/>
      <c r="V174" s="292" t="str">
        <f>IF(T174=0,"",T174/T$139)</f>
        <v/>
      </c>
      <c r="X174" s="81"/>
      <c r="Z174" s="290"/>
      <c r="AA174" s="175"/>
    </row>
    <row r="175" spans="1:27" s="9" customFormat="1" ht="11.5">
      <c r="A175" s="70"/>
      <c r="B175" s="369"/>
      <c r="D175" s="292" t="str">
        <f>IF(B175=0,"",B175/B$139)</f>
        <v/>
      </c>
      <c r="F175" s="369"/>
      <c r="H175" s="292" t="str">
        <f>IF(F175=0,"",F175/F$139)</f>
        <v/>
      </c>
      <c r="J175" s="81"/>
      <c r="L175" s="290"/>
      <c r="N175" s="91" t="s">
        <v>38</v>
      </c>
      <c r="O175" s="147"/>
      <c r="P175" s="369"/>
      <c r="R175" s="292" t="str">
        <f>IF(P175=0,"",P175/P$139)</f>
        <v/>
      </c>
      <c r="T175" s="369"/>
      <c r="V175" s="292" t="str">
        <f>IF(T175=0,"",T175/T$139)</f>
        <v/>
      </c>
      <c r="X175" s="81"/>
      <c r="Z175" s="290"/>
      <c r="AA175" s="175"/>
    </row>
    <row r="176" spans="1:27" s="9" customFormat="1" ht="11.5">
      <c r="A176" s="70"/>
      <c r="B176" s="369"/>
      <c r="D176" s="292" t="str">
        <f>IF(B176=0,"",B176/B$139)</f>
        <v/>
      </c>
      <c r="F176" s="369"/>
      <c r="H176" s="292" t="str">
        <f>IF(F176=0,"",F176/F$139)</f>
        <v/>
      </c>
      <c r="J176" s="81"/>
      <c r="L176" s="290"/>
      <c r="N176" s="64" t="s">
        <v>19</v>
      </c>
      <c r="O176" s="144"/>
      <c r="P176" s="369"/>
      <c r="R176" s="292" t="str">
        <f>IF(P176=0,"",P176/P$139)</f>
        <v/>
      </c>
      <c r="T176" s="369"/>
      <c r="V176" s="292" t="str">
        <f>IF(T176=0,"",T176/T$139)</f>
        <v/>
      </c>
      <c r="X176" s="81"/>
      <c r="Z176" s="290"/>
      <c r="AA176" s="175"/>
    </row>
    <row r="177" spans="1:27">
      <c r="A177" s="22"/>
      <c r="B177" s="122">
        <f>SUM(B173:B176)</f>
        <v>0</v>
      </c>
      <c r="D177" s="293" t="str">
        <f>IF(B177=0,"",B177/B$139)</f>
        <v/>
      </c>
      <c r="F177" s="122">
        <f>SUM(F173:F176)</f>
        <v>0</v>
      </c>
      <c r="H177" s="293" t="str">
        <f>IF(F177=0,"",F177/F$139)</f>
        <v/>
      </c>
      <c r="L177" s="290"/>
      <c r="N177" s="93" t="s">
        <v>334</v>
      </c>
      <c r="O177" s="409"/>
      <c r="P177" s="122">
        <f>SUM(P173:P176)</f>
        <v>0</v>
      </c>
      <c r="R177" s="293" t="str">
        <f>IF(P177=0,"",P177/P$139)</f>
        <v/>
      </c>
      <c r="S177"/>
      <c r="T177" s="122">
        <f>SUM(T173:T176)</f>
        <v>0</v>
      </c>
      <c r="V177" s="293" t="str">
        <f>IF(T177=0,"",T177/T$139)</f>
        <v/>
      </c>
      <c r="X177" s="81"/>
      <c r="Z177" s="290"/>
      <c r="AA177" s="175"/>
    </row>
    <row r="178" spans="1:27" ht="5.25" customHeight="1">
      <c r="A178" s="118"/>
      <c r="B178" s="114"/>
      <c r="C178" s="119"/>
      <c r="D178" s="295"/>
      <c r="E178" s="119"/>
      <c r="F178" s="114"/>
      <c r="G178" s="119"/>
      <c r="H178" s="295"/>
      <c r="I178" s="119"/>
      <c r="J178" s="114"/>
      <c r="K178" s="119"/>
      <c r="L178" s="295"/>
      <c r="M178" s="119"/>
      <c r="N178" s="97"/>
      <c r="O178" s="408"/>
      <c r="P178" s="114"/>
      <c r="Q178" s="119"/>
      <c r="R178" s="295"/>
      <c r="S178" s="119"/>
      <c r="T178" s="114"/>
      <c r="U178" s="119"/>
      <c r="V178" s="295"/>
      <c r="W178" s="119"/>
      <c r="X178" s="114"/>
      <c r="Y178" s="119"/>
      <c r="Z178" s="295"/>
      <c r="AA178" s="176"/>
    </row>
    <row r="179" spans="1:27">
      <c r="D179" s="290"/>
      <c r="H179" s="290"/>
      <c r="L179" s="290"/>
      <c r="P179" s="81"/>
      <c r="R179" s="290"/>
      <c r="S179"/>
      <c r="T179" s="81"/>
      <c r="V179" s="290"/>
      <c r="W179" s="9"/>
      <c r="X179" s="81"/>
      <c r="Z179" s="290"/>
      <c r="AA179" s="9"/>
    </row>
    <row r="180" spans="1:27">
      <c r="B180" s="30" t="s">
        <v>35</v>
      </c>
      <c r="D180" s="290"/>
      <c r="H180" s="290"/>
      <c r="L180" s="290"/>
      <c r="O180" s="141"/>
      <c r="P180" s="81"/>
      <c r="R180" s="290"/>
      <c r="S180"/>
      <c r="T180" s="81"/>
      <c r="V180" s="290"/>
      <c r="W180" s="9"/>
      <c r="X180" s="81"/>
      <c r="Z180" s="290"/>
      <c r="AA180" s="9"/>
    </row>
    <row r="181" spans="1:27">
      <c r="B181" s="125" t="s">
        <v>167</v>
      </c>
      <c r="D181" s="290"/>
      <c r="H181" s="290"/>
      <c r="L181" s="290"/>
      <c r="O181" s="150"/>
      <c r="P181" s="106"/>
      <c r="R181" s="106"/>
      <c r="S181"/>
      <c r="T181" s="106"/>
      <c r="V181" s="106"/>
      <c r="W181" s="106"/>
      <c r="X181" s="106"/>
      <c r="Y181" s="106"/>
      <c r="Z181" s="106"/>
      <c r="AA181" s="106"/>
    </row>
    <row r="182" spans="1:27">
      <c r="B182" s="301" t="s">
        <v>127</v>
      </c>
      <c r="D182" s="290"/>
      <c r="H182" s="185"/>
      <c r="L182" s="185"/>
      <c r="N182" s="63"/>
      <c r="O182" s="151"/>
      <c r="P182" s="26"/>
      <c r="R182" s="28"/>
      <c r="S182"/>
      <c r="T182" s="63"/>
      <c r="V182" s="27"/>
      <c r="W182" s="28"/>
      <c r="X182" s="63"/>
      <c r="Y182" s="63"/>
      <c r="Z182" s="65"/>
      <c r="AA182" s="26"/>
    </row>
    <row r="183" spans="1:27">
      <c r="S183"/>
    </row>
    <row r="187" spans="1:27" ht="15.5">
      <c r="B187" s="1561" t="str">
        <f xml:space="preserve"> CONCATENATE("Situation financière ",'Identification '!$D$7," affichant un déficit supérieur à 10 %")</f>
        <v>Situation financière 2025-2026 affichant un déficit supérieur à 10 %</v>
      </c>
      <c r="C187" s="1561"/>
      <c r="D187" s="1561"/>
      <c r="E187" s="1561"/>
      <c r="F187" s="1561"/>
      <c r="G187" s="1561"/>
      <c r="H187" s="1561"/>
      <c r="I187" s="1561"/>
      <c r="J187" s="1561"/>
      <c r="K187" s="1561"/>
      <c r="L187" s="1561"/>
      <c r="M187" s="1561"/>
      <c r="N187" s="1561"/>
    </row>
    <row r="188" spans="1:27" ht="15.5">
      <c r="B188" s="916"/>
      <c r="C188" s="916"/>
      <c r="D188" s="916"/>
      <c r="E188" s="916"/>
      <c r="F188" s="916"/>
      <c r="G188" s="916"/>
      <c r="H188" s="916"/>
      <c r="I188" s="916"/>
      <c r="J188" s="916"/>
      <c r="K188" s="916"/>
      <c r="L188" s="916"/>
      <c r="M188" s="916"/>
      <c r="N188" s="916"/>
      <c r="X188" s="24"/>
    </row>
    <row r="189" spans="1:27" ht="29.15" customHeight="1">
      <c r="B189" s="1568" t="s">
        <v>1883</v>
      </c>
      <c r="C189" s="1568"/>
      <c r="D189" s="1568"/>
      <c r="E189" s="1568"/>
      <c r="F189" s="1568"/>
      <c r="G189" s="1568"/>
      <c r="H189" s="1568"/>
      <c r="I189" s="1568"/>
      <c r="J189" s="1568"/>
      <c r="K189" s="1568"/>
      <c r="L189" s="1568"/>
      <c r="M189" s="1568"/>
      <c r="N189" s="1568"/>
      <c r="X189" s="24"/>
    </row>
    <row r="190" spans="1:27" ht="11.5" customHeight="1"/>
    <row r="191" spans="1:27" ht="16.5" customHeight="1">
      <c r="B191" s="947" t="s">
        <v>3001</v>
      </c>
      <c r="C191" s="704"/>
      <c r="D191" s="948"/>
      <c r="E191" s="704"/>
      <c r="F191" s="949"/>
      <c r="G191" s="704"/>
      <c r="H191" s="950"/>
      <c r="I191" s="704"/>
      <c r="J191" s="951"/>
    </row>
    <row r="192" spans="1:27" ht="174.75" customHeight="1">
      <c r="B192" s="1569"/>
      <c r="C192" s="1570"/>
      <c r="D192" s="1570"/>
      <c r="E192" s="1570"/>
      <c r="F192" s="1570"/>
      <c r="G192" s="1570"/>
      <c r="H192" s="1570"/>
      <c r="I192" s="1570"/>
      <c r="J192" s="1570"/>
      <c r="K192" s="1570"/>
      <c r="L192" s="1570"/>
      <c r="M192" s="1570"/>
      <c r="N192" s="1571"/>
    </row>
    <row r="193" spans="2:24" ht="71" customHeight="1">
      <c r="B193" s="1572"/>
      <c r="C193" s="1573"/>
      <c r="D193" s="1573"/>
      <c r="E193" s="1573"/>
      <c r="F193" s="1573"/>
      <c r="G193" s="1573"/>
      <c r="H193" s="1573"/>
      <c r="I193" s="1573"/>
      <c r="J193" s="1573"/>
      <c r="K193" s="1573"/>
      <c r="L193" s="1573"/>
      <c r="M193" s="1573"/>
      <c r="N193" s="1574"/>
    </row>
    <row r="196" spans="2:24" ht="15.5">
      <c r="B196" s="1561" t="str">
        <f xml:space="preserve"> CONCATENATE("Situation financière ",'Identification '!$D$7," affichant un surplus supérieur à 35%")</f>
        <v>Situation financière 2025-2026 affichant un surplus supérieur à 35%</v>
      </c>
      <c r="C196" s="1561"/>
      <c r="D196" s="1561"/>
      <c r="E196" s="1561"/>
      <c r="F196" s="1561"/>
      <c r="G196" s="1561"/>
      <c r="H196" s="1561"/>
      <c r="I196" s="1561"/>
      <c r="J196" s="1561"/>
      <c r="K196" s="1561"/>
      <c r="L196" s="1561"/>
      <c r="M196" s="1561"/>
      <c r="N196" s="1561"/>
    </row>
    <row r="197" spans="2:24" ht="12" customHeight="1">
      <c r="B197" s="916"/>
      <c r="C197" s="916"/>
      <c r="D197" s="916"/>
      <c r="E197" s="916"/>
      <c r="F197" s="916"/>
      <c r="G197" s="916"/>
      <c r="H197" s="916"/>
      <c r="I197" s="916"/>
      <c r="J197" s="916"/>
      <c r="K197" s="916"/>
      <c r="L197" s="916"/>
      <c r="M197" s="916"/>
      <c r="N197" s="916"/>
      <c r="X197" s="24"/>
    </row>
    <row r="198" spans="2:24" ht="32.15" customHeight="1">
      <c r="B198" s="1568" t="s">
        <v>2986</v>
      </c>
      <c r="C198" s="1568"/>
      <c r="D198" s="1568"/>
      <c r="E198" s="1568"/>
      <c r="F198" s="1568"/>
      <c r="G198" s="1568"/>
      <c r="H198" s="1568"/>
      <c r="I198" s="1568"/>
      <c r="J198" s="1568"/>
      <c r="K198" s="1568"/>
      <c r="L198" s="1568"/>
      <c r="M198" s="1568"/>
      <c r="N198" s="1568"/>
      <c r="X198" s="24"/>
    </row>
    <row r="200" spans="2:24" ht="16.5" customHeight="1">
      <c r="B200" s="947" t="s">
        <v>3001</v>
      </c>
      <c r="C200" s="704"/>
      <c r="D200" s="948"/>
      <c r="E200" s="704"/>
      <c r="F200" s="949"/>
      <c r="G200" s="704"/>
      <c r="H200" s="950"/>
      <c r="I200" s="704"/>
      <c r="J200" s="951"/>
    </row>
    <row r="201" spans="2:24" ht="174.75" customHeight="1">
      <c r="B201" s="1569"/>
      <c r="C201" s="1570"/>
      <c r="D201" s="1570"/>
      <c r="E201" s="1570"/>
      <c r="F201" s="1570"/>
      <c r="G201" s="1570"/>
      <c r="H201" s="1570"/>
      <c r="I201" s="1570"/>
      <c r="J201" s="1570"/>
      <c r="K201" s="1570"/>
      <c r="L201" s="1570"/>
      <c r="M201" s="1570"/>
      <c r="N201" s="1571"/>
    </row>
    <row r="202" spans="2:24" ht="81.5" customHeight="1">
      <c r="B202" s="1572"/>
      <c r="C202" s="1573"/>
      <c r="D202" s="1573"/>
      <c r="E202" s="1573"/>
      <c r="F202" s="1573"/>
      <c r="G202" s="1573"/>
      <c r="H202" s="1573"/>
      <c r="I202" s="1573"/>
      <c r="J202" s="1573"/>
      <c r="K202" s="1573"/>
      <c r="L202" s="1573"/>
      <c r="M202" s="1573"/>
      <c r="N202" s="1574"/>
    </row>
  </sheetData>
  <sheetProtection algorithmName="SHA-512" hashValue="XTjLAfj0AE1zg4wzHdx3VwQU1pOriBDAnefzdNLPxlKJhMQwmOlKIFMcLhnNWaJy6CX4GWgB7yPn+qwySv0NRA==" saltValue="qs1VOqt7RGL7aoQkTlgq2w==" spinCount="100000" sheet="1" objects="1" formatCells="0" formatRows="0"/>
  <customSheetViews>
    <customSheetView guid="{880C3229-9790-4559-BAA0-FBDBBD6DDD03}" showGridLines="0" zeroValues="0" topLeftCell="A181">
      <selection activeCell="H58" sqref="H58"/>
      <rowBreaks count="5" manualBreakCount="5">
        <brk id="52" max="16383" man="1"/>
        <brk id="77" max="16383" man="1"/>
        <brk id="97" max="16383" man="1"/>
        <brk id="134" max="16383" man="1"/>
        <brk id="179" max="16383" man="1"/>
      </rowBreaks>
      <colBreaks count="1" manualBreakCount="1">
        <brk id="27" max="1048575" man="1"/>
      </colBreaks>
      <pageMargins left="0.55118110236220474" right="0.31496062992125984" top="0.27559055118110237" bottom="0.35433070866141736" header="0" footer="0.27559055118110237"/>
      <pageSetup scale="80" firstPageNumber="29" fitToHeight="0" orientation="landscape" r:id="rId1"/>
      <headerFooter alignWithMargins="0">
        <oddFooter>&amp;R&amp;8Soutien à la mission</oddFooter>
      </headerFooter>
    </customSheetView>
    <customSheetView guid="{E81D238A-7B02-4284-898B-8B059A14501E}" showPageBreaks="1" showGridLines="0" zeroValues="0" topLeftCell="A181">
      <selection activeCell="H58" sqref="H58"/>
      <rowBreaks count="5" manualBreakCount="5">
        <brk id="52" max="16383" man="1"/>
        <brk id="77" max="16383" man="1"/>
        <brk id="97" max="16383" man="1"/>
        <brk id="134" max="16383" man="1"/>
        <brk id="179" max="16383" man="1"/>
      </rowBreaks>
      <colBreaks count="1" manualBreakCount="1">
        <brk id="27" max="1048575" man="1"/>
      </colBreaks>
      <pageMargins left="0.55118110236220474" right="0.31496062992125984" top="0.27559055118110237" bottom="0.35433070866141736" header="0" footer="0.27559055118110237"/>
      <pageSetup scale="80" firstPageNumber="29" fitToHeight="0" orientation="landscape" r:id="rId2"/>
      <headerFooter alignWithMargins="0">
        <oddFooter>&amp;R&amp;8Soutien à la mission</oddFooter>
      </headerFooter>
    </customSheetView>
  </customSheetViews>
  <mergeCells count="17">
    <mergeCell ref="P7:Z7"/>
    <mergeCell ref="X8:Z9"/>
    <mergeCell ref="B7:L7"/>
    <mergeCell ref="B8:C8"/>
    <mergeCell ref="F8:G8"/>
    <mergeCell ref="J8:L9"/>
    <mergeCell ref="N9:N10"/>
    <mergeCell ref="J10:L10"/>
    <mergeCell ref="P8:Q8"/>
    <mergeCell ref="T8:U8"/>
    <mergeCell ref="B196:N196"/>
    <mergeCell ref="F5:J5"/>
    <mergeCell ref="B189:N189"/>
    <mergeCell ref="B201:N202"/>
    <mergeCell ref="B192:N193"/>
    <mergeCell ref="B198:N198"/>
    <mergeCell ref="B187:N187"/>
  </mergeCells>
  <phoneticPr fontId="20" type="noConversion"/>
  <conditionalFormatting sqref="N9:N10">
    <cfRule type="containsText" dxfId="14" priority="4" operator="containsText" text="inform">
      <formula>NOT(ISERROR(SEARCH("inform",N9)))</formula>
    </cfRule>
  </conditionalFormatting>
  <conditionalFormatting sqref="P10">
    <cfRule type="expression" dxfId="13" priority="1">
      <formula>AND($P$10="Indiquer l'année",$T$10="Indiquer l'année",$X$27&gt;0)</formula>
    </cfRule>
  </conditionalFormatting>
  <conditionalFormatting sqref="T10">
    <cfRule type="expression" dxfId="12" priority="2">
      <formula>AND($P$10="Indiquer l'année",$T$10="Indiquer l'année",$X$27&gt;0)</formula>
    </cfRule>
  </conditionalFormatting>
  <dataValidations count="2">
    <dataValidation type="list" allowBlank="1" showInputMessage="1" showErrorMessage="1" sqref="P10" xr:uid="{AB37994B-0E2D-4775-A1CF-6461D63B290C}">
      <formula1>"Indiquer l'année,2023-2024,2024-2025,2025-2026"</formula1>
    </dataValidation>
    <dataValidation type="list" allowBlank="1" showInputMessage="1" showErrorMessage="1" sqref="T10" xr:uid="{E4FCA261-296E-42EB-8478-CFE6A35B2F8A}">
      <formula1>"Indiquer l'année,2024-2025,2025-2026,2026-2027"</formula1>
    </dataValidation>
  </dataValidations>
  <pageMargins left="0.55118110236220497" right="0.31496062992126" top="0.27559055118110198" bottom="0.35433070866141703" header="0" footer="0.27559055118110198"/>
  <pageSetup scale="80" firstPageNumber="29" fitToHeight="0" orientation="landscape" r:id="rId3"/>
  <headerFooter alignWithMargins="0">
    <oddHeader>&amp;Lvoir rapport</oddHeader>
  </headerFooter>
  <colBreaks count="1" manualBreakCount="1">
    <brk id="27" max="1048575" man="1"/>
  </colBreaks>
  <drawing r:id="rId4"/>
  <legacyDrawing r:id="rId5"/>
  <mc:AlternateContent xmlns:mc="http://schemas.openxmlformats.org/markup-compatibility/2006">
    <mc:Choice Requires="x14">
      <controls>
        <mc:AlternateContent xmlns:mc="http://schemas.openxmlformats.org/markup-compatibility/2006">
          <mc:Choice Requires="x14">
            <control shapeId="48187" r:id="rId6" name="Check Box 59">
              <controlPr defaultSize="0" autoFill="0" autoLine="0" autoPict="0">
                <anchor moveWithCells="1">
                  <from>
                    <xdr:col>14</xdr:col>
                    <xdr:colOff>0</xdr:colOff>
                    <xdr:row>5</xdr:row>
                    <xdr:rowOff>0</xdr:rowOff>
                  </from>
                  <to>
                    <xdr:col>14</xdr:col>
                    <xdr:colOff>0</xdr:colOff>
                    <xdr:row>5</xdr:row>
                    <xdr:rowOff>152400</xdr:rowOff>
                  </to>
                </anchor>
              </controlPr>
            </control>
          </mc:Choice>
        </mc:AlternateContent>
        <mc:AlternateContent xmlns:mc="http://schemas.openxmlformats.org/markup-compatibility/2006">
          <mc:Choice Requires="x14">
            <control shapeId="48188" r:id="rId7" name="Check Box 60">
              <controlPr defaultSize="0" autoFill="0" autoLine="0" autoPict="0">
                <anchor moveWithCells="1">
                  <from>
                    <xdr:col>14</xdr:col>
                    <xdr:colOff>0</xdr:colOff>
                    <xdr:row>5</xdr:row>
                    <xdr:rowOff>0</xdr:rowOff>
                  </from>
                  <to>
                    <xdr:col>14</xdr:col>
                    <xdr:colOff>0</xdr:colOff>
                    <xdr:row>5</xdr:row>
                    <xdr:rowOff>152400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EE821-562F-4609-B620-0174EB9260F3}">
  <dimension ref="A1:W240"/>
  <sheetViews>
    <sheetView showGridLines="0" zoomScale="90" zoomScaleNormal="90" workbookViewId="0">
      <selection activeCell="A13" sqref="A13"/>
    </sheetView>
  </sheetViews>
  <sheetFormatPr baseColWidth="10" defaultColWidth="10.81640625" defaultRowHeight="12.5"/>
  <cols>
    <col min="1" max="1" width="30.453125" style="310" customWidth="1"/>
    <col min="2" max="2" width="26.81640625" style="310" customWidth="1"/>
    <col min="3" max="3" width="18.1796875" style="310" customWidth="1"/>
    <col min="4" max="4" width="15" style="310" customWidth="1"/>
    <col min="5" max="5" width="24.453125" style="310" customWidth="1"/>
    <col min="6" max="6" width="15.26953125" style="310" customWidth="1"/>
    <col min="7" max="7" width="17.1796875" style="310" customWidth="1"/>
    <col min="8" max="8" width="11.81640625" style="310" customWidth="1"/>
    <col min="9" max="12" width="8.1796875" style="310" customWidth="1"/>
    <col min="13" max="13" width="16" style="310" customWidth="1"/>
    <col min="14" max="17" width="12.1796875" style="310" customWidth="1"/>
    <col min="18" max="20" width="16.1796875" style="310" customWidth="1"/>
    <col min="21" max="16384" width="10.81640625" style="310"/>
  </cols>
  <sheetData>
    <row r="1" spans="1:23" ht="18">
      <c r="A1" s="525" t="s">
        <v>1086</v>
      </c>
      <c r="B1" s="697"/>
      <c r="C1" s="697"/>
      <c r="N1" s="423" t="s">
        <v>39</v>
      </c>
    </row>
    <row r="2" spans="1:23" s="414" customFormat="1" ht="26.25" customHeight="1">
      <c r="A2" s="416"/>
      <c r="B2" s="416"/>
      <c r="C2" s="416"/>
      <c r="D2" s="416"/>
      <c r="E2" s="416"/>
      <c r="F2" s="416"/>
      <c r="G2" s="416"/>
      <c r="H2"/>
      <c r="I2"/>
      <c r="J2"/>
      <c r="K2"/>
      <c r="L2"/>
      <c r="M2" s="526"/>
      <c r="V2" s="310"/>
      <c r="W2" s="310"/>
    </row>
    <row r="3" spans="1:23" s="414" customFormat="1" ht="15" customHeight="1">
      <c r="A3" s="420" t="s">
        <v>111</v>
      </c>
      <c r="B3" s="707" t="str">
        <f>IF(AND('Identification '!$F$11="",'Identification '!$F$15&lt;&gt;""),'Identification '!$F$15,IF('Identification '!$F$11="","",IF('Identification '!$F$13="Inscrire le nom de votre organisme dans la cellule F14",'Identification '!$F$15,'Identification '!$F$13)))</f>
        <v/>
      </c>
      <c r="C3" s="707" t="str">
        <f>IF(AND('Identification '!$F$11="",'Identification '!$F$15&lt;&gt;""),'Identification '!$F$15,IF('Identification '!$F$11="","",IF('Identification '!$F$13="Inscrire le nom de votre organisation dans la cellule F12",'Identification '!$F$15,'Identification '!$F$13)))</f>
        <v/>
      </c>
      <c r="D3" s="707" t="str">
        <f>IF(AND('Identification '!$F$11="",'Identification '!$F$15&lt;&gt;""),'Identification '!$F$15,IF('Identification '!$F$11="","",IF('Identification '!$F$13="Inscrire le nom de votre organisation dans la cellule F12",'Identification '!$F$15,'Identification '!$F$13)))</f>
        <v/>
      </c>
      <c r="E3" s="707" t="str">
        <f>IF(AND('Identification '!$F$11="",'Identification '!$F$15&lt;&gt;""),'Identification '!$F$15,IF('Identification '!$F$11="","",IF('Identification '!$F$13="Inscrire le nom de votre organisation dans la cellule F12",'Identification '!$F$15,'Identification '!$F$13)))</f>
        <v/>
      </c>
      <c r="F3" s="707" t="str">
        <f>IF(AND('Identification '!$F$11="",'Identification '!$F$15&lt;&gt;""),'Identification '!$F$15,IF('Identification '!$F$11="","",IF('Identification '!$F$13="Inscrire le nom de votre organisation dans la cellule F12",'Identification '!$F$15,'Identification '!$F$13)))</f>
        <v/>
      </c>
      <c r="G3" s="707" t="str">
        <f>IF(AND('Identification '!$F$11="",'Identification '!$F$15&lt;&gt;""),'Identification '!$F$15,IF('Identification '!$F$11="","",IF('Identification '!$F$13="Inscrire le nom de votre organisation dans la cellule F12",'Identification '!$F$15,'Identification '!$F$13)))</f>
        <v/>
      </c>
      <c r="H3"/>
      <c r="I3"/>
      <c r="J3"/>
      <c r="K3"/>
      <c r="L3"/>
      <c r="R3" s="705"/>
      <c r="V3" s="310"/>
      <c r="W3" s="310"/>
    </row>
    <row r="4" spans="1:23" s="418" customFormat="1" ht="15" customHeight="1">
      <c r="A4" s="998" t="s">
        <v>3021</v>
      </c>
      <c r="B4" s="1444" t="str">
        <f>IF('Identification '!$F$11="","",'Identification '!$F$11)</f>
        <v/>
      </c>
      <c r="C4" s="995"/>
      <c r="D4" s="995"/>
      <c r="E4" s="995"/>
      <c r="F4" s="995"/>
      <c r="G4" s="995"/>
      <c r="H4" s="995"/>
      <c r="I4" s="995"/>
      <c r="J4" s="995"/>
      <c r="K4" s="995"/>
      <c r="L4" s="995"/>
      <c r="R4" s="996"/>
      <c r="V4" s="997"/>
      <c r="W4" s="997"/>
    </row>
    <row r="5" spans="1:23" s="418" customFormat="1" ht="15" customHeight="1">
      <c r="A5" s="994"/>
      <c r="B5" s="995"/>
      <c r="C5" s="995"/>
      <c r="D5" s="995"/>
      <c r="E5" s="1585" t="s">
        <v>3185</v>
      </c>
      <c r="F5" s="1585"/>
      <c r="G5" s="1585"/>
      <c r="H5" s="995"/>
      <c r="I5" s="995"/>
      <c r="J5" s="995"/>
      <c r="K5" s="995"/>
      <c r="L5" s="995"/>
      <c r="R5" s="996"/>
      <c r="V5" s="997"/>
      <c r="W5" s="997"/>
    </row>
    <row r="6" spans="1:23" s="414" customFormat="1" ht="15" customHeight="1">
      <c r="A6" s="719"/>
      <c r="E6" s="1585"/>
      <c r="F6" s="1585"/>
      <c r="G6" s="1585"/>
      <c r="H6" s="1326"/>
      <c r="I6" s="1359" t="str">
        <f>IF(AND(H6="",H12&gt;0),"Information manquante!; inscrivez 0 si non applicable.","")</f>
        <v/>
      </c>
      <c r="R6" s="705"/>
      <c r="V6" s="310"/>
      <c r="W6" s="310"/>
    </row>
    <row r="7" spans="1:23" s="414" customFormat="1" ht="18.649999999999999" customHeight="1">
      <c r="A7" s="906" t="s">
        <v>2901</v>
      </c>
      <c r="B7" s="745"/>
      <c r="C7" s="526" t="s">
        <v>2900</v>
      </c>
      <c r="D7" s="746"/>
      <c r="E7" s="1585"/>
      <c r="F7" s="1585"/>
      <c r="G7" s="1585"/>
      <c r="J7" s="1295" t="str">
        <f>IF(AND(H6="",I13&gt;0),"Information manquante!; inscrivez 0 si non applicable.","")</f>
        <v/>
      </c>
      <c r="M7" s="415"/>
      <c r="N7" s="748" t="s">
        <v>2990</v>
      </c>
      <c r="O7" s="720"/>
      <c r="P7" s="721"/>
      <c r="Q7" s="415"/>
      <c r="R7" s="415"/>
      <c r="V7" s="310"/>
      <c r="W7" s="310"/>
    </row>
    <row r="8" spans="1:23" s="414" customFormat="1" ht="15" customHeight="1" thickBot="1">
      <c r="A8" s="421"/>
      <c r="B8" s="421"/>
      <c r="C8" s="421"/>
      <c r="D8" s="421"/>
      <c r="E8" s="421"/>
      <c r="F8" s="1609" t="s">
        <v>2971</v>
      </c>
      <c r="G8" s="1610"/>
      <c r="H8" s="1611"/>
      <c r="I8" s="415"/>
      <c r="J8" s="415"/>
      <c r="K8" s="415"/>
      <c r="M8" s="415"/>
      <c r="N8" s="1590" t="s">
        <v>2887</v>
      </c>
      <c r="O8" s="1591"/>
      <c r="P8" s="716" t="str">
        <f>IFERROR((SUMIF($F$22:$F$378,"Préscolaire",$N$22:$N$378)+SUMIF($F$22:$F$378,"Primaire",$N$22:$N$378))&amp;CONCATENATE(" (",(TEXT(((SUMIF($F$22:$F$378,"Préscolaire",$N$22:$N$378)+SUMIF($F$22:$F$378,"Primaire",$N$22:$N$378))/$N$17),"0%")),")"),"")</f>
        <v/>
      </c>
      <c r="Q8" s="415"/>
      <c r="R8" s="415"/>
      <c r="V8" s="310"/>
      <c r="W8" s="310"/>
    </row>
    <row r="9" spans="1:23" s="414" customFormat="1" ht="15" customHeight="1">
      <c r="A9" s="421"/>
      <c r="B9" s="722" t="s">
        <v>3040</v>
      </c>
      <c r="C9" s="723"/>
      <c r="D9" s="724" t="str">
        <f>IF(AND(C9="",N17&gt;0),"Information manquante. SVP corrigez la situation.","")</f>
        <v/>
      </c>
      <c r="E9" s="421"/>
      <c r="F9" s="1342"/>
      <c r="G9" s="1000" t="s">
        <v>2891</v>
      </c>
      <c r="H9" s="1343">
        <f>SUMIFS(H$22:H$207,G$22:G$207,G9)</f>
        <v>0</v>
      </c>
      <c r="I9" s="415"/>
      <c r="J9" s="415"/>
      <c r="K9" s="415"/>
      <c r="M9" s="415"/>
      <c r="N9" s="1590" t="s">
        <v>1869</v>
      </c>
      <c r="O9" s="1591"/>
      <c r="P9" s="717" t="str">
        <f>IFERROR(SUMIF($F$22:$F$378,N9,$N$22:$N$378)&amp;CONCATENATE(" (",(TEXT((SUMIF($F$22:$F$378,N9,$N$22:$N$378)/$N$17),"0%")),")"),"")</f>
        <v/>
      </c>
      <c r="Q9" s="415"/>
      <c r="R9" s="415"/>
      <c r="V9" s="310"/>
      <c r="W9" s="310"/>
    </row>
    <row r="10" spans="1:23" s="414" customFormat="1" ht="15" customHeight="1">
      <c r="A10" s="421"/>
      <c r="B10" s="421"/>
      <c r="D10" s="421"/>
      <c r="E10" s="421"/>
      <c r="F10" s="1344"/>
      <c r="G10" s="1003" t="s">
        <v>2898</v>
      </c>
      <c r="H10" s="1345">
        <f>SUMIFS(H$22:H$207,G$22:G$207,G10)</f>
        <v>0</v>
      </c>
      <c r="I10" s="415"/>
      <c r="J10" s="415"/>
      <c r="K10" s="415"/>
      <c r="M10" s="415"/>
      <c r="N10" s="1590" t="s">
        <v>2888</v>
      </c>
      <c r="O10" s="1591"/>
      <c r="P10" s="717" t="str">
        <f>IFERROR(SUMIF($F$22:$F$378,N10,$N$22:$N$378)&amp;CONCATENATE(" (",(TEXT((SUMIF($F$22:$F$378,N10,$N$22:$N$378)/$N$17),"0%")),")"),"")</f>
        <v/>
      </c>
      <c r="Q10" s="415"/>
      <c r="R10" s="415"/>
      <c r="V10" s="310"/>
      <c r="W10" s="310"/>
    </row>
    <row r="11" spans="1:23" s="414" customFormat="1" ht="15" customHeight="1">
      <c r="A11" s="421"/>
      <c r="B11"/>
      <c r="C11"/>
      <c r="D11"/>
      <c r="E11"/>
      <c r="F11" s="1344"/>
      <c r="G11" s="1005" t="s">
        <v>2899</v>
      </c>
      <c r="H11" s="1346">
        <f>SUMIFS(H$22:H$207,G$22:G$207,G11)</f>
        <v>0</v>
      </c>
      <c r="I11" s="415"/>
      <c r="J11" s="415"/>
      <c r="K11" s="415"/>
      <c r="M11" s="415"/>
      <c r="N11" s="1590" t="s">
        <v>2889</v>
      </c>
      <c r="O11" s="1591"/>
      <c r="P11" s="717" t="str">
        <f>IFERROR(SUMIF($F$22:$F$378,N11,$N$22:$N$378)&amp;CONCATENATE(" (",(TEXT((SUMIF($F$22:$F$378,N11,$N$22:$N$378)/$N$17),"0%")),")"),"")</f>
        <v/>
      </c>
      <c r="Q11" s="415"/>
      <c r="R11" s="415"/>
      <c r="V11" s="310"/>
      <c r="W11" s="310"/>
    </row>
    <row r="12" spans="1:23" s="414" customFormat="1" ht="15" customHeight="1">
      <c r="A12" s="421"/>
      <c r="B12"/>
      <c r="C12"/>
      <c r="D12"/>
      <c r="E12"/>
      <c r="F12" s="1347"/>
      <c r="G12" s="1348" t="s">
        <v>2890</v>
      </c>
      <c r="H12" s="1349">
        <f>SUM(H9:H11)</f>
        <v>0</v>
      </c>
      <c r="I12"/>
      <c r="J12"/>
      <c r="K12"/>
      <c r="L12"/>
      <c r="M12" s="415"/>
      <c r="N12" s="1590" t="s">
        <v>1878</v>
      </c>
      <c r="O12" s="1591"/>
      <c r="P12" s="717" t="str">
        <f>IFERROR(SUMIF($F$22:$F$378,N12,$N$22:$N$378)&amp;CONCATENATE(" (",(TEXT((SUMIF($F$22:$F$378,N12,$N$22:$N$378)/$N$17),"0%")),")"),"")</f>
        <v/>
      </c>
      <c r="Q12" s="415"/>
      <c r="R12" s="415"/>
      <c r="V12" s="310"/>
      <c r="W12" s="310"/>
    </row>
    <row r="13" spans="1:23" s="424" customFormat="1" ht="15" customHeight="1">
      <c r="A13" s="310"/>
      <c r="B13"/>
      <c r="C13"/>
      <c r="D13"/>
      <c r="E13"/>
      <c r="F13" s="1341"/>
      <c r="G13" s="872"/>
      <c r="H13" s="425"/>
      <c r="I13"/>
      <c r="J13"/>
      <c r="K13"/>
      <c r="L13"/>
      <c r="M13" s="725"/>
      <c r="N13" s="1587" t="s">
        <v>319</v>
      </c>
      <c r="O13" s="1588"/>
      <c r="P13" s="726">
        <f>$N$17</f>
        <v>0</v>
      </c>
      <c r="Q13" s="725"/>
      <c r="R13" s="725"/>
      <c r="S13" s="725"/>
      <c r="T13" s="725"/>
      <c r="V13" s="310"/>
      <c r="W13" s="310"/>
    </row>
    <row r="14" spans="1:23" s="424" customFormat="1" ht="15" customHeight="1">
      <c r="A14" s="425"/>
      <c r="B14"/>
      <c r="C14"/>
      <c r="D14"/>
      <c r="E14"/>
      <c r="F14" s="1341"/>
      <c r="G14" s="872"/>
      <c r="H14" s="310"/>
      <c r="I14" s="1592" t="s">
        <v>3175</v>
      </c>
      <c r="J14" s="1593"/>
      <c r="K14" s="1593"/>
      <c r="L14" s="1594"/>
      <c r="M14" s="725"/>
      <c r="N14" s="725"/>
      <c r="O14" s="725"/>
      <c r="P14" s="725"/>
      <c r="Q14" s="725"/>
      <c r="R14" s="725"/>
      <c r="S14" s="725"/>
      <c r="T14" s="725"/>
      <c r="V14" s="310"/>
      <c r="W14" s="310"/>
    </row>
    <row r="15" spans="1:23" s="414" customFormat="1" ht="15" customHeight="1">
      <c r="A15" s="415"/>
      <c r="D15"/>
      <c r="E15"/>
      <c r="F15" s="1325"/>
      <c r="I15" s="1595"/>
      <c r="J15" s="1596"/>
      <c r="K15" s="1596"/>
      <c r="L15" s="1597"/>
      <c r="V15" s="310"/>
      <c r="W15" s="310"/>
    </row>
    <row r="16" spans="1:23" s="414" customFormat="1" ht="15" customHeight="1">
      <c r="A16" s="421"/>
      <c r="E16" s="415"/>
      <c r="F16" s="694"/>
      <c r="G16" s="694"/>
      <c r="H16" s="694"/>
      <c r="I16" s="1598"/>
      <c r="J16" s="1599"/>
      <c r="K16" s="1599"/>
      <c r="L16" s="1600"/>
    </row>
    <row r="17" spans="1:21" s="414" customFormat="1" ht="15" customHeight="1" thickBot="1">
      <c r="G17" s="698"/>
      <c r="I17" s="411">
        <f>SUMIF(I22:I654,"x",$N$22:$N$654)</f>
        <v>0</v>
      </c>
      <c r="J17" s="412">
        <f>SUMIF(J22:J654,"x",$N$22:$N$654)</f>
        <v>0</v>
      </c>
      <c r="K17" s="412">
        <f>SUMIF(K22:K654,"x",$N$22:$N$654)</f>
        <v>0</v>
      </c>
      <c r="L17" s="413">
        <f>SUMIF(L22:L654,"x",$N$22:$N$654)</f>
        <v>0</v>
      </c>
      <c r="M17" s="1339" t="s">
        <v>3156</v>
      </c>
      <c r="N17" s="701">
        <f t="shared" ref="N17:T17" si="0">SUM(N22:N219)</f>
        <v>0</v>
      </c>
      <c r="O17" s="727">
        <f t="shared" si="0"/>
        <v>0</v>
      </c>
      <c r="P17" s="422">
        <f t="shared" si="0"/>
        <v>0</v>
      </c>
      <c r="Q17" s="422">
        <f t="shared" si="0"/>
        <v>0</v>
      </c>
      <c r="R17" s="728">
        <f t="shared" si="0"/>
        <v>0</v>
      </c>
      <c r="S17" s="728">
        <f t="shared" si="0"/>
        <v>0</v>
      </c>
      <c r="T17" s="729">
        <f t="shared" si="0"/>
        <v>0</v>
      </c>
      <c r="U17" s="415"/>
    </row>
    <row r="18" spans="1:21" s="414" customFormat="1" ht="6" customHeight="1">
      <c r="G18" s="1601" t="s">
        <v>2970</v>
      </c>
      <c r="H18" s="1602"/>
      <c r="I18" s="310"/>
      <c r="J18" s="310"/>
      <c r="K18" s="310"/>
      <c r="L18" s="310"/>
      <c r="M18" s="1325"/>
      <c r="N18" s="419"/>
      <c r="O18" s="419"/>
      <c r="R18" s="730"/>
      <c r="S18" s="730"/>
      <c r="T18" s="730"/>
      <c r="U18" s="415"/>
    </row>
    <row r="19" spans="1:21" s="414" customFormat="1" ht="15" customHeight="1">
      <c r="G19" s="1603"/>
      <c r="H19" s="1604"/>
      <c r="I19" s="412" cm="1">
        <f t="array" aca="1" ref="I19" ca="1">IFERROR(SUMPRODUCT(((I22:I420="x")*(SUBTOTAL(103,OFFSET($N$17,ROW($N$22:$N$420)-ROW($N$17),0,1))*$N$22:$N$420))),"")</f>
        <v>0</v>
      </c>
      <c r="J19" s="412" cm="1">
        <f t="array" aca="1" ref="J19" ca="1">IFERROR(SUMPRODUCT(((J22:J420="x")*(SUBTOTAL(103,OFFSET($N$17,ROW($N$22:$N$420)-ROW($N$17),0,1))*$N$22:$N$420))),"")</f>
        <v>0</v>
      </c>
      <c r="K19" s="412" cm="1">
        <f t="array" aca="1" ref="K19" ca="1">IFERROR(SUMPRODUCT(((K22:K420="x")*(SUBTOTAL(103,OFFSET($N$17,ROW($N$22:$N$420)-ROW($N$17),0,1))*$N$22:$N$420))),"")</f>
        <v>0</v>
      </c>
      <c r="L19" s="413" cm="1">
        <f t="array" aca="1" ref="L19" ca="1">IFERROR(SUMPRODUCT(((L22:L420="x")*(SUBTOTAL(103,OFFSET($N$17,ROW($N$22:$N$420)-ROW($N$17),0,1))*$N$22:$N$420))),"")</f>
        <v>0</v>
      </c>
      <c r="M19" s="1607" t="s">
        <v>3157</v>
      </c>
      <c r="N19" s="701">
        <f t="shared" ref="N19:T19" si="1">SUBTOTAL(9,N22:N220)</f>
        <v>0</v>
      </c>
      <c r="O19" s="727">
        <f t="shared" si="1"/>
        <v>0</v>
      </c>
      <c r="P19" s="422">
        <f t="shared" si="1"/>
        <v>0</v>
      </c>
      <c r="Q19" s="422">
        <f t="shared" si="1"/>
        <v>0</v>
      </c>
      <c r="R19" s="728">
        <f t="shared" si="1"/>
        <v>0</v>
      </c>
      <c r="S19" s="728">
        <f t="shared" si="1"/>
        <v>0</v>
      </c>
      <c r="T19" s="729">
        <f t="shared" si="1"/>
        <v>0</v>
      </c>
      <c r="U19" s="415"/>
    </row>
    <row r="20" spans="1:21" s="414" customFormat="1" ht="6" customHeight="1" thickBot="1">
      <c r="F20" s="310"/>
      <c r="G20" s="1605"/>
      <c r="H20" s="1606"/>
      <c r="I20" s="310"/>
      <c r="J20" s="310"/>
      <c r="K20" s="310"/>
      <c r="L20" s="310"/>
      <c r="M20" s="1608"/>
      <c r="U20" s="415"/>
    </row>
    <row r="21" spans="1:21" s="696" customFormat="1" ht="98.15" customHeight="1" thickBot="1">
      <c r="A21" s="699" t="s">
        <v>1009</v>
      </c>
      <c r="B21" s="699" t="s">
        <v>112</v>
      </c>
      <c r="C21" s="699" t="s">
        <v>113</v>
      </c>
      <c r="D21" s="695" t="s">
        <v>133</v>
      </c>
      <c r="E21" s="699" t="s">
        <v>114</v>
      </c>
      <c r="F21" s="695" t="s">
        <v>322</v>
      </c>
      <c r="G21" s="1441" t="s">
        <v>3228</v>
      </c>
      <c r="H21" s="1442" t="s">
        <v>3122</v>
      </c>
      <c r="I21" s="718" t="s">
        <v>2895</v>
      </c>
      <c r="J21" s="703" t="s">
        <v>3073</v>
      </c>
      <c r="K21" s="703" t="s">
        <v>1056</v>
      </c>
      <c r="L21" s="703" t="s">
        <v>1057</v>
      </c>
      <c r="M21" s="731" t="s">
        <v>1005</v>
      </c>
      <c r="N21" s="695" t="s">
        <v>323</v>
      </c>
      <c r="O21" s="695" t="s">
        <v>28</v>
      </c>
      <c r="P21" s="695" t="s">
        <v>324</v>
      </c>
      <c r="Q21" s="695" t="s">
        <v>115</v>
      </c>
      <c r="R21" s="695" t="s">
        <v>2995</v>
      </c>
      <c r="S21" s="695" t="s">
        <v>2996</v>
      </c>
      <c r="T21" s="700" t="s">
        <v>1006</v>
      </c>
      <c r="U21" s="310"/>
    </row>
    <row r="22" spans="1:21" s="735" customFormat="1" ht="20.149999999999999" customHeight="1">
      <c r="A22" s="737"/>
      <c r="B22" s="737"/>
      <c r="C22" s="737"/>
      <c r="D22" s="313"/>
      <c r="E22" s="737"/>
      <c r="F22" s="738" t="s">
        <v>210</v>
      </c>
      <c r="G22" s="874" t="s">
        <v>210</v>
      </c>
      <c r="H22" s="1443"/>
      <c r="I22" s="739"/>
      <c r="J22" s="739"/>
      <c r="K22" s="739"/>
      <c r="L22" s="739"/>
      <c r="M22" s="741"/>
      <c r="N22" s="742"/>
      <c r="O22" s="742"/>
      <c r="P22" s="742"/>
      <c r="Q22" s="742"/>
      <c r="R22" s="743"/>
      <c r="S22" s="743"/>
      <c r="T22" s="743"/>
      <c r="U22" s="310"/>
    </row>
    <row r="23" spans="1:21" s="735" customFormat="1" ht="20.149999999999999" customHeight="1">
      <c r="A23" s="737"/>
      <c r="B23" s="737"/>
      <c r="C23" s="737"/>
      <c r="D23" s="737"/>
      <c r="E23" s="737" t="s">
        <v>96</v>
      </c>
      <c r="F23" s="738" t="s">
        <v>210</v>
      </c>
      <c r="G23" s="874" t="s">
        <v>210</v>
      </c>
      <c r="H23" s="740"/>
      <c r="I23" s="739"/>
      <c r="J23" s="739"/>
      <c r="K23" s="739"/>
      <c r="L23" s="739"/>
      <c r="M23" s="741"/>
      <c r="N23" s="742"/>
      <c r="O23" s="742"/>
      <c r="P23" s="742"/>
      <c r="Q23" s="742"/>
      <c r="R23" s="743"/>
      <c r="S23" s="743"/>
      <c r="T23" s="743"/>
    </row>
    <row r="24" spans="1:21" s="735" customFormat="1" ht="20.149999999999999" customHeight="1">
      <c r="A24" s="737"/>
      <c r="B24" s="737"/>
      <c r="C24" s="737"/>
      <c r="D24" s="737"/>
      <c r="E24" s="737"/>
      <c r="F24" s="738" t="s">
        <v>210</v>
      </c>
      <c r="G24" s="874" t="s">
        <v>210</v>
      </c>
      <c r="H24" s="740"/>
      <c r="I24" s="739"/>
      <c r="J24" s="739"/>
      <c r="K24" s="739"/>
      <c r="L24" s="739"/>
      <c r="M24" s="741"/>
      <c r="N24" s="742"/>
      <c r="O24" s="742"/>
      <c r="P24" s="742"/>
      <c r="Q24" s="742"/>
      <c r="R24" s="743"/>
      <c r="S24" s="743"/>
      <c r="T24" s="743"/>
    </row>
    <row r="25" spans="1:21" s="735" customFormat="1" ht="20.149999999999999" customHeight="1">
      <c r="A25" s="737"/>
      <c r="B25" s="737"/>
      <c r="C25" s="737"/>
      <c r="D25" s="737"/>
      <c r="E25" s="737"/>
      <c r="F25" s="738" t="s">
        <v>210</v>
      </c>
      <c r="G25" s="874" t="s">
        <v>210</v>
      </c>
      <c r="H25" s="740"/>
      <c r="I25" s="739"/>
      <c r="J25" s="739"/>
      <c r="K25" s="739"/>
      <c r="L25" s="739"/>
      <c r="M25" s="741"/>
      <c r="N25" s="742"/>
      <c r="O25" s="742"/>
      <c r="P25" s="742"/>
      <c r="Q25" s="742"/>
      <c r="R25" s="743"/>
      <c r="S25" s="743"/>
      <c r="T25" s="743"/>
    </row>
    <row r="26" spans="1:21" s="735" customFormat="1" ht="20.149999999999999" customHeight="1">
      <c r="A26" s="737"/>
      <c r="B26" s="737"/>
      <c r="C26" s="737"/>
      <c r="D26" s="737"/>
      <c r="E26" s="737"/>
      <c r="F26" s="738" t="s">
        <v>210</v>
      </c>
      <c r="G26" s="874" t="s">
        <v>210</v>
      </c>
      <c r="H26" s="740"/>
      <c r="I26" s="739"/>
      <c r="J26" s="739"/>
      <c r="K26" s="739"/>
      <c r="L26" s="739"/>
      <c r="M26" s="741"/>
      <c r="N26" s="742"/>
      <c r="O26" s="742"/>
      <c r="P26" s="742"/>
      <c r="Q26" s="742"/>
      <c r="R26" s="743"/>
      <c r="S26" s="743"/>
      <c r="T26" s="743"/>
    </row>
    <row r="27" spans="1:21" s="735" customFormat="1" ht="20.149999999999999" customHeight="1">
      <c r="A27" s="737"/>
      <c r="B27" s="737"/>
      <c r="C27" s="737"/>
      <c r="D27" s="737"/>
      <c r="E27" s="737"/>
      <c r="F27" s="738" t="s">
        <v>210</v>
      </c>
      <c r="G27" s="874" t="s">
        <v>210</v>
      </c>
      <c r="H27" s="740"/>
      <c r="I27" s="739"/>
      <c r="J27" s="739"/>
      <c r="K27" s="739"/>
      <c r="L27" s="739"/>
      <c r="M27" s="741"/>
      <c r="N27" s="742"/>
      <c r="O27" s="742"/>
      <c r="P27" s="742"/>
      <c r="Q27" s="742"/>
      <c r="R27" s="743"/>
      <c r="S27" s="743"/>
      <c r="T27" s="743"/>
    </row>
    <row r="28" spans="1:21" s="735" customFormat="1" ht="20.149999999999999" customHeight="1">
      <c r="A28" s="737"/>
      <c r="B28" s="737"/>
      <c r="C28" s="737"/>
      <c r="D28" s="737"/>
      <c r="E28" s="737"/>
      <c r="F28" s="738" t="s">
        <v>210</v>
      </c>
      <c r="G28" s="874" t="s">
        <v>210</v>
      </c>
      <c r="H28" s="740"/>
      <c r="I28" s="739"/>
      <c r="J28" s="739"/>
      <c r="K28" s="739"/>
      <c r="L28" s="739"/>
      <c r="M28" s="741"/>
      <c r="N28" s="742"/>
      <c r="O28" s="742"/>
      <c r="P28" s="742"/>
      <c r="Q28" s="742"/>
      <c r="R28" s="743"/>
      <c r="S28" s="743"/>
      <c r="T28" s="743"/>
    </row>
    <row r="29" spans="1:21" s="735" customFormat="1" ht="20.149999999999999" customHeight="1">
      <c r="A29" s="737"/>
      <c r="B29" s="737"/>
      <c r="C29" s="737"/>
      <c r="D29" s="737"/>
      <c r="E29" s="737"/>
      <c r="F29" s="738" t="s">
        <v>210</v>
      </c>
      <c r="G29" s="874" t="s">
        <v>210</v>
      </c>
      <c r="H29" s="740"/>
      <c r="I29" s="739"/>
      <c r="J29" s="739"/>
      <c r="K29" s="739"/>
      <c r="L29" s="739"/>
      <c r="M29" s="741"/>
      <c r="N29" s="742"/>
      <c r="O29" s="742"/>
      <c r="P29" s="742"/>
      <c r="Q29" s="742"/>
      <c r="R29" s="743"/>
      <c r="S29" s="743"/>
      <c r="T29" s="743"/>
    </row>
    <row r="30" spans="1:21" s="735" customFormat="1" ht="20.149999999999999" customHeight="1">
      <c r="A30" s="737"/>
      <c r="B30" s="737"/>
      <c r="C30" s="737"/>
      <c r="D30" s="737"/>
      <c r="E30" s="737"/>
      <c r="F30" s="738" t="s">
        <v>210</v>
      </c>
      <c r="G30" s="874" t="s">
        <v>210</v>
      </c>
      <c r="H30" s="740"/>
      <c r="I30" s="739"/>
      <c r="J30" s="739"/>
      <c r="K30" s="739"/>
      <c r="L30" s="739"/>
      <c r="M30" s="741"/>
      <c r="N30" s="742"/>
      <c r="O30" s="742"/>
      <c r="P30" s="742"/>
      <c r="Q30" s="742"/>
      <c r="R30" s="743"/>
      <c r="S30" s="743"/>
      <c r="T30" s="743"/>
    </row>
    <row r="31" spans="1:21" s="735" customFormat="1" ht="20.149999999999999" customHeight="1">
      <c r="A31" s="737"/>
      <c r="B31" s="737"/>
      <c r="C31" s="737"/>
      <c r="D31" s="737"/>
      <c r="E31" s="737"/>
      <c r="F31" s="738" t="s">
        <v>210</v>
      </c>
      <c r="G31" s="874" t="s">
        <v>210</v>
      </c>
      <c r="H31" s="740"/>
      <c r="I31" s="739"/>
      <c r="J31" s="739"/>
      <c r="K31" s="739"/>
      <c r="L31" s="739"/>
      <c r="M31" s="741"/>
      <c r="N31" s="742"/>
      <c r="O31" s="742"/>
      <c r="P31" s="742"/>
      <c r="Q31" s="742"/>
      <c r="R31" s="743"/>
      <c r="S31" s="743"/>
      <c r="T31" s="743"/>
    </row>
    <row r="32" spans="1:21" s="735" customFormat="1" ht="20.149999999999999" customHeight="1">
      <c r="A32" s="737"/>
      <c r="B32" s="737"/>
      <c r="C32" s="737"/>
      <c r="D32" s="737"/>
      <c r="E32" s="737"/>
      <c r="F32" s="738" t="s">
        <v>210</v>
      </c>
      <c r="G32" s="874" t="s">
        <v>210</v>
      </c>
      <c r="H32" s="740"/>
      <c r="I32" s="739"/>
      <c r="J32" s="739"/>
      <c r="K32" s="739"/>
      <c r="L32" s="739"/>
      <c r="M32" s="741"/>
      <c r="N32" s="742"/>
      <c r="O32" s="742"/>
      <c r="P32" s="742"/>
      <c r="Q32" s="742"/>
      <c r="R32" s="743"/>
      <c r="S32" s="743"/>
      <c r="T32" s="743"/>
    </row>
    <row r="33" spans="1:20" s="735" customFormat="1" ht="20.149999999999999" customHeight="1">
      <c r="A33" s="737"/>
      <c r="B33" s="737"/>
      <c r="C33" s="737"/>
      <c r="D33" s="737"/>
      <c r="E33" s="737"/>
      <c r="F33" s="738" t="s">
        <v>210</v>
      </c>
      <c r="G33" s="874" t="s">
        <v>210</v>
      </c>
      <c r="H33" s="740"/>
      <c r="I33" s="739"/>
      <c r="J33" s="739"/>
      <c r="K33" s="739"/>
      <c r="L33" s="739"/>
      <c r="M33" s="741"/>
      <c r="N33" s="742"/>
      <c r="O33" s="742"/>
      <c r="P33" s="742"/>
      <c r="Q33" s="742"/>
      <c r="R33" s="743"/>
      <c r="S33" s="743"/>
      <c r="T33" s="743"/>
    </row>
    <row r="34" spans="1:20" s="735" customFormat="1" ht="20.149999999999999" customHeight="1">
      <c r="A34" s="737"/>
      <c r="B34" s="737"/>
      <c r="C34" s="737"/>
      <c r="D34" s="737"/>
      <c r="E34" s="737"/>
      <c r="F34" s="738" t="s">
        <v>210</v>
      </c>
      <c r="G34" s="874" t="s">
        <v>210</v>
      </c>
      <c r="H34" s="740"/>
      <c r="I34" s="739"/>
      <c r="J34" s="739"/>
      <c r="K34" s="739"/>
      <c r="L34" s="739"/>
      <c r="M34" s="741"/>
      <c r="N34" s="742"/>
      <c r="O34" s="742"/>
      <c r="P34" s="742"/>
      <c r="Q34" s="742"/>
      <c r="R34" s="743"/>
      <c r="S34" s="743"/>
      <c r="T34" s="743"/>
    </row>
    <row r="35" spans="1:20" s="735" customFormat="1" ht="20.149999999999999" customHeight="1">
      <c r="A35" s="737"/>
      <c r="B35" s="737"/>
      <c r="C35" s="737"/>
      <c r="D35" s="737"/>
      <c r="E35" s="737"/>
      <c r="F35" s="738" t="s">
        <v>210</v>
      </c>
      <c r="G35" s="874" t="s">
        <v>210</v>
      </c>
      <c r="H35" s="740"/>
      <c r="I35" s="739"/>
      <c r="J35" s="739"/>
      <c r="K35" s="739"/>
      <c r="L35" s="739"/>
      <c r="M35" s="741"/>
      <c r="N35" s="742"/>
      <c r="O35" s="742"/>
      <c r="P35" s="742"/>
      <c r="Q35" s="742"/>
      <c r="R35" s="743"/>
      <c r="S35" s="743"/>
      <c r="T35" s="743"/>
    </row>
    <row r="36" spans="1:20" s="735" customFormat="1" ht="20.149999999999999" customHeight="1">
      <c r="A36" s="737"/>
      <c r="B36" s="737"/>
      <c r="C36" s="737"/>
      <c r="D36" s="737"/>
      <c r="E36" s="737"/>
      <c r="F36" s="738" t="s">
        <v>210</v>
      </c>
      <c r="G36" s="874" t="s">
        <v>210</v>
      </c>
      <c r="H36" s="740"/>
      <c r="I36" s="739"/>
      <c r="J36" s="739"/>
      <c r="K36" s="739"/>
      <c r="L36" s="739"/>
      <c r="M36" s="741"/>
      <c r="N36" s="742"/>
      <c r="O36" s="742"/>
      <c r="P36" s="742"/>
      <c r="Q36" s="742"/>
      <c r="R36" s="743"/>
      <c r="S36" s="743"/>
      <c r="T36" s="743"/>
    </row>
    <row r="37" spans="1:20" s="735" customFormat="1" ht="20.149999999999999" customHeight="1">
      <c r="A37" s="737"/>
      <c r="B37" s="737"/>
      <c r="C37" s="737"/>
      <c r="D37" s="737"/>
      <c r="E37" s="737"/>
      <c r="F37" s="738" t="s">
        <v>210</v>
      </c>
      <c r="G37" s="874" t="s">
        <v>210</v>
      </c>
      <c r="H37" s="740"/>
      <c r="I37" s="739"/>
      <c r="J37" s="739"/>
      <c r="K37" s="739"/>
      <c r="L37" s="739"/>
      <c r="M37" s="741"/>
      <c r="N37" s="742"/>
      <c r="O37" s="742"/>
      <c r="P37" s="742"/>
      <c r="Q37" s="742"/>
      <c r="R37" s="743"/>
      <c r="S37" s="743"/>
      <c r="T37" s="743"/>
    </row>
    <row r="38" spans="1:20" s="735" customFormat="1" ht="20.149999999999999" customHeight="1">
      <c r="A38" s="737"/>
      <c r="B38" s="737"/>
      <c r="C38" s="737"/>
      <c r="D38" s="737"/>
      <c r="E38" s="737"/>
      <c r="F38" s="738" t="s">
        <v>210</v>
      </c>
      <c r="G38" s="874" t="s">
        <v>210</v>
      </c>
      <c r="H38" s="740"/>
      <c r="I38" s="739"/>
      <c r="J38" s="739"/>
      <c r="K38" s="739"/>
      <c r="L38" s="739"/>
      <c r="M38" s="741"/>
      <c r="N38" s="742"/>
      <c r="O38" s="742"/>
      <c r="P38" s="742"/>
      <c r="Q38" s="742"/>
      <c r="R38" s="743"/>
      <c r="S38" s="743"/>
      <c r="T38" s="743"/>
    </row>
    <row r="39" spans="1:20" s="735" customFormat="1" ht="20.149999999999999" customHeight="1">
      <c r="A39" s="737"/>
      <c r="B39" s="737"/>
      <c r="C39" s="737"/>
      <c r="D39" s="737"/>
      <c r="E39" s="737"/>
      <c r="F39" s="738" t="s">
        <v>210</v>
      </c>
      <c r="G39" s="874" t="s">
        <v>210</v>
      </c>
      <c r="H39" s="740"/>
      <c r="I39" s="739"/>
      <c r="J39" s="739"/>
      <c r="K39" s="739"/>
      <c r="L39" s="739"/>
      <c r="M39" s="741"/>
      <c r="N39" s="742"/>
      <c r="O39" s="742"/>
      <c r="P39" s="742"/>
      <c r="Q39" s="742"/>
      <c r="R39" s="743"/>
      <c r="S39" s="743"/>
      <c r="T39" s="743"/>
    </row>
    <row r="40" spans="1:20" s="735" customFormat="1" ht="20.149999999999999" customHeight="1">
      <c r="A40" s="737"/>
      <c r="B40" s="737"/>
      <c r="C40" s="737"/>
      <c r="D40" s="737"/>
      <c r="E40" s="737"/>
      <c r="F40" s="738" t="s">
        <v>210</v>
      </c>
      <c r="G40" s="874" t="s">
        <v>210</v>
      </c>
      <c r="H40" s="740"/>
      <c r="I40" s="739"/>
      <c r="J40" s="739"/>
      <c r="K40" s="739"/>
      <c r="L40" s="739"/>
      <c r="M40" s="741"/>
      <c r="N40" s="742"/>
      <c r="O40" s="742"/>
      <c r="P40" s="742"/>
      <c r="Q40" s="742"/>
      <c r="R40" s="743"/>
      <c r="S40" s="743"/>
      <c r="T40" s="743"/>
    </row>
    <row r="41" spans="1:20" s="735" customFormat="1" ht="20.149999999999999" customHeight="1">
      <c r="A41" s="737"/>
      <c r="B41" s="737"/>
      <c r="C41" s="737"/>
      <c r="D41" s="737"/>
      <c r="E41" s="737"/>
      <c r="F41" s="738" t="s">
        <v>210</v>
      </c>
      <c r="G41" s="874" t="s">
        <v>210</v>
      </c>
      <c r="H41" s="740"/>
      <c r="I41" s="739"/>
      <c r="J41" s="739"/>
      <c r="K41" s="739"/>
      <c r="L41" s="739"/>
      <c r="M41" s="741"/>
      <c r="N41" s="742"/>
      <c r="O41" s="742"/>
      <c r="P41" s="742"/>
      <c r="Q41" s="742"/>
      <c r="R41" s="743"/>
      <c r="S41" s="743"/>
      <c r="T41" s="743"/>
    </row>
    <row r="42" spans="1:20" s="735" customFormat="1" ht="20.149999999999999" customHeight="1">
      <c r="A42" s="737"/>
      <c r="B42" s="737"/>
      <c r="C42" s="737"/>
      <c r="D42" s="737"/>
      <c r="E42" s="737"/>
      <c r="F42" s="738" t="s">
        <v>210</v>
      </c>
      <c r="G42" s="874" t="s">
        <v>210</v>
      </c>
      <c r="H42" s="740"/>
      <c r="I42" s="739"/>
      <c r="J42" s="739"/>
      <c r="K42" s="739"/>
      <c r="L42" s="739"/>
      <c r="M42" s="741"/>
      <c r="N42" s="742"/>
      <c r="O42" s="742"/>
      <c r="P42" s="742"/>
      <c r="Q42" s="742"/>
      <c r="R42" s="743"/>
      <c r="S42" s="743"/>
      <c r="T42" s="743"/>
    </row>
    <row r="43" spans="1:20" s="735" customFormat="1" ht="20.149999999999999" customHeight="1">
      <c r="A43" s="737"/>
      <c r="B43" s="737"/>
      <c r="C43" s="737"/>
      <c r="D43" s="737"/>
      <c r="E43" s="737"/>
      <c r="F43" s="738" t="s">
        <v>210</v>
      </c>
      <c r="G43" s="874" t="s">
        <v>210</v>
      </c>
      <c r="H43" s="740"/>
      <c r="I43" s="739"/>
      <c r="J43" s="739"/>
      <c r="K43" s="739"/>
      <c r="L43" s="739"/>
      <c r="M43" s="741"/>
      <c r="N43" s="742"/>
      <c r="O43" s="742"/>
      <c r="P43" s="742"/>
      <c r="Q43" s="742"/>
      <c r="R43" s="743"/>
      <c r="S43" s="743"/>
      <c r="T43" s="743"/>
    </row>
    <row r="44" spans="1:20" s="735" customFormat="1" ht="20.149999999999999" customHeight="1">
      <c r="A44" s="737"/>
      <c r="B44" s="737"/>
      <c r="C44" s="737"/>
      <c r="D44" s="737"/>
      <c r="E44" s="737"/>
      <c r="F44" s="738" t="s">
        <v>210</v>
      </c>
      <c r="G44" s="874" t="s">
        <v>210</v>
      </c>
      <c r="H44" s="740"/>
      <c r="I44" s="739"/>
      <c r="J44" s="739"/>
      <c r="K44" s="739"/>
      <c r="L44" s="739"/>
      <c r="M44" s="741"/>
      <c r="N44" s="742"/>
      <c r="O44" s="742"/>
      <c r="P44" s="742"/>
      <c r="Q44" s="742"/>
      <c r="R44" s="743"/>
      <c r="S44" s="743"/>
      <c r="T44" s="743"/>
    </row>
    <row r="45" spans="1:20" s="735" customFormat="1" ht="20.149999999999999" customHeight="1">
      <c r="A45" s="737"/>
      <c r="B45" s="737"/>
      <c r="C45" s="737"/>
      <c r="D45" s="737"/>
      <c r="E45" s="737"/>
      <c r="F45" s="738" t="s">
        <v>210</v>
      </c>
      <c r="G45" s="874" t="s">
        <v>210</v>
      </c>
      <c r="H45" s="740"/>
      <c r="I45" s="739"/>
      <c r="J45" s="739"/>
      <c r="K45" s="739"/>
      <c r="L45" s="739"/>
      <c r="M45" s="741"/>
      <c r="N45" s="742"/>
      <c r="O45" s="742"/>
      <c r="P45" s="742"/>
      <c r="Q45" s="742"/>
      <c r="R45" s="743"/>
      <c r="S45" s="743"/>
      <c r="T45" s="743"/>
    </row>
    <row r="46" spans="1:20" s="735" customFormat="1" ht="20.149999999999999" customHeight="1">
      <c r="A46" s="737"/>
      <c r="B46" s="737"/>
      <c r="C46" s="737"/>
      <c r="D46" s="737"/>
      <c r="E46" s="737"/>
      <c r="F46" s="738" t="s">
        <v>210</v>
      </c>
      <c r="G46" s="874" t="s">
        <v>210</v>
      </c>
      <c r="H46" s="740"/>
      <c r="I46" s="739"/>
      <c r="J46" s="739"/>
      <c r="K46" s="739"/>
      <c r="L46" s="739"/>
      <c r="M46" s="741"/>
      <c r="N46" s="742"/>
      <c r="O46" s="742"/>
      <c r="P46" s="742"/>
      <c r="Q46" s="742"/>
      <c r="R46" s="743"/>
      <c r="S46" s="743"/>
      <c r="T46" s="743"/>
    </row>
    <row r="47" spans="1:20" s="735" customFormat="1" ht="20.149999999999999" customHeight="1">
      <c r="A47" s="737"/>
      <c r="B47" s="737"/>
      <c r="C47" s="737"/>
      <c r="D47" s="737"/>
      <c r="E47" s="737"/>
      <c r="F47" s="738" t="s">
        <v>210</v>
      </c>
      <c r="G47" s="874" t="s">
        <v>210</v>
      </c>
      <c r="H47" s="740"/>
      <c r="I47" s="739"/>
      <c r="J47" s="739"/>
      <c r="K47" s="739"/>
      <c r="L47" s="739"/>
      <c r="M47" s="741"/>
      <c r="N47" s="742"/>
      <c r="O47" s="742"/>
      <c r="P47" s="742"/>
      <c r="Q47" s="742"/>
      <c r="R47" s="743"/>
      <c r="S47" s="743"/>
      <c r="T47" s="743"/>
    </row>
    <row r="48" spans="1:20" s="735" customFormat="1" ht="20.149999999999999" customHeight="1">
      <c r="A48" s="737"/>
      <c r="B48" s="737"/>
      <c r="C48" s="737"/>
      <c r="D48" s="737"/>
      <c r="E48" s="737"/>
      <c r="F48" s="738" t="s">
        <v>210</v>
      </c>
      <c r="G48" s="874" t="s">
        <v>210</v>
      </c>
      <c r="H48" s="740"/>
      <c r="I48" s="739"/>
      <c r="J48" s="739"/>
      <c r="K48" s="739"/>
      <c r="L48" s="739"/>
      <c r="M48" s="741"/>
      <c r="N48" s="742"/>
      <c r="O48" s="742"/>
      <c r="P48" s="742"/>
      <c r="Q48" s="742"/>
      <c r="R48" s="743"/>
      <c r="S48" s="743"/>
      <c r="T48" s="743"/>
    </row>
    <row r="49" spans="1:20" s="735" customFormat="1" ht="20.149999999999999" customHeight="1">
      <c r="A49" s="737"/>
      <c r="B49" s="737"/>
      <c r="C49" s="737"/>
      <c r="D49" s="737"/>
      <c r="E49" s="737"/>
      <c r="F49" s="738" t="s">
        <v>210</v>
      </c>
      <c r="G49" s="874" t="s">
        <v>210</v>
      </c>
      <c r="H49" s="740"/>
      <c r="I49" s="739"/>
      <c r="J49" s="739"/>
      <c r="K49" s="739"/>
      <c r="L49" s="739"/>
      <c r="M49" s="741"/>
      <c r="N49" s="742"/>
      <c r="O49" s="742"/>
      <c r="P49" s="742"/>
      <c r="Q49" s="742"/>
      <c r="R49" s="743"/>
      <c r="S49" s="743"/>
      <c r="T49" s="743"/>
    </row>
    <row r="50" spans="1:20" s="735" customFormat="1" ht="20.149999999999999" customHeight="1">
      <c r="A50" s="737"/>
      <c r="B50" s="737"/>
      <c r="C50" s="737"/>
      <c r="D50" s="737"/>
      <c r="E50" s="737"/>
      <c r="F50" s="738" t="s">
        <v>210</v>
      </c>
      <c r="G50" s="874" t="s">
        <v>210</v>
      </c>
      <c r="H50" s="740"/>
      <c r="I50" s="739"/>
      <c r="J50" s="739"/>
      <c r="K50" s="739"/>
      <c r="L50" s="739"/>
      <c r="M50" s="741"/>
      <c r="N50" s="742"/>
      <c r="O50" s="742"/>
      <c r="P50" s="742"/>
      <c r="Q50" s="742"/>
      <c r="R50" s="743"/>
      <c r="S50" s="743"/>
      <c r="T50" s="743"/>
    </row>
    <row r="51" spans="1:20" s="735" customFormat="1" ht="20.149999999999999" customHeight="1">
      <c r="A51" s="737"/>
      <c r="B51" s="737"/>
      <c r="C51" s="737"/>
      <c r="D51" s="737"/>
      <c r="E51" s="737"/>
      <c r="F51" s="738" t="s">
        <v>210</v>
      </c>
      <c r="G51" s="874" t="s">
        <v>210</v>
      </c>
      <c r="H51" s="740"/>
      <c r="I51" s="739"/>
      <c r="J51" s="739"/>
      <c r="K51" s="739"/>
      <c r="L51" s="739"/>
      <c r="M51" s="741"/>
      <c r="N51" s="742"/>
      <c r="O51" s="742"/>
      <c r="P51" s="742"/>
      <c r="Q51" s="742"/>
      <c r="R51" s="743"/>
      <c r="S51" s="743"/>
      <c r="T51" s="743"/>
    </row>
    <row r="52" spans="1:20" s="735" customFormat="1" ht="20.149999999999999" customHeight="1">
      <c r="A52" s="737"/>
      <c r="B52" s="737"/>
      <c r="C52" s="737"/>
      <c r="D52" s="737"/>
      <c r="E52" s="737"/>
      <c r="F52" s="738" t="s">
        <v>210</v>
      </c>
      <c r="G52" s="874" t="s">
        <v>210</v>
      </c>
      <c r="H52" s="740"/>
      <c r="I52" s="739"/>
      <c r="J52" s="739"/>
      <c r="K52" s="739"/>
      <c r="L52" s="739"/>
      <c r="M52" s="741"/>
      <c r="N52" s="742"/>
      <c r="O52" s="742"/>
      <c r="P52" s="742"/>
      <c r="Q52" s="742"/>
      <c r="R52" s="743"/>
      <c r="S52" s="743"/>
      <c r="T52" s="743"/>
    </row>
    <row r="53" spans="1:20" s="735" customFormat="1" ht="20.149999999999999" customHeight="1">
      <c r="A53" s="737"/>
      <c r="B53" s="737"/>
      <c r="C53" s="737"/>
      <c r="D53" s="737"/>
      <c r="E53" s="737"/>
      <c r="F53" s="738" t="s">
        <v>210</v>
      </c>
      <c r="G53" s="874" t="s">
        <v>210</v>
      </c>
      <c r="H53" s="740"/>
      <c r="I53" s="739"/>
      <c r="J53" s="739"/>
      <c r="K53" s="739"/>
      <c r="L53" s="739"/>
      <c r="M53" s="741"/>
      <c r="N53" s="742"/>
      <c r="O53" s="742"/>
      <c r="P53" s="742"/>
      <c r="Q53" s="742"/>
      <c r="R53" s="743"/>
      <c r="S53" s="743"/>
      <c r="T53" s="743"/>
    </row>
    <row r="54" spans="1:20" s="735" customFormat="1" ht="20.149999999999999" customHeight="1">
      <c r="A54" s="737"/>
      <c r="B54" s="737"/>
      <c r="C54" s="737"/>
      <c r="D54" s="737"/>
      <c r="E54" s="737"/>
      <c r="F54" s="738" t="s">
        <v>210</v>
      </c>
      <c r="G54" s="874" t="s">
        <v>210</v>
      </c>
      <c r="H54" s="740"/>
      <c r="I54" s="739"/>
      <c r="J54" s="739"/>
      <c r="K54" s="739"/>
      <c r="L54" s="739"/>
      <c r="M54" s="741"/>
      <c r="N54" s="742"/>
      <c r="O54" s="742"/>
      <c r="P54" s="742"/>
      <c r="Q54" s="742"/>
      <c r="R54" s="743"/>
      <c r="S54" s="743"/>
      <c r="T54" s="743"/>
    </row>
    <row r="55" spans="1:20" s="735" customFormat="1" ht="20.149999999999999" customHeight="1">
      <c r="A55" s="737"/>
      <c r="B55" s="737"/>
      <c r="C55" s="737"/>
      <c r="D55" s="737"/>
      <c r="E55" s="737"/>
      <c r="F55" s="738" t="s">
        <v>210</v>
      </c>
      <c r="G55" s="874" t="s">
        <v>210</v>
      </c>
      <c r="H55" s="740"/>
      <c r="I55" s="739"/>
      <c r="J55" s="739"/>
      <c r="K55" s="739"/>
      <c r="L55" s="739"/>
      <c r="M55" s="741"/>
      <c r="N55" s="742"/>
      <c r="O55" s="742"/>
      <c r="P55" s="742"/>
      <c r="Q55" s="742"/>
      <c r="R55" s="743"/>
      <c r="S55" s="743"/>
      <c r="T55" s="743"/>
    </row>
    <row r="56" spans="1:20" s="735" customFormat="1" ht="20.149999999999999" customHeight="1">
      <c r="A56" s="737"/>
      <c r="B56" s="737"/>
      <c r="C56" s="737"/>
      <c r="D56" s="737"/>
      <c r="E56" s="737"/>
      <c r="F56" s="738" t="s">
        <v>210</v>
      </c>
      <c r="G56" s="874" t="s">
        <v>210</v>
      </c>
      <c r="H56" s="740"/>
      <c r="I56" s="739"/>
      <c r="J56" s="739"/>
      <c r="K56" s="739"/>
      <c r="L56" s="739"/>
      <c r="M56" s="741"/>
      <c r="N56" s="742"/>
      <c r="O56" s="742"/>
      <c r="P56" s="742"/>
      <c r="Q56" s="742"/>
      <c r="R56" s="743"/>
      <c r="S56" s="743"/>
      <c r="T56" s="743"/>
    </row>
    <row r="57" spans="1:20" s="735" customFormat="1" ht="20.149999999999999" customHeight="1">
      <c r="A57" s="737"/>
      <c r="B57" s="737"/>
      <c r="C57" s="737"/>
      <c r="D57" s="737"/>
      <c r="E57" s="737"/>
      <c r="F57" s="738" t="s">
        <v>210</v>
      </c>
      <c r="G57" s="874" t="s">
        <v>210</v>
      </c>
      <c r="H57" s="740"/>
      <c r="I57" s="739"/>
      <c r="J57" s="739"/>
      <c r="K57" s="739"/>
      <c r="L57" s="739"/>
      <c r="M57" s="741"/>
      <c r="N57" s="742"/>
      <c r="O57" s="742"/>
      <c r="P57" s="742"/>
      <c r="Q57" s="742"/>
      <c r="R57" s="743"/>
      <c r="S57" s="743"/>
      <c r="T57" s="743"/>
    </row>
    <row r="58" spans="1:20" s="735" customFormat="1" ht="20.149999999999999" customHeight="1">
      <c r="A58" s="737"/>
      <c r="B58" s="737"/>
      <c r="C58" s="737"/>
      <c r="D58" s="737"/>
      <c r="E58" s="737"/>
      <c r="F58" s="738" t="s">
        <v>210</v>
      </c>
      <c r="G58" s="874" t="s">
        <v>210</v>
      </c>
      <c r="H58" s="740"/>
      <c r="I58" s="739"/>
      <c r="J58" s="739"/>
      <c r="K58" s="739"/>
      <c r="L58" s="739"/>
      <c r="M58" s="741"/>
      <c r="N58" s="742"/>
      <c r="O58" s="742"/>
      <c r="P58" s="742"/>
      <c r="Q58" s="742"/>
      <c r="R58" s="743"/>
      <c r="S58" s="743"/>
      <c r="T58" s="743"/>
    </row>
    <row r="59" spans="1:20" s="735" customFormat="1" ht="20.149999999999999" customHeight="1">
      <c r="A59" s="737"/>
      <c r="B59" s="737"/>
      <c r="C59" s="737"/>
      <c r="D59" s="737"/>
      <c r="E59" s="737"/>
      <c r="F59" s="738" t="s">
        <v>210</v>
      </c>
      <c r="G59" s="874" t="s">
        <v>210</v>
      </c>
      <c r="H59" s="740"/>
      <c r="I59" s="739"/>
      <c r="J59" s="739"/>
      <c r="K59" s="739"/>
      <c r="L59" s="739"/>
      <c r="M59" s="741"/>
      <c r="N59" s="742"/>
      <c r="O59" s="742"/>
      <c r="P59" s="742"/>
      <c r="Q59" s="742"/>
      <c r="R59" s="743"/>
      <c r="S59" s="743"/>
      <c r="T59" s="743"/>
    </row>
    <row r="60" spans="1:20" s="735" customFormat="1" ht="20.149999999999999" customHeight="1">
      <c r="A60" s="737"/>
      <c r="B60" s="737"/>
      <c r="C60" s="737"/>
      <c r="D60" s="737"/>
      <c r="E60" s="737"/>
      <c r="F60" s="738" t="s">
        <v>210</v>
      </c>
      <c r="G60" s="874" t="s">
        <v>210</v>
      </c>
      <c r="H60" s="740"/>
      <c r="I60" s="739"/>
      <c r="J60" s="739"/>
      <c r="K60" s="739"/>
      <c r="L60" s="739"/>
      <c r="M60" s="741"/>
      <c r="N60" s="742"/>
      <c r="O60" s="742"/>
      <c r="P60" s="742"/>
      <c r="Q60" s="742"/>
      <c r="R60" s="743"/>
      <c r="S60" s="743"/>
      <c r="T60" s="743"/>
    </row>
    <row r="61" spans="1:20" s="735" customFormat="1" ht="20.149999999999999" customHeight="1">
      <c r="A61" s="737"/>
      <c r="B61" s="737"/>
      <c r="C61" s="737"/>
      <c r="D61" s="737"/>
      <c r="E61" s="737"/>
      <c r="F61" s="738" t="s">
        <v>210</v>
      </c>
      <c r="G61" s="874" t="s">
        <v>210</v>
      </c>
      <c r="H61" s="740"/>
      <c r="I61" s="739"/>
      <c r="J61" s="739"/>
      <c r="K61" s="739"/>
      <c r="L61" s="739"/>
      <c r="M61" s="741"/>
      <c r="N61" s="742"/>
      <c r="O61" s="742"/>
      <c r="P61" s="742"/>
      <c r="Q61" s="742"/>
      <c r="R61" s="743"/>
      <c r="S61" s="743"/>
      <c r="T61" s="743"/>
    </row>
    <row r="62" spans="1:20" s="735" customFormat="1" ht="20.149999999999999" customHeight="1">
      <c r="A62" s="737"/>
      <c r="B62" s="737"/>
      <c r="C62" s="737"/>
      <c r="D62" s="737"/>
      <c r="E62" s="737"/>
      <c r="F62" s="738" t="s">
        <v>210</v>
      </c>
      <c r="G62" s="874" t="s">
        <v>210</v>
      </c>
      <c r="H62" s="740"/>
      <c r="I62" s="739"/>
      <c r="J62" s="739"/>
      <c r="K62" s="739"/>
      <c r="L62" s="739"/>
      <c r="M62" s="741"/>
      <c r="N62" s="742"/>
      <c r="O62" s="742"/>
      <c r="P62" s="742"/>
      <c r="Q62" s="742"/>
      <c r="R62" s="743"/>
      <c r="S62" s="743"/>
      <c r="T62" s="743"/>
    </row>
    <row r="63" spans="1:20" s="735" customFormat="1" ht="20.149999999999999" customHeight="1">
      <c r="A63" s="737"/>
      <c r="B63" s="737"/>
      <c r="C63" s="737"/>
      <c r="D63" s="737"/>
      <c r="E63" s="737"/>
      <c r="F63" s="738" t="s">
        <v>210</v>
      </c>
      <c r="G63" s="874" t="s">
        <v>210</v>
      </c>
      <c r="H63" s="740"/>
      <c r="I63" s="739"/>
      <c r="J63" s="739"/>
      <c r="K63" s="739"/>
      <c r="L63" s="739"/>
      <c r="M63" s="741"/>
      <c r="N63" s="742"/>
      <c r="O63" s="742"/>
      <c r="P63" s="742"/>
      <c r="Q63" s="742"/>
      <c r="R63" s="743"/>
      <c r="S63" s="743"/>
      <c r="T63" s="743"/>
    </row>
    <row r="64" spans="1:20" s="735" customFormat="1" ht="20.149999999999999" customHeight="1">
      <c r="A64" s="737"/>
      <c r="B64" s="737"/>
      <c r="C64" s="737"/>
      <c r="D64" s="737"/>
      <c r="E64" s="737"/>
      <c r="F64" s="738" t="s">
        <v>210</v>
      </c>
      <c r="G64" s="874" t="s">
        <v>210</v>
      </c>
      <c r="H64" s="740"/>
      <c r="I64" s="739"/>
      <c r="J64" s="739"/>
      <c r="K64" s="739"/>
      <c r="L64" s="739"/>
      <c r="M64" s="741"/>
      <c r="N64" s="742"/>
      <c r="O64" s="742"/>
      <c r="P64" s="742"/>
      <c r="Q64" s="742"/>
      <c r="R64" s="743"/>
      <c r="S64" s="743"/>
      <c r="T64" s="743"/>
    </row>
    <row r="65" spans="1:20" s="735" customFormat="1" ht="20.149999999999999" customHeight="1">
      <c r="A65" s="737"/>
      <c r="B65" s="737"/>
      <c r="C65" s="737"/>
      <c r="D65" s="737"/>
      <c r="E65" s="737"/>
      <c r="F65" s="738" t="s">
        <v>210</v>
      </c>
      <c r="G65" s="874" t="s">
        <v>210</v>
      </c>
      <c r="H65" s="740"/>
      <c r="I65" s="739"/>
      <c r="J65" s="739"/>
      <c r="K65" s="739"/>
      <c r="L65" s="739"/>
      <c r="M65" s="741"/>
      <c r="N65" s="742"/>
      <c r="O65" s="742"/>
      <c r="P65" s="742"/>
      <c r="Q65" s="742"/>
      <c r="R65" s="743"/>
      <c r="S65" s="743"/>
      <c r="T65" s="743"/>
    </row>
    <row r="66" spans="1:20" s="735" customFormat="1" ht="20.149999999999999" customHeight="1">
      <c r="A66" s="737"/>
      <c r="B66" s="737"/>
      <c r="C66" s="737"/>
      <c r="D66" s="737"/>
      <c r="E66" s="737"/>
      <c r="F66" s="738" t="s">
        <v>210</v>
      </c>
      <c r="G66" s="874" t="s">
        <v>210</v>
      </c>
      <c r="H66" s="740"/>
      <c r="I66" s="739"/>
      <c r="J66" s="739"/>
      <c r="K66" s="739"/>
      <c r="L66" s="739"/>
      <c r="M66" s="741"/>
      <c r="N66" s="742"/>
      <c r="O66" s="742"/>
      <c r="P66" s="742"/>
      <c r="Q66" s="742"/>
      <c r="R66" s="743"/>
      <c r="S66" s="743"/>
      <c r="T66" s="743"/>
    </row>
    <row r="67" spans="1:20" s="735" customFormat="1" ht="20.149999999999999" customHeight="1">
      <c r="A67" s="737"/>
      <c r="B67" s="737"/>
      <c r="C67" s="737"/>
      <c r="D67" s="737"/>
      <c r="E67" s="737"/>
      <c r="F67" s="738" t="s">
        <v>210</v>
      </c>
      <c r="G67" s="874" t="s">
        <v>210</v>
      </c>
      <c r="H67" s="740"/>
      <c r="I67" s="739"/>
      <c r="J67" s="739"/>
      <c r="K67" s="739"/>
      <c r="L67" s="739"/>
      <c r="M67" s="741"/>
      <c r="N67" s="742"/>
      <c r="O67" s="742"/>
      <c r="P67" s="742"/>
      <c r="Q67" s="742"/>
      <c r="R67" s="743"/>
      <c r="S67" s="743"/>
      <c r="T67" s="743"/>
    </row>
    <row r="68" spans="1:20" s="735" customFormat="1" ht="20.149999999999999" customHeight="1">
      <c r="A68" s="737"/>
      <c r="B68" s="737"/>
      <c r="C68" s="737"/>
      <c r="D68" s="737"/>
      <c r="E68" s="737"/>
      <c r="F68" s="738" t="s">
        <v>210</v>
      </c>
      <c r="G68" s="874" t="s">
        <v>210</v>
      </c>
      <c r="H68" s="740"/>
      <c r="I68" s="739"/>
      <c r="J68" s="739"/>
      <c r="K68" s="739"/>
      <c r="L68" s="739"/>
      <c r="M68" s="741"/>
      <c r="N68" s="742"/>
      <c r="O68" s="742"/>
      <c r="P68" s="742"/>
      <c r="Q68" s="742"/>
      <c r="R68" s="743"/>
      <c r="S68" s="743"/>
      <c r="T68" s="743"/>
    </row>
    <row r="69" spans="1:20" s="735" customFormat="1" ht="20.149999999999999" customHeight="1">
      <c r="A69" s="737"/>
      <c r="B69" s="737"/>
      <c r="C69" s="737"/>
      <c r="D69" s="737"/>
      <c r="E69" s="737"/>
      <c r="F69" s="738" t="s">
        <v>210</v>
      </c>
      <c r="G69" s="874" t="s">
        <v>210</v>
      </c>
      <c r="H69" s="740"/>
      <c r="I69" s="739"/>
      <c r="J69" s="739"/>
      <c r="K69" s="739"/>
      <c r="L69" s="739"/>
      <c r="M69" s="741"/>
      <c r="N69" s="742"/>
      <c r="O69" s="742"/>
      <c r="P69" s="742"/>
      <c r="Q69" s="742"/>
      <c r="R69" s="743"/>
      <c r="S69" s="743"/>
      <c r="T69" s="743"/>
    </row>
    <row r="70" spans="1:20" s="735" customFormat="1" ht="20.149999999999999" customHeight="1">
      <c r="A70" s="737"/>
      <c r="B70" s="737"/>
      <c r="C70" s="737"/>
      <c r="D70" s="737"/>
      <c r="E70" s="737"/>
      <c r="F70" s="738" t="s">
        <v>210</v>
      </c>
      <c r="G70" s="874" t="s">
        <v>210</v>
      </c>
      <c r="H70" s="740"/>
      <c r="I70" s="739"/>
      <c r="J70" s="739"/>
      <c r="K70" s="739"/>
      <c r="L70" s="739"/>
      <c r="M70" s="741"/>
      <c r="N70" s="742"/>
      <c r="O70" s="742"/>
      <c r="P70" s="742"/>
      <c r="Q70" s="742"/>
      <c r="R70" s="743"/>
      <c r="S70" s="743"/>
      <c r="T70" s="743"/>
    </row>
    <row r="71" spans="1:20" s="735" customFormat="1" ht="20.149999999999999" customHeight="1">
      <c r="A71" s="737"/>
      <c r="B71" s="737"/>
      <c r="C71" s="737"/>
      <c r="D71" s="737"/>
      <c r="E71" s="737"/>
      <c r="F71" s="738" t="s">
        <v>210</v>
      </c>
      <c r="G71" s="874" t="s">
        <v>210</v>
      </c>
      <c r="H71" s="740"/>
      <c r="I71" s="739"/>
      <c r="J71" s="739"/>
      <c r="K71" s="739"/>
      <c r="L71" s="739"/>
      <c r="M71" s="741"/>
      <c r="N71" s="742"/>
      <c r="O71" s="742"/>
      <c r="P71" s="742"/>
      <c r="Q71" s="742"/>
      <c r="R71" s="743"/>
      <c r="S71" s="743"/>
      <c r="T71" s="743"/>
    </row>
    <row r="72" spans="1:20" s="735" customFormat="1" ht="20.149999999999999" customHeight="1">
      <c r="A72" s="737"/>
      <c r="B72" s="737"/>
      <c r="C72" s="737"/>
      <c r="D72" s="737"/>
      <c r="E72" s="737"/>
      <c r="F72" s="738" t="s">
        <v>210</v>
      </c>
      <c r="G72" s="874" t="s">
        <v>210</v>
      </c>
      <c r="H72" s="740"/>
      <c r="I72" s="739"/>
      <c r="J72" s="739"/>
      <c r="K72" s="739"/>
      <c r="L72" s="739"/>
      <c r="M72" s="741"/>
      <c r="N72" s="742"/>
      <c r="O72" s="742"/>
      <c r="P72" s="742"/>
      <c r="Q72" s="742"/>
      <c r="R72" s="743"/>
      <c r="S72" s="743"/>
      <c r="T72" s="743"/>
    </row>
    <row r="73" spans="1:20" s="735" customFormat="1" ht="20.149999999999999" customHeight="1">
      <c r="A73" s="737"/>
      <c r="B73" s="737"/>
      <c r="C73" s="737"/>
      <c r="D73" s="737"/>
      <c r="E73" s="737"/>
      <c r="F73" s="738" t="s">
        <v>210</v>
      </c>
      <c r="G73" s="874" t="s">
        <v>210</v>
      </c>
      <c r="H73" s="740"/>
      <c r="I73" s="739"/>
      <c r="J73" s="739"/>
      <c r="K73" s="739"/>
      <c r="L73" s="739"/>
      <c r="M73" s="741"/>
      <c r="N73" s="742"/>
      <c r="O73" s="742"/>
      <c r="P73" s="742"/>
      <c r="Q73" s="742"/>
      <c r="R73" s="743"/>
      <c r="S73" s="743"/>
      <c r="T73" s="743"/>
    </row>
    <row r="74" spans="1:20" s="735" customFormat="1" ht="20.149999999999999" customHeight="1">
      <c r="A74" s="737"/>
      <c r="B74" s="737"/>
      <c r="C74" s="737"/>
      <c r="D74" s="737"/>
      <c r="E74" s="737"/>
      <c r="F74" s="738" t="s">
        <v>210</v>
      </c>
      <c r="G74" s="874" t="s">
        <v>210</v>
      </c>
      <c r="H74" s="740"/>
      <c r="I74" s="739"/>
      <c r="J74" s="739"/>
      <c r="K74" s="739"/>
      <c r="L74" s="739"/>
      <c r="M74" s="741"/>
      <c r="N74" s="742"/>
      <c r="O74" s="742"/>
      <c r="P74" s="742"/>
      <c r="Q74" s="742"/>
      <c r="R74" s="743"/>
      <c r="S74" s="743"/>
      <c r="T74" s="743"/>
    </row>
    <row r="75" spans="1:20" s="735" customFormat="1" ht="20.149999999999999" customHeight="1">
      <c r="A75" s="737"/>
      <c r="B75" s="737"/>
      <c r="C75" s="737"/>
      <c r="D75" s="737"/>
      <c r="E75" s="737"/>
      <c r="F75" s="738" t="s">
        <v>210</v>
      </c>
      <c r="G75" s="874" t="s">
        <v>210</v>
      </c>
      <c r="H75" s="740"/>
      <c r="I75" s="739"/>
      <c r="J75" s="739"/>
      <c r="K75" s="739"/>
      <c r="L75" s="739"/>
      <c r="M75" s="741"/>
      <c r="N75" s="742"/>
      <c r="O75" s="742"/>
      <c r="P75" s="742"/>
      <c r="Q75" s="742"/>
      <c r="R75" s="743"/>
      <c r="S75" s="743"/>
      <c r="T75" s="743"/>
    </row>
    <row r="76" spans="1:20" s="735" customFormat="1" ht="20.149999999999999" customHeight="1">
      <c r="A76" s="737"/>
      <c r="B76" s="737"/>
      <c r="C76" s="737"/>
      <c r="D76" s="737"/>
      <c r="E76" s="737"/>
      <c r="F76" s="738" t="s">
        <v>210</v>
      </c>
      <c r="G76" s="874" t="s">
        <v>210</v>
      </c>
      <c r="H76" s="740"/>
      <c r="I76" s="739"/>
      <c r="J76" s="739"/>
      <c r="K76" s="739"/>
      <c r="L76" s="739"/>
      <c r="M76" s="741"/>
      <c r="N76" s="742"/>
      <c r="O76" s="742"/>
      <c r="P76" s="742"/>
      <c r="Q76" s="742"/>
      <c r="R76" s="743"/>
      <c r="S76" s="743"/>
      <c r="T76" s="743"/>
    </row>
    <row r="77" spans="1:20" s="735" customFormat="1" ht="20.149999999999999" customHeight="1">
      <c r="A77" s="737"/>
      <c r="B77" s="737"/>
      <c r="C77" s="737"/>
      <c r="D77" s="737"/>
      <c r="E77" s="737"/>
      <c r="F77" s="738" t="s">
        <v>210</v>
      </c>
      <c r="G77" s="874" t="s">
        <v>210</v>
      </c>
      <c r="H77" s="740"/>
      <c r="I77" s="739"/>
      <c r="J77" s="739"/>
      <c r="K77" s="739"/>
      <c r="L77" s="739"/>
      <c r="M77" s="741"/>
      <c r="N77" s="742"/>
      <c r="O77" s="742"/>
      <c r="P77" s="742"/>
      <c r="Q77" s="742"/>
      <c r="R77" s="743"/>
      <c r="S77" s="743"/>
      <c r="T77" s="743"/>
    </row>
    <row r="78" spans="1:20" s="735" customFormat="1" ht="20.149999999999999" customHeight="1">
      <c r="A78" s="737"/>
      <c r="B78" s="737"/>
      <c r="C78" s="737"/>
      <c r="D78" s="737"/>
      <c r="E78" s="737"/>
      <c r="F78" s="738" t="s">
        <v>210</v>
      </c>
      <c r="G78" s="874" t="s">
        <v>210</v>
      </c>
      <c r="H78" s="740"/>
      <c r="I78" s="739"/>
      <c r="J78" s="739"/>
      <c r="K78" s="739"/>
      <c r="L78" s="739"/>
      <c r="M78" s="741"/>
      <c r="N78" s="742"/>
      <c r="O78" s="742"/>
      <c r="P78" s="742"/>
      <c r="Q78" s="742"/>
      <c r="R78" s="743"/>
      <c r="S78" s="743"/>
      <c r="T78" s="743"/>
    </row>
    <row r="79" spans="1:20" s="735" customFormat="1" ht="20.149999999999999" customHeight="1">
      <c r="A79" s="737"/>
      <c r="B79" s="737"/>
      <c r="C79" s="737"/>
      <c r="D79" s="737"/>
      <c r="E79" s="737"/>
      <c r="F79" s="738" t="s">
        <v>210</v>
      </c>
      <c r="G79" s="874" t="s">
        <v>210</v>
      </c>
      <c r="H79" s="740"/>
      <c r="I79" s="739"/>
      <c r="J79" s="739"/>
      <c r="K79" s="739"/>
      <c r="L79" s="739"/>
      <c r="M79" s="741"/>
      <c r="N79" s="742"/>
      <c r="O79" s="742"/>
      <c r="P79" s="742"/>
      <c r="Q79" s="742"/>
      <c r="R79" s="743"/>
      <c r="S79" s="743"/>
      <c r="T79" s="743"/>
    </row>
    <row r="80" spans="1:20" s="735" customFormat="1" ht="20.149999999999999" customHeight="1">
      <c r="A80" s="737"/>
      <c r="B80" s="737"/>
      <c r="C80" s="737"/>
      <c r="D80" s="737"/>
      <c r="E80" s="737"/>
      <c r="F80" s="738" t="s">
        <v>210</v>
      </c>
      <c r="G80" s="874" t="s">
        <v>210</v>
      </c>
      <c r="H80" s="740"/>
      <c r="I80" s="739"/>
      <c r="J80" s="739"/>
      <c r="K80" s="739"/>
      <c r="L80" s="739"/>
      <c r="M80" s="741"/>
      <c r="N80" s="742"/>
      <c r="O80" s="742"/>
      <c r="P80" s="742"/>
      <c r="Q80" s="742"/>
      <c r="R80" s="743"/>
      <c r="S80" s="743"/>
      <c r="T80" s="743"/>
    </row>
    <row r="81" spans="1:20" s="735" customFormat="1" ht="20.149999999999999" customHeight="1">
      <c r="A81" s="737"/>
      <c r="B81" s="737"/>
      <c r="C81" s="737"/>
      <c r="D81" s="737"/>
      <c r="E81" s="737"/>
      <c r="F81" s="738" t="s">
        <v>210</v>
      </c>
      <c r="G81" s="874" t="s">
        <v>210</v>
      </c>
      <c r="H81" s="740"/>
      <c r="I81" s="739"/>
      <c r="J81" s="739"/>
      <c r="K81" s="739"/>
      <c r="L81" s="739"/>
      <c r="M81" s="741"/>
      <c r="N81" s="742"/>
      <c r="O81" s="742"/>
      <c r="P81" s="742"/>
      <c r="Q81" s="742"/>
      <c r="R81" s="743"/>
      <c r="S81" s="743"/>
      <c r="T81" s="743"/>
    </row>
    <row r="82" spans="1:20" s="735" customFormat="1" ht="20.149999999999999" customHeight="1">
      <c r="A82" s="737"/>
      <c r="B82" s="737"/>
      <c r="C82" s="737"/>
      <c r="D82" s="737"/>
      <c r="E82" s="737"/>
      <c r="F82" s="738" t="s">
        <v>210</v>
      </c>
      <c r="G82" s="874" t="s">
        <v>210</v>
      </c>
      <c r="H82" s="740"/>
      <c r="I82" s="739"/>
      <c r="J82" s="739"/>
      <c r="K82" s="739"/>
      <c r="L82" s="739"/>
      <c r="M82" s="741"/>
      <c r="N82" s="742"/>
      <c r="O82" s="742"/>
      <c r="P82" s="742"/>
      <c r="Q82" s="742"/>
      <c r="R82" s="743"/>
      <c r="S82" s="743"/>
      <c r="T82" s="743"/>
    </row>
    <row r="83" spans="1:20" s="735" customFormat="1" ht="20.149999999999999" customHeight="1">
      <c r="A83" s="737"/>
      <c r="B83" s="737"/>
      <c r="C83" s="737"/>
      <c r="D83" s="737"/>
      <c r="E83" s="737"/>
      <c r="F83" s="738" t="s">
        <v>210</v>
      </c>
      <c r="G83" s="874" t="s">
        <v>210</v>
      </c>
      <c r="H83" s="740"/>
      <c r="I83" s="739"/>
      <c r="J83" s="739"/>
      <c r="K83" s="739"/>
      <c r="L83" s="739"/>
      <c r="M83" s="741"/>
      <c r="N83" s="742"/>
      <c r="O83" s="742"/>
      <c r="P83" s="742"/>
      <c r="Q83" s="742"/>
      <c r="R83" s="743"/>
      <c r="S83" s="743"/>
      <c r="T83" s="743"/>
    </row>
    <row r="84" spans="1:20" s="735" customFormat="1" ht="20.149999999999999" customHeight="1">
      <c r="A84" s="737"/>
      <c r="B84" s="737"/>
      <c r="C84" s="737"/>
      <c r="D84" s="737"/>
      <c r="E84" s="737"/>
      <c r="F84" s="738" t="s">
        <v>210</v>
      </c>
      <c r="G84" s="874" t="s">
        <v>210</v>
      </c>
      <c r="H84" s="740"/>
      <c r="I84" s="739"/>
      <c r="J84" s="739"/>
      <c r="K84" s="739"/>
      <c r="L84" s="739"/>
      <c r="M84" s="741"/>
      <c r="N84" s="742"/>
      <c r="O84" s="742"/>
      <c r="P84" s="742"/>
      <c r="Q84" s="742"/>
      <c r="R84" s="743"/>
      <c r="S84" s="743"/>
      <c r="T84" s="743"/>
    </row>
    <row r="85" spans="1:20" s="735" customFormat="1" ht="20.149999999999999" customHeight="1">
      <c r="A85" s="737"/>
      <c r="B85" s="737"/>
      <c r="C85" s="737"/>
      <c r="D85" s="737"/>
      <c r="E85" s="737"/>
      <c r="F85" s="738" t="s">
        <v>210</v>
      </c>
      <c r="G85" s="874" t="s">
        <v>210</v>
      </c>
      <c r="H85" s="740"/>
      <c r="I85" s="739"/>
      <c r="J85" s="739"/>
      <c r="K85" s="739"/>
      <c r="L85" s="739"/>
      <c r="M85" s="741"/>
      <c r="N85" s="742"/>
      <c r="O85" s="742"/>
      <c r="P85" s="742"/>
      <c r="Q85" s="742"/>
      <c r="R85" s="743"/>
      <c r="S85" s="743"/>
      <c r="T85" s="743"/>
    </row>
    <row r="86" spans="1:20" s="735" customFormat="1" ht="20.149999999999999" customHeight="1">
      <c r="A86" s="737"/>
      <c r="B86" s="737"/>
      <c r="C86" s="737"/>
      <c r="D86" s="737"/>
      <c r="E86" s="737"/>
      <c r="F86" s="738" t="s">
        <v>210</v>
      </c>
      <c r="G86" s="874" t="s">
        <v>210</v>
      </c>
      <c r="H86" s="740"/>
      <c r="I86" s="739"/>
      <c r="J86" s="739"/>
      <c r="K86" s="739"/>
      <c r="L86" s="739"/>
      <c r="M86" s="741"/>
      <c r="N86" s="742"/>
      <c r="O86" s="742"/>
      <c r="P86" s="742"/>
      <c r="Q86" s="742"/>
      <c r="R86" s="743"/>
      <c r="S86" s="743"/>
      <c r="T86" s="743"/>
    </row>
    <row r="87" spans="1:20" s="735" customFormat="1" ht="20.149999999999999" customHeight="1">
      <c r="A87" s="737"/>
      <c r="B87" s="737"/>
      <c r="C87" s="737"/>
      <c r="D87" s="737"/>
      <c r="E87" s="737"/>
      <c r="F87" s="738" t="s">
        <v>210</v>
      </c>
      <c r="G87" s="874" t="s">
        <v>210</v>
      </c>
      <c r="H87" s="740"/>
      <c r="I87" s="739"/>
      <c r="J87" s="739"/>
      <c r="K87" s="739"/>
      <c r="L87" s="739"/>
      <c r="M87" s="741"/>
      <c r="N87" s="742"/>
      <c r="O87" s="742"/>
      <c r="P87" s="742"/>
      <c r="Q87" s="742"/>
      <c r="R87" s="743"/>
      <c r="S87" s="743"/>
      <c r="T87" s="743"/>
    </row>
    <row r="88" spans="1:20" s="735" customFormat="1" ht="20.149999999999999" customHeight="1">
      <c r="A88" s="737"/>
      <c r="B88" s="737"/>
      <c r="C88" s="737"/>
      <c r="D88" s="737"/>
      <c r="E88" s="737"/>
      <c r="F88" s="738" t="s">
        <v>210</v>
      </c>
      <c r="G88" s="874" t="s">
        <v>210</v>
      </c>
      <c r="H88" s="740"/>
      <c r="I88" s="739"/>
      <c r="J88" s="739"/>
      <c r="K88" s="739"/>
      <c r="L88" s="739"/>
      <c r="M88" s="741"/>
      <c r="N88" s="742"/>
      <c r="O88" s="742"/>
      <c r="P88" s="742"/>
      <c r="Q88" s="742"/>
      <c r="R88" s="743"/>
      <c r="S88" s="743"/>
      <c r="T88" s="743"/>
    </row>
    <row r="89" spans="1:20" s="735" customFormat="1" ht="20.149999999999999" customHeight="1">
      <c r="A89" s="737"/>
      <c r="B89" s="737"/>
      <c r="C89" s="737"/>
      <c r="D89" s="737"/>
      <c r="E89" s="737"/>
      <c r="F89" s="738" t="s">
        <v>210</v>
      </c>
      <c r="G89" s="874" t="s">
        <v>210</v>
      </c>
      <c r="H89" s="740"/>
      <c r="I89" s="739"/>
      <c r="J89" s="739"/>
      <c r="K89" s="739"/>
      <c r="L89" s="739"/>
      <c r="M89" s="741"/>
      <c r="N89" s="742"/>
      <c r="O89" s="742"/>
      <c r="P89" s="742"/>
      <c r="Q89" s="742"/>
      <c r="R89" s="743"/>
      <c r="S89" s="743"/>
      <c r="T89" s="743"/>
    </row>
    <row r="90" spans="1:20" s="735" customFormat="1" ht="20.149999999999999" customHeight="1">
      <c r="A90" s="737"/>
      <c r="B90" s="737"/>
      <c r="C90" s="737"/>
      <c r="D90" s="737"/>
      <c r="E90" s="737"/>
      <c r="F90" s="738" t="s">
        <v>210</v>
      </c>
      <c r="G90" s="874" t="s">
        <v>210</v>
      </c>
      <c r="H90" s="740"/>
      <c r="I90" s="739"/>
      <c r="J90" s="739"/>
      <c r="K90" s="739"/>
      <c r="L90" s="739"/>
      <c r="M90" s="741"/>
      <c r="N90" s="742"/>
      <c r="O90" s="742"/>
      <c r="P90" s="742"/>
      <c r="Q90" s="742"/>
      <c r="R90" s="743"/>
      <c r="S90" s="743"/>
      <c r="T90" s="743"/>
    </row>
    <row r="91" spans="1:20" s="735" customFormat="1" ht="20.149999999999999" customHeight="1">
      <c r="A91" s="737"/>
      <c r="B91" s="737"/>
      <c r="C91" s="737"/>
      <c r="D91" s="737"/>
      <c r="E91" s="737"/>
      <c r="F91" s="738" t="s">
        <v>210</v>
      </c>
      <c r="G91" s="874" t="s">
        <v>210</v>
      </c>
      <c r="H91" s="740"/>
      <c r="I91" s="739"/>
      <c r="J91" s="739"/>
      <c r="K91" s="739"/>
      <c r="L91" s="739"/>
      <c r="M91" s="741"/>
      <c r="N91" s="742"/>
      <c r="O91" s="742"/>
      <c r="P91" s="742"/>
      <c r="Q91" s="742"/>
      <c r="R91" s="743"/>
      <c r="S91" s="743"/>
      <c r="T91" s="743"/>
    </row>
    <row r="92" spans="1:20" s="735" customFormat="1" ht="20.149999999999999" customHeight="1">
      <c r="A92" s="737"/>
      <c r="B92" s="737"/>
      <c r="C92" s="737"/>
      <c r="D92" s="737"/>
      <c r="E92" s="737"/>
      <c r="F92" s="738" t="s">
        <v>210</v>
      </c>
      <c r="G92" s="874" t="s">
        <v>210</v>
      </c>
      <c r="H92" s="740"/>
      <c r="I92" s="739"/>
      <c r="J92" s="739"/>
      <c r="K92" s="739"/>
      <c r="L92" s="739"/>
      <c r="M92" s="741"/>
      <c r="N92" s="742"/>
      <c r="O92" s="742"/>
      <c r="P92" s="742"/>
      <c r="Q92" s="742"/>
      <c r="R92" s="743"/>
      <c r="S92" s="743"/>
      <c r="T92" s="743"/>
    </row>
    <row r="93" spans="1:20" s="735" customFormat="1" ht="20.149999999999999" customHeight="1">
      <c r="A93" s="737"/>
      <c r="B93" s="737"/>
      <c r="C93" s="737"/>
      <c r="D93" s="737"/>
      <c r="E93" s="737"/>
      <c r="F93" s="738" t="s">
        <v>210</v>
      </c>
      <c r="G93" s="874" t="s">
        <v>210</v>
      </c>
      <c r="H93" s="740"/>
      <c r="I93" s="739"/>
      <c r="J93" s="739"/>
      <c r="K93" s="739"/>
      <c r="L93" s="739"/>
      <c r="M93" s="741"/>
      <c r="N93" s="742"/>
      <c r="O93" s="742"/>
      <c r="P93" s="742"/>
      <c r="Q93" s="742"/>
      <c r="R93" s="743"/>
      <c r="S93" s="743"/>
      <c r="T93" s="743"/>
    </row>
    <row r="94" spans="1:20" s="735" customFormat="1" ht="20.149999999999999" customHeight="1">
      <c r="A94" s="737"/>
      <c r="B94" s="737"/>
      <c r="C94" s="737"/>
      <c r="D94" s="737"/>
      <c r="E94" s="737"/>
      <c r="F94" s="738" t="s">
        <v>210</v>
      </c>
      <c r="G94" s="874" t="s">
        <v>210</v>
      </c>
      <c r="H94" s="740"/>
      <c r="I94" s="739"/>
      <c r="J94" s="739"/>
      <c r="K94" s="739"/>
      <c r="L94" s="739"/>
      <c r="M94" s="741"/>
      <c r="N94" s="742"/>
      <c r="O94" s="742"/>
      <c r="P94" s="742"/>
      <c r="Q94" s="742"/>
      <c r="R94" s="743"/>
      <c r="S94" s="743"/>
      <c r="T94" s="743"/>
    </row>
    <row r="95" spans="1:20" s="735" customFormat="1" ht="20.149999999999999" customHeight="1">
      <c r="A95" s="737"/>
      <c r="B95" s="737"/>
      <c r="C95" s="737"/>
      <c r="D95" s="737"/>
      <c r="E95" s="737"/>
      <c r="F95" s="738" t="s">
        <v>210</v>
      </c>
      <c r="G95" s="874" t="s">
        <v>210</v>
      </c>
      <c r="H95" s="740"/>
      <c r="I95" s="739"/>
      <c r="J95" s="739"/>
      <c r="K95" s="739"/>
      <c r="L95" s="739"/>
      <c r="M95" s="741"/>
      <c r="N95" s="742"/>
      <c r="O95" s="742"/>
      <c r="P95" s="742"/>
      <c r="Q95" s="742"/>
      <c r="R95" s="743"/>
      <c r="S95" s="743"/>
      <c r="T95" s="743"/>
    </row>
    <row r="96" spans="1:20" s="735" customFormat="1" ht="20.149999999999999" customHeight="1">
      <c r="A96" s="737"/>
      <c r="B96" s="737"/>
      <c r="C96" s="737"/>
      <c r="D96" s="737"/>
      <c r="E96" s="737"/>
      <c r="F96" s="738" t="s">
        <v>210</v>
      </c>
      <c r="G96" s="874" t="s">
        <v>210</v>
      </c>
      <c r="H96" s="740"/>
      <c r="I96" s="739"/>
      <c r="J96" s="739"/>
      <c r="K96" s="739"/>
      <c r="L96" s="739"/>
      <c r="M96" s="741"/>
      <c r="N96" s="742"/>
      <c r="O96" s="742"/>
      <c r="P96" s="742"/>
      <c r="Q96" s="742"/>
      <c r="R96" s="743"/>
      <c r="S96" s="743"/>
      <c r="T96" s="743"/>
    </row>
    <row r="97" spans="1:20" s="735" customFormat="1" ht="20.149999999999999" customHeight="1">
      <c r="A97" s="737"/>
      <c r="B97" s="737"/>
      <c r="C97" s="737"/>
      <c r="D97" s="737"/>
      <c r="E97" s="737"/>
      <c r="F97" s="738" t="s">
        <v>210</v>
      </c>
      <c r="G97" s="874" t="s">
        <v>210</v>
      </c>
      <c r="H97" s="740"/>
      <c r="I97" s="739"/>
      <c r="J97" s="739"/>
      <c r="K97" s="739"/>
      <c r="L97" s="739"/>
      <c r="M97" s="741"/>
      <c r="N97" s="742"/>
      <c r="O97" s="742"/>
      <c r="P97" s="742"/>
      <c r="Q97" s="742"/>
      <c r="R97" s="743"/>
      <c r="S97" s="743"/>
      <c r="T97" s="743"/>
    </row>
    <row r="98" spans="1:20" s="735" customFormat="1" ht="20.149999999999999" customHeight="1">
      <c r="A98" s="737"/>
      <c r="B98" s="737"/>
      <c r="C98" s="737"/>
      <c r="D98" s="737"/>
      <c r="E98" s="737"/>
      <c r="F98" s="738" t="s">
        <v>210</v>
      </c>
      <c r="G98" s="874" t="s">
        <v>210</v>
      </c>
      <c r="H98" s="740"/>
      <c r="I98" s="739"/>
      <c r="J98" s="739"/>
      <c r="K98" s="739"/>
      <c r="L98" s="739"/>
      <c r="M98" s="741"/>
      <c r="N98" s="742"/>
      <c r="O98" s="742"/>
      <c r="P98" s="742"/>
      <c r="Q98" s="742"/>
      <c r="R98" s="743"/>
      <c r="S98" s="743"/>
      <c r="T98" s="743"/>
    </row>
    <row r="99" spans="1:20" s="735" customFormat="1" ht="20.149999999999999" customHeight="1">
      <c r="A99" s="737"/>
      <c r="B99" s="737"/>
      <c r="C99" s="737"/>
      <c r="D99" s="737"/>
      <c r="E99" s="737"/>
      <c r="F99" s="738" t="s">
        <v>210</v>
      </c>
      <c r="G99" s="874" t="s">
        <v>210</v>
      </c>
      <c r="H99" s="740"/>
      <c r="I99" s="739"/>
      <c r="J99" s="739"/>
      <c r="K99" s="739"/>
      <c r="L99" s="739"/>
      <c r="M99" s="741"/>
      <c r="N99" s="742"/>
      <c r="O99" s="742"/>
      <c r="P99" s="742"/>
      <c r="Q99" s="742"/>
      <c r="R99" s="743"/>
      <c r="S99" s="743"/>
      <c r="T99" s="743"/>
    </row>
    <row r="100" spans="1:20" s="735" customFormat="1" ht="20.149999999999999" customHeight="1">
      <c r="A100" s="737"/>
      <c r="B100" s="737"/>
      <c r="C100" s="737"/>
      <c r="D100" s="737"/>
      <c r="E100" s="737"/>
      <c r="F100" s="738" t="s">
        <v>210</v>
      </c>
      <c r="G100" s="874" t="s">
        <v>210</v>
      </c>
      <c r="H100" s="740"/>
      <c r="I100" s="739"/>
      <c r="J100" s="739"/>
      <c r="K100" s="739"/>
      <c r="L100" s="739"/>
      <c r="M100" s="741"/>
      <c r="N100" s="742"/>
      <c r="O100" s="742"/>
      <c r="P100" s="742"/>
      <c r="Q100" s="742"/>
      <c r="R100" s="743"/>
      <c r="S100" s="743"/>
      <c r="T100" s="743"/>
    </row>
    <row r="101" spans="1:20" s="735" customFormat="1" ht="20.149999999999999" customHeight="1">
      <c r="A101" s="737"/>
      <c r="B101" s="737"/>
      <c r="C101" s="737"/>
      <c r="D101" s="737"/>
      <c r="E101" s="737"/>
      <c r="F101" s="738" t="s">
        <v>210</v>
      </c>
      <c r="G101" s="874" t="s">
        <v>210</v>
      </c>
      <c r="H101" s="740"/>
      <c r="I101" s="739"/>
      <c r="J101" s="739"/>
      <c r="K101" s="739"/>
      <c r="L101" s="739"/>
      <c r="M101" s="741"/>
      <c r="N101" s="742"/>
      <c r="O101" s="742"/>
      <c r="P101" s="742"/>
      <c r="Q101" s="742"/>
      <c r="R101" s="743"/>
      <c r="S101" s="743"/>
      <c r="T101" s="743"/>
    </row>
    <row r="102" spans="1:20" s="735" customFormat="1" ht="20.149999999999999" customHeight="1">
      <c r="A102" s="737"/>
      <c r="B102" s="737"/>
      <c r="C102" s="737"/>
      <c r="D102" s="737"/>
      <c r="E102" s="737"/>
      <c r="F102" s="738" t="s">
        <v>210</v>
      </c>
      <c r="G102" s="874" t="s">
        <v>210</v>
      </c>
      <c r="H102" s="740"/>
      <c r="I102" s="739"/>
      <c r="J102" s="739"/>
      <c r="K102" s="739"/>
      <c r="L102" s="739"/>
      <c r="M102" s="741"/>
      <c r="N102" s="742"/>
      <c r="O102" s="742"/>
      <c r="P102" s="742"/>
      <c r="Q102" s="742"/>
      <c r="R102" s="743"/>
      <c r="S102" s="743"/>
      <c r="T102" s="743"/>
    </row>
    <row r="103" spans="1:20" s="735" customFormat="1" ht="20.149999999999999" customHeight="1">
      <c r="A103" s="737"/>
      <c r="B103" s="737"/>
      <c r="C103" s="737"/>
      <c r="D103" s="737"/>
      <c r="E103" s="737"/>
      <c r="F103" s="738" t="s">
        <v>210</v>
      </c>
      <c r="G103" s="874" t="s">
        <v>210</v>
      </c>
      <c r="H103" s="740"/>
      <c r="I103" s="739"/>
      <c r="J103" s="739"/>
      <c r="K103" s="739"/>
      <c r="L103" s="739"/>
      <c r="M103" s="741"/>
      <c r="N103" s="742"/>
      <c r="O103" s="742"/>
      <c r="P103" s="742"/>
      <c r="Q103" s="742"/>
      <c r="R103" s="743"/>
      <c r="S103" s="743"/>
      <c r="T103" s="743"/>
    </row>
    <row r="104" spans="1:20" s="735" customFormat="1" ht="20.149999999999999" customHeight="1">
      <c r="A104" s="737"/>
      <c r="B104" s="737"/>
      <c r="C104" s="737"/>
      <c r="D104" s="737"/>
      <c r="E104" s="737"/>
      <c r="F104" s="738" t="s">
        <v>210</v>
      </c>
      <c r="G104" s="874" t="s">
        <v>210</v>
      </c>
      <c r="H104" s="740"/>
      <c r="I104" s="739"/>
      <c r="J104" s="739"/>
      <c r="K104" s="739"/>
      <c r="L104" s="739"/>
      <c r="M104" s="741"/>
      <c r="N104" s="742"/>
      <c r="O104" s="742"/>
      <c r="P104" s="742"/>
      <c r="Q104" s="742"/>
      <c r="R104" s="743"/>
      <c r="S104" s="743"/>
      <c r="T104" s="743"/>
    </row>
    <row r="105" spans="1:20" s="735" customFormat="1" ht="20.149999999999999" customHeight="1">
      <c r="A105" s="737"/>
      <c r="B105" s="737"/>
      <c r="C105" s="737"/>
      <c r="D105" s="737"/>
      <c r="E105" s="737"/>
      <c r="F105" s="738" t="s">
        <v>210</v>
      </c>
      <c r="G105" s="874" t="s">
        <v>210</v>
      </c>
      <c r="H105" s="740"/>
      <c r="I105" s="739"/>
      <c r="J105" s="739"/>
      <c r="K105" s="739"/>
      <c r="L105" s="739"/>
      <c r="M105" s="741"/>
      <c r="N105" s="742"/>
      <c r="O105" s="742"/>
      <c r="P105" s="742"/>
      <c r="Q105" s="742"/>
      <c r="R105" s="743"/>
      <c r="S105" s="743"/>
      <c r="T105" s="743"/>
    </row>
    <row r="106" spans="1:20" s="735" customFormat="1" ht="20.149999999999999" customHeight="1">
      <c r="A106" s="737"/>
      <c r="B106" s="737"/>
      <c r="C106" s="737"/>
      <c r="D106" s="737"/>
      <c r="E106" s="737"/>
      <c r="F106" s="738" t="s">
        <v>210</v>
      </c>
      <c r="G106" s="874" t="s">
        <v>210</v>
      </c>
      <c r="H106" s="740"/>
      <c r="I106" s="739"/>
      <c r="J106" s="739"/>
      <c r="K106" s="739"/>
      <c r="L106" s="739"/>
      <c r="M106" s="741"/>
      <c r="N106" s="742"/>
      <c r="O106" s="742"/>
      <c r="P106" s="742"/>
      <c r="Q106" s="742"/>
      <c r="R106" s="743"/>
      <c r="S106" s="743"/>
      <c r="T106" s="743"/>
    </row>
    <row r="107" spans="1:20" s="735" customFormat="1" ht="20.149999999999999" customHeight="1">
      <c r="A107" s="737"/>
      <c r="B107" s="737"/>
      <c r="C107" s="737"/>
      <c r="D107" s="737"/>
      <c r="E107" s="737"/>
      <c r="F107" s="738" t="s">
        <v>210</v>
      </c>
      <c r="G107" s="874" t="s">
        <v>210</v>
      </c>
      <c r="H107" s="740"/>
      <c r="I107" s="739"/>
      <c r="J107" s="739"/>
      <c r="K107" s="739"/>
      <c r="L107" s="739"/>
      <c r="M107" s="741"/>
      <c r="N107" s="742"/>
      <c r="O107" s="742"/>
      <c r="P107" s="742"/>
      <c r="Q107" s="742"/>
      <c r="R107" s="743"/>
      <c r="S107" s="743"/>
      <c r="T107" s="743"/>
    </row>
    <row r="108" spans="1:20" s="735" customFormat="1" ht="20.149999999999999" customHeight="1">
      <c r="A108" s="737"/>
      <c r="B108" s="737"/>
      <c r="C108" s="737"/>
      <c r="D108" s="737"/>
      <c r="E108" s="737"/>
      <c r="F108" s="738" t="s">
        <v>210</v>
      </c>
      <c r="G108" s="874" t="s">
        <v>210</v>
      </c>
      <c r="H108" s="740"/>
      <c r="I108" s="739"/>
      <c r="J108" s="739"/>
      <c r="K108" s="739"/>
      <c r="L108" s="739"/>
      <c r="M108" s="741"/>
      <c r="N108" s="742"/>
      <c r="O108" s="742"/>
      <c r="P108" s="742"/>
      <c r="Q108" s="742"/>
      <c r="R108" s="743"/>
      <c r="S108" s="743"/>
      <c r="T108" s="743"/>
    </row>
    <row r="109" spans="1:20" s="735" customFormat="1" ht="20.149999999999999" customHeight="1">
      <c r="A109" s="737"/>
      <c r="B109" s="737"/>
      <c r="C109" s="737"/>
      <c r="D109" s="737"/>
      <c r="E109" s="737"/>
      <c r="F109" s="738" t="s">
        <v>210</v>
      </c>
      <c r="G109" s="874" t="s">
        <v>210</v>
      </c>
      <c r="H109" s="740"/>
      <c r="I109" s="739"/>
      <c r="J109" s="739"/>
      <c r="K109" s="739"/>
      <c r="L109" s="739"/>
      <c r="M109" s="741"/>
      <c r="N109" s="742"/>
      <c r="O109" s="742"/>
      <c r="P109" s="742"/>
      <c r="Q109" s="742"/>
      <c r="R109" s="743"/>
      <c r="S109" s="743"/>
      <c r="T109" s="743"/>
    </row>
    <row r="110" spans="1:20" s="735" customFormat="1" ht="20.149999999999999" customHeight="1">
      <c r="A110" s="737"/>
      <c r="B110" s="737"/>
      <c r="C110" s="737"/>
      <c r="D110" s="737"/>
      <c r="E110" s="737"/>
      <c r="F110" s="738" t="s">
        <v>210</v>
      </c>
      <c r="G110" s="874" t="s">
        <v>210</v>
      </c>
      <c r="H110" s="740"/>
      <c r="I110" s="739"/>
      <c r="J110" s="739"/>
      <c r="K110" s="739"/>
      <c r="L110" s="739"/>
      <c r="M110" s="741"/>
      <c r="N110" s="742"/>
      <c r="O110" s="742"/>
      <c r="P110" s="742"/>
      <c r="Q110" s="742"/>
      <c r="R110" s="743"/>
      <c r="S110" s="743"/>
      <c r="T110" s="743"/>
    </row>
    <row r="111" spans="1:20" s="735" customFormat="1" ht="20.149999999999999" customHeight="1">
      <c r="A111" s="737"/>
      <c r="B111" s="737"/>
      <c r="C111" s="737"/>
      <c r="D111" s="737"/>
      <c r="E111" s="737"/>
      <c r="F111" s="738" t="s">
        <v>210</v>
      </c>
      <c r="G111" s="874" t="s">
        <v>210</v>
      </c>
      <c r="H111" s="740"/>
      <c r="I111" s="739"/>
      <c r="J111" s="739"/>
      <c r="K111" s="739"/>
      <c r="L111" s="739"/>
      <c r="M111" s="741"/>
      <c r="N111" s="742"/>
      <c r="O111" s="742"/>
      <c r="P111" s="742"/>
      <c r="Q111" s="742"/>
      <c r="R111" s="743"/>
      <c r="S111" s="743"/>
      <c r="T111" s="743"/>
    </row>
    <row r="112" spans="1:20" s="735" customFormat="1" ht="20.149999999999999" customHeight="1">
      <c r="A112" s="737"/>
      <c r="B112" s="737"/>
      <c r="C112" s="737"/>
      <c r="D112" s="737"/>
      <c r="E112" s="737"/>
      <c r="F112" s="738" t="s">
        <v>210</v>
      </c>
      <c r="G112" s="874" t="s">
        <v>210</v>
      </c>
      <c r="H112" s="740"/>
      <c r="I112" s="739"/>
      <c r="J112" s="739"/>
      <c r="K112" s="739"/>
      <c r="L112" s="739"/>
      <c r="M112" s="741"/>
      <c r="N112" s="742"/>
      <c r="O112" s="742"/>
      <c r="P112" s="742"/>
      <c r="Q112" s="742"/>
      <c r="R112" s="743"/>
      <c r="S112" s="743"/>
      <c r="T112" s="743"/>
    </row>
    <row r="113" spans="1:20" s="735" customFormat="1" ht="20.149999999999999" customHeight="1">
      <c r="A113" s="737"/>
      <c r="B113" s="737"/>
      <c r="C113" s="737"/>
      <c r="D113" s="737"/>
      <c r="E113" s="737"/>
      <c r="F113" s="738" t="s">
        <v>210</v>
      </c>
      <c r="G113" s="874" t="s">
        <v>210</v>
      </c>
      <c r="H113" s="740"/>
      <c r="I113" s="739"/>
      <c r="J113" s="739"/>
      <c r="K113" s="739"/>
      <c r="L113" s="739"/>
      <c r="M113" s="741"/>
      <c r="N113" s="742"/>
      <c r="O113" s="742"/>
      <c r="P113" s="742"/>
      <c r="Q113" s="742"/>
      <c r="R113" s="743"/>
      <c r="S113" s="743"/>
      <c r="T113" s="743"/>
    </row>
    <row r="114" spans="1:20" s="735" customFormat="1" ht="20.149999999999999" customHeight="1">
      <c r="A114" s="737"/>
      <c r="B114" s="737"/>
      <c r="C114" s="737"/>
      <c r="D114" s="737"/>
      <c r="E114" s="737"/>
      <c r="F114" s="738" t="s">
        <v>210</v>
      </c>
      <c r="G114" s="874" t="s">
        <v>210</v>
      </c>
      <c r="H114" s="740"/>
      <c r="I114" s="739"/>
      <c r="J114" s="739"/>
      <c r="K114" s="739"/>
      <c r="L114" s="739"/>
      <c r="M114" s="741"/>
      <c r="N114" s="742"/>
      <c r="O114" s="742"/>
      <c r="P114" s="742"/>
      <c r="Q114" s="742"/>
      <c r="R114" s="743"/>
      <c r="S114" s="743"/>
      <c r="T114" s="743"/>
    </row>
    <row r="115" spans="1:20" s="735" customFormat="1" ht="20.149999999999999" customHeight="1">
      <c r="A115" s="737"/>
      <c r="B115" s="737"/>
      <c r="C115" s="737"/>
      <c r="D115" s="737"/>
      <c r="E115" s="737"/>
      <c r="F115" s="738" t="s">
        <v>210</v>
      </c>
      <c r="G115" s="874" t="s">
        <v>210</v>
      </c>
      <c r="H115" s="740"/>
      <c r="I115" s="739"/>
      <c r="J115" s="739"/>
      <c r="K115" s="739"/>
      <c r="L115" s="739"/>
      <c r="M115" s="741"/>
      <c r="N115" s="742"/>
      <c r="O115" s="742"/>
      <c r="P115" s="742"/>
      <c r="Q115" s="742"/>
      <c r="R115" s="743"/>
      <c r="S115" s="743"/>
      <c r="T115" s="743"/>
    </row>
    <row r="116" spans="1:20" s="735" customFormat="1" ht="20.149999999999999" customHeight="1">
      <c r="A116" s="737"/>
      <c r="B116" s="737"/>
      <c r="C116" s="737"/>
      <c r="D116" s="737"/>
      <c r="E116" s="737"/>
      <c r="F116" s="738" t="s">
        <v>210</v>
      </c>
      <c r="G116" s="874" t="s">
        <v>210</v>
      </c>
      <c r="H116" s="740"/>
      <c r="I116" s="739"/>
      <c r="J116" s="739"/>
      <c r="K116" s="739"/>
      <c r="L116" s="739"/>
      <c r="M116" s="741"/>
      <c r="N116" s="742"/>
      <c r="O116" s="742"/>
      <c r="P116" s="742"/>
      <c r="Q116" s="742"/>
      <c r="R116" s="743"/>
      <c r="S116" s="743"/>
      <c r="T116" s="743"/>
    </row>
    <row r="117" spans="1:20" s="735" customFormat="1" ht="20.149999999999999" customHeight="1">
      <c r="A117" s="737"/>
      <c r="B117" s="737"/>
      <c r="C117" s="737"/>
      <c r="D117" s="737"/>
      <c r="E117" s="737"/>
      <c r="F117" s="738" t="s">
        <v>210</v>
      </c>
      <c r="G117" s="874" t="s">
        <v>210</v>
      </c>
      <c r="H117" s="740"/>
      <c r="I117" s="739"/>
      <c r="J117" s="739"/>
      <c r="K117" s="739"/>
      <c r="L117" s="739"/>
      <c r="M117" s="741"/>
      <c r="N117" s="742"/>
      <c r="O117" s="742"/>
      <c r="P117" s="742"/>
      <c r="Q117" s="742"/>
      <c r="R117" s="743"/>
      <c r="S117" s="743"/>
      <c r="T117" s="743"/>
    </row>
    <row r="118" spans="1:20" s="735" customFormat="1" ht="20.149999999999999" customHeight="1">
      <c r="A118" s="737"/>
      <c r="B118" s="737"/>
      <c r="C118" s="737"/>
      <c r="D118" s="737"/>
      <c r="E118" s="737"/>
      <c r="F118" s="738" t="s">
        <v>210</v>
      </c>
      <c r="G118" s="874" t="s">
        <v>210</v>
      </c>
      <c r="H118" s="740"/>
      <c r="I118" s="739"/>
      <c r="J118" s="739"/>
      <c r="K118" s="739"/>
      <c r="L118" s="739"/>
      <c r="M118" s="741"/>
      <c r="N118" s="742"/>
      <c r="O118" s="742"/>
      <c r="P118" s="742"/>
      <c r="Q118" s="742"/>
      <c r="R118" s="743"/>
      <c r="S118" s="743"/>
      <c r="T118" s="743"/>
    </row>
    <row r="119" spans="1:20" s="735" customFormat="1" ht="20.149999999999999" customHeight="1">
      <c r="A119" s="737"/>
      <c r="B119" s="737"/>
      <c r="C119" s="737"/>
      <c r="D119" s="737"/>
      <c r="E119" s="737"/>
      <c r="F119" s="738" t="s">
        <v>210</v>
      </c>
      <c r="G119" s="874" t="s">
        <v>210</v>
      </c>
      <c r="H119" s="740"/>
      <c r="I119" s="739"/>
      <c r="J119" s="739"/>
      <c r="K119" s="739"/>
      <c r="L119" s="739"/>
      <c r="M119" s="741"/>
      <c r="N119" s="742"/>
      <c r="O119" s="742"/>
      <c r="P119" s="742"/>
      <c r="Q119" s="742"/>
      <c r="R119" s="743"/>
      <c r="S119" s="743"/>
      <c r="T119" s="743"/>
    </row>
    <row r="120" spans="1:20" s="735" customFormat="1" ht="20.149999999999999" customHeight="1">
      <c r="A120" s="737"/>
      <c r="B120" s="737"/>
      <c r="C120" s="737"/>
      <c r="D120" s="737"/>
      <c r="E120" s="737"/>
      <c r="F120" s="738" t="s">
        <v>210</v>
      </c>
      <c r="G120" s="874" t="s">
        <v>210</v>
      </c>
      <c r="H120" s="740"/>
      <c r="I120" s="739"/>
      <c r="J120" s="739"/>
      <c r="K120" s="739"/>
      <c r="L120" s="739"/>
      <c r="M120" s="741"/>
      <c r="N120" s="742"/>
      <c r="O120" s="742"/>
      <c r="P120" s="742"/>
      <c r="Q120" s="742"/>
      <c r="R120" s="743"/>
      <c r="S120" s="743"/>
      <c r="T120" s="743"/>
    </row>
    <row r="121" spans="1:20" s="735" customFormat="1" ht="20.149999999999999" customHeight="1">
      <c r="A121" s="737"/>
      <c r="B121" s="737"/>
      <c r="C121" s="737"/>
      <c r="D121" s="737"/>
      <c r="E121" s="737"/>
      <c r="F121" s="738" t="s">
        <v>210</v>
      </c>
      <c r="G121" s="874" t="s">
        <v>210</v>
      </c>
      <c r="H121" s="740"/>
      <c r="I121" s="739"/>
      <c r="J121" s="739"/>
      <c r="K121" s="739"/>
      <c r="L121" s="739"/>
      <c r="M121" s="741"/>
      <c r="N121" s="742"/>
      <c r="O121" s="742"/>
      <c r="P121" s="742"/>
      <c r="Q121" s="742"/>
      <c r="R121" s="743"/>
      <c r="S121" s="743"/>
      <c r="T121" s="743"/>
    </row>
    <row r="122" spans="1:20" s="735" customFormat="1" ht="20.149999999999999" customHeight="1">
      <c r="A122" s="737"/>
      <c r="B122" s="737"/>
      <c r="C122" s="737"/>
      <c r="D122" s="737"/>
      <c r="E122" s="737"/>
      <c r="F122" s="738" t="s">
        <v>210</v>
      </c>
      <c r="G122" s="874" t="s">
        <v>210</v>
      </c>
      <c r="H122" s="740"/>
      <c r="I122" s="739"/>
      <c r="J122" s="739"/>
      <c r="K122" s="739"/>
      <c r="L122" s="739"/>
      <c r="M122" s="741"/>
      <c r="N122" s="742"/>
      <c r="O122" s="742"/>
      <c r="P122" s="742"/>
      <c r="Q122" s="742"/>
      <c r="R122" s="743"/>
      <c r="S122" s="743"/>
      <c r="T122" s="743"/>
    </row>
    <row r="123" spans="1:20" s="735" customFormat="1" ht="20.149999999999999" customHeight="1">
      <c r="A123" s="737"/>
      <c r="B123" s="737"/>
      <c r="C123" s="737"/>
      <c r="D123" s="737"/>
      <c r="E123" s="737"/>
      <c r="F123" s="738" t="s">
        <v>210</v>
      </c>
      <c r="G123" s="874" t="s">
        <v>210</v>
      </c>
      <c r="H123" s="740"/>
      <c r="I123" s="739"/>
      <c r="J123" s="739"/>
      <c r="K123" s="739"/>
      <c r="L123" s="739"/>
      <c r="M123" s="741"/>
      <c r="N123" s="742"/>
      <c r="O123" s="742"/>
      <c r="P123" s="742"/>
      <c r="Q123" s="742"/>
      <c r="R123" s="743"/>
      <c r="S123" s="743"/>
      <c r="T123" s="743"/>
    </row>
    <row r="124" spans="1:20" s="735" customFormat="1" ht="20.149999999999999" customHeight="1">
      <c r="A124" s="737"/>
      <c r="B124" s="737"/>
      <c r="C124" s="737"/>
      <c r="D124" s="737"/>
      <c r="E124" s="737"/>
      <c r="F124" s="738" t="s">
        <v>210</v>
      </c>
      <c r="G124" s="874" t="s">
        <v>210</v>
      </c>
      <c r="H124" s="740"/>
      <c r="I124" s="739"/>
      <c r="J124" s="739"/>
      <c r="K124" s="739"/>
      <c r="L124" s="739"/>
      <c r="M124" s="741"/>
      <c r="N124" s="742"/>
      <c r="O124" s="742"/>
      <c r="P124" s="742"/>
      <c r="Q124" s="742"/>
      <c r="R124" s="743"/>
      <c r="S124" s="743"/>
      <c r="T124" s="743"/>
    </row>
    <row r="125" spans="1:20" s="735" customFormat="1" ht="20.149999999999999" customHeight="1">
      <c r="A125" s="737"/>
      <c r="B125" s="737"/>
      <c r="C125" s="737"/>
      <c r="D125" s="737"/>
      <c r="E125" s="737"/>
      <c r="F125" s="738" t="s">
        <v>210</v>
      </c>
      <c r="G125" s="874" t="s">
        <v>210</v>
      </c>
      <c r="H125" s="740"/>
      <c r="I125" s="739"/>
      <c r="J125" s="739"/>
      <c r="K125" s="739"/>
      <c r="L125" s="739"/>
      <c r="M125" s="741"/>
      <c r="N125" s="742"/>
      <c r="O125" s="742"/>
      <c r="P125" s="742"/>
      <c r="Q125" s="742"/>
      <c r="R125" s="743"/>
      <c r="S125" s="743"/>
      <c r="T125" s="743"/>
    </row>
    <row r="126" spans="1:20" s="735" customFormat="1" ht="20.149999999999999" customHeight="1">
      <c r="A126" s="737"/>
      <c r="B126" s="737"/>
      <c r="C126" s="737"/>
      <c r="D126" s="737"/>
      <c r="E126" s="737"/>
      <c r="F126" s="738" t="s">
        <v>210</v>
      </c>
      <c r="G126" s="874" t="s">
        <v>210</v>
      </c>
      <c r="H126" s="740"/>
      <c r="I126" s="739"/>
      <c r="J126" s="739"/>
      <c r="K126" s="739"/>
      <c r="L126" s="739"/>
      <c r="M126" s="741"/>
      <c r="N126" s="742"/>
      <c r="O126" s="742"/>
      <c r="P126" s="742"/>
      <c r="Q126" s="742"/>
      <c r="R126" s="743"/>
      <c r="S126" s="743"/>
      <c r="T126" s="743"/>
    </row>
    <row r="127" spans="1:20" s="735" customFormat="1" ht="20.149999999999999" customHeight="1">
      <c r="A127" s="737"/>
      <c r="B127" s="737"/>
      <c r="C127" s="737"/>
      <c r="D127" s="737"/>
      <c r="E127" s="737"/>
      <c r="F127" s="738" t="s">
        <v>210</v>
      </c>
      <c r="G127" s="874" t="s">
        <v>210</v>
      </c>
      <c r="H127" s="740"/>
      <c r="I127" s="739"/>
      <c r="J127" s="739"/>
      <c r="K127" s="739"/>
      <c r="L127" s="739"/>
      <c r="M127" s="741"/>
      <c r="N127" s="742"/>
      <c r="O127" s="742"/>
      <c r="P127" s="742"/>
      <c r="Q127" s="742"/>
      <c r="R127" s="743"/>
      <c r="S127" s="743"/>
      <c r="T127" s="743"/>
    </row>
    <row r="128" spans="1:20" s="735" customFormat="1" ht="20.149999999999999" customHeight="1">
      <c r="A128" s="737"/>
      <c r="B128" s="737"/>
      <c r="C128" s="737"/>
      <c r="D128" s="737"/>
      <c r="E128" s="737"/>
      <c r="F128" s="738" t="s">
        <v>210</v>
      </c>
      <c r="G128" s="874" t="s">
        <v>210</v>
      </c>
      <c r="H128" s="740"/>
      <c r="I128" s="739"/>
      <c r="J128" s="739"/>
      <c r="K128" s="739"/>
      <c r="L128" s="739"/>
      <c r="M128" s="741"/>
      <c r="N128" s="742"/>
      <c r="O128" s="742"/>
      <c r="P128" s="742"/>
      <c r="Q128" s="742"/>
      <c r="R128" s="743"/>
      <c r="S128" s="743"/>
      <c r="T128" s="743"/>
    </row>
    <row r="129" spans="1:20" s="735" customFormat="1" ht="20.149999999999999" customHeight="1">
      <c r="A129" s="737"/>
      <c r="B129" s="737"/>
      <c r="C129" s="737"/>
      <c r="D129" s="737"/>
      <c r="E129" s="737"/>
      <c r="F129" s="738" t="s">
        <v>210</v>
      </c>
      <c r="G129" s="874" t="s">
        <v>210</v>
      </c>
      <c r="H129" s="740"/>
      <c r="I129" s="739"/>
      <c r="J129" s="739"/>
      <c r="K129" s="739"/>
      <c r="L129" s="739"/>
      <c r="M129" s="741"/>
      <c r="N129" s="742"/>
      <c r="O129" s="742"/>
      <c r="P129" s="742"/>
      <c r="Q129" s="742"/>
      <c r="R129" s="743"/>
      <c r="S129" s="743"/>
      <c r="T129" s="743"/>
    </row>
    <row r="130" spans="1:20" s="735" customFormat="1" ht="20.149999999999999" customHeight="1">
      <c r="A130" s="737"/>
      <c r="B130" s="737"/>
      <c r="C130" s="737"/>
      <c r="D130" s="737"/>
      <c r="E130" s="737"/>
      <c r="F130" s="738" t="s">
        <v>210</v>
      </c>
      <c r="G130" s="874" t="s">
        <v>210</v>
      </c>
      <c r="H130" s="740"/>
      <c r="I130" s="739"/>
      <c r="J130" s="739"/>
      <c r="K130" s="739"/>
      <c r="L130" s="739"/>
      <c r="M130" s="741"/>
      <c r="N130" s="742"/>
      <c r="O130" s="742"/>
      <c r="P130" s="742"/>
      <c r="Q130" s="742"/>
      <c r="R130" s="743"/>
      <c r="S130" s="743"/>
      <c r="T130" s="743"/>
    </row>
    <row r="131" spans="1:20" s="735" customFormat="1" ht="20.149999999999999" customHeight="1">
      <c r="A131" s="737"/>
      <c r="B131" s="737"/>
      <c r="C131" s="737"/>
      <c r="D131" s="737"/>
      <c r="E131" s="737"/>
      <c r="F131" s="738" t="s">
        <v>210</v>
      </c>
      <c r="G131" s="874" t="s">
        <v>210</v>
      </c>
      <c r="H131" s="740"/>
      <c r="I131" s="739"/>
      <c r="J131" s="739"/>
      <c r="K131" s="739"/>
      <c r="L131" s="739"/>
      <c r="M131" s="741"/>
      <c r="N131" s="742"/>
      <c r="O131" s="742"/>
      <c r="P131" s="742"/>
      <c r="Q131" s="742"/>
      <c r="R131" s="743"/>
      <c r="S131" s="743"/>
      <c r="T131" s="743"/>
    </row>
    <row r="132" spans="1:20" s="735" customFormat="1" ht="20.149999999999999" customHeight="1">
      <c r="A132" s="737"/>
      <c r="B132" s="737"/>
      <c r="C132" s="737"/>
      <c r="D132" s="737"/>
      <c r="E132" s="737"/>
      <c r="F132" s="738" t="s">
        <v>210</v>
      </c>
      <c r="G132" s="874" t="s">
        <v>210</v>
      </c>
      <c r="H132" s="740"/>
      <c r="I132" s="739"/>
      <c r="J132" s="739"/>
      <c r="K132" s="739"/>
      <c r="L132" s="739"/>
      <c r="M132" s="741"/>
      <c r="N132" s="742"/>
      <c r="O132" s="742"/>
      <c r="P132" s="742"/>
      <c r="Q132" s="742"/>
      <c r="R132" s="743"/>
      <c r="S132" s="743"/>
      <c r="T132" s="743"/>
    </row>
    <row r="133" spans="1:20" s="735" customFormat="1" ht="20.149999999999999" customHeight="1">
      <c r="A133" s="737"/>
      <c r="B133" s="737"/>
      <c r="C133" s="737"/>
      <c r="D133" s="737"/>
      <c r="E133" s="737"/>
      <c r="F133" s="738" t="s">
        <v>210</v>
      </c>
      <c r="G133" s="874" t="s">
        <v>210</v>
      </c>
      <c r="H133" s="740"/>
      <c r="I133" s="739"/>
      <c r="J133" s="739"/>
      <c r="K133" s="739"/>
      <c r="L133" s="739"/>
      <c r="M133" s="741"/>
      <c r="N133" s="742"/>
      <c r="O133" s="742"/>
      <c r="P133" s="742"/>
      <c r="Q133" s="742"/>
      <c r="R133" s="743"/>
      <c r="S133" s="743"/>
      <c r="T133" s="743"/>
    </row>
    <row r="134" spans="1:20" s="735" customFormat="1" ht="20.149999999999999" customHeight="1">
      <c r="A134" s="737"/>
      <c r="B134" s="737"/>
      <c r="C134" s="737"/>
      <c r="D134" s="737"/>
      <c r="E134" s="737"/>
      <c r="F134" s="738" t="s">
        <v>210</v>
      </c>
      <c r="G134" s="874" t="s">
        <v>210</v>
      </c>
      <c r="H134" s="740"/>
      <c r="I134" s="739"/>
      <c r="J134" s="739"/>
      <c r="K134" s="739"/>
      <c r="L134" s="739"/>
      <c r="M134" s="741"/>
      <c r="N134" s="742"/>
      <c r="O134" s="742"/>
      <c r="P134" s="742"/>
      <c r="Q134" s="742"/>
      <c r="R134" s="743"/>
      <c r="S134" s="743"/>
      <c r="T134" s="743"/>
    </row>
    <row r="135" spans="1:20" s="735" customFormat="1" ht="20.149999999999999" customHeight="1">
      <c r="A135" s="737"/>
      <c r="B135" s="737"/>
      <c r="C135" s="737"/>
      <c r="D135" s="737"/>
      <c r="E135" s="737"/>
      <c r="F135" s="738" t="s">
        <v>210</v>
      </c>
      <c r="G135" s="874" t="s">
        <v>210</v>
      </c>
      <c r="H135" s="740"/>
      <c r="I135" s="739"/>
      <c r="J135" s="739"/>
      <c r="K135" s="739"/>
      <c r="L135" s="739"/>
      <c r="M135" s="741"/>
      <c r="N135" s="742"/>
      <c r="O135" s="742"/>
      <c r="P135" s="742"/>
      <c r="Q135" s="742"/>
      <c r="R135" s="743"/>
      <c r="S135" s="743"/>
      <c r="T135" s="743"/>
    </row>
    <row r="136" spans="1:20" s="735" customFormat="1" ht="20.149999999999999" customHeight="1">
      <c r="A136" s="737"/>
      <c r="B136" s="737"/>
      <c r="C136" s="737"/>
      <c r="D136" s="737"/>
      <c r="E136" s="737"/>
      <c r="F136" s="738" t="s">
        <v>210</v>
      </c>
      <c r="G136" s="874" t="s">
        <v>210</v>
      </c>
      <c r="H136" s="740"/>
      <c r="I136" s="739"/>
      <c r="J136" s="739"/>
      <c r="K136" s="739"/>
      <c r="L136" s="739"/>
      <c r="M136" s="741"/>
      <c r="N136" s="742"/>
      <c r="O136" s="742"/>
      <c r="P136" s="742"/>
      <c r="Q136" s="742"/>
      <c r="R136" s="743"/>
      <c r="S136" s="743"/>
      <c r="T136" s="743"/>
    </row>
    <row r="137" spans="1:20" s="735" customFormat="1" ht="20.149999999999999" customHeight="1">
      <c r="A137" s="737"/>
      <c r="B137" s="737"/>
      <c r="C137" s="737"/>
      <c r="D137" s="737"/>
      <c r="E137" s="737"/>
      <c r="F137" s="738" t="s">
        <v>210</v>
      </c>
      <c r="G137" s="874" t="s">
        <v>210</v>
      </c>
      <c r="H137" s="740"/>
      <c r="I137" s="739"/>
      <c r="J137" s="739"/>
      <c r="K137" s="739"/>
      <c r="L137" s="739"/>
      <c r="M137" s="741"/>
      <c r="N137" s="742"/>
      <c r="O137" s="742"/>
      <c r="P137" s="742"/>
      <c r="Q137" s="742"/>
      <c r="R137" s="743"/>
      <c r="S137" s="743"/>
      <c r="T137" s="743"/>
    </row>
    <row r="138" spans="1:20" s="735" customFormat="1" ht="20.149999999999999" customHeight="1">
      <c r="A138" s="737"/>
      <c r="B138" s="737"/>
      <c r="C138" s="737"/>
      <c r="D138" s="737"/>
      <c r="E138" s="737"/>
      <c r="F138" s="738" t="s">
        <v>210</v>
      </c>
      <c r="G138" s="874" t="s">
        <v>210</v>
      </c>
      <c r="H138" s="740"/>
      <c r="I138" s="739"/>
      <c r="J138" s="739"/>
      <c r="K138" s="739"/>
      <c r="L138" s="739"/>
      <c r="M138" s="741"/>
      <c r="N138" s="742"/>
      <c r="O138" s="742"/>
      <c r="P138" s="742"/>
      <c r="Q138" s="742"/>
      <c r="R138" s="743"/>
      <c r="S138" s="743"/>
      <c r="T138" s="743"/>
    </row>
    <row r="139" spans="1:20" s="735" customFormat="1" ht="20.149999999999999" customHeight="1">
      <c r="A139" s="737"/>
      <c r="B139" s="737"/>
      <c r="C139" s="737"/>
      <c r="D139" s="737"/>
      <c r="E139" s="737"/>
      <c r="F139" s="738" t="s">
        <v>210</v>
      </c>
      <c r="G139" s="874" t="s">
        <v>210</v>
      </c>
      <c r="H139" s="740"/>
      <c r="I139" s="739"/>
      <c r="J139" s="739"/>
      <c r="K139" s="739"/>
      <c r="L139" s="739"/>
      <c r="M139" s="741"/>
      <c r="N139" s="742"/>
      <c r="O139" s="742"/>
      <c r="P139" s="742"/>
      <c r="Q139" s="742"/>
      <c r="R139" s="743"/>
      <c r="S139" s="743"/>
      <c r="T139" s="743"/>
    </row>
    <row r="140" spans="1:20" s="735" customFormat="1" ht="20.149999999999999" customHeight="1">
      <c r="A140" s="737"/>
      <c r="B140" s="737"/>
      <c r="C140" s="737"/>
      <c r="D140" s="737"/>
      <c r="E140" s="737"/>
      <c r="F140" s="738" t="s">
        <v>210</v>
      </c>
      <c r="G140" s="874" t="s">
        <v>210</v>
      </c>
      <c r="H140" s="740"/>
      <c r="I140" s="739"/>
      <c r="J140" s="739"/>
      <c r="K140" s="739"/>
      <c r="L140" s="739"/>
      <c r="M140" s="741"/>
      <c r="N140" s="742"/>
      <c r="O140" s="742"/>
      <c r="P140" s="742"/>
      <c r="Q140" s="742"/>
      <c r="R140" s="743"/>
      <c r="S140" s="743"/>
      <c r="T140" s="743"/>
    </row>
    <row r="141" spans="1:20" s="735" customFormat="1" ht="20.149999999999999" customHeight="1">
      <c r="A141" s="737"/>
      <c r="B141" s="737"/>
      <c r="C141" s="737"/>
      <c r="D141" s="737"/>
      <c r="E141" s="737"/>
      <c r="F141" s="738" t="s">
        <v>210</v>
      </c>
      <c r="G141" s="874" t="s">
        <v>210</v>
      </c>
      <c r="H141" s="740"/>
      <c r="I141" s="739"/>
      <c r="J141" s="739"/>
      <c r="K141" s="739"/>
      <c r="L141" s="739"/>
      <c r="M141" s="741"/>
      <c r="N141" s="742"/>
      <c r="O141" s="742"/>
      <c r="P141" s="742"/>
      <c r="Q141" s="742"/>
      <c r="R141" s="743"/>
      <c r="S141" s="743"/>
      <c r="T141" s="743"/>
    </row>
    <row r="142" spans="1:20" s="735" customFormat="1" ht="20.149999999999999" customHeight="1">
      <c r="A142" s="737"/>
      <c r="B142" s="737"/>
      <c r="C142" s="737"/>
      <c r="D142" s="737"/>
      <c r="E142" s="737"/>
      <c r="F142" s="738" t="s">
        <v>210</v>
      </c>
      <c r="G142" s="874" t="s">
        <v>210</v>
      </c>
      <c r="H142" s="740"/>
      <c r="I142" s="739"/>
      <c r="J142" s="739"/>
      <c r="K142" s="739"/>
      <c r="L142" s="739"/>
      <c r="M142" s="741"/>
      <c r="N142" s="742"/>
      <c r="O142" s="742"/>
      <c r="P142" s="742"/>
      <c r="Q142" s="742"/>
      <c r="R142" s="743"/>
      <c r="S142" s="743"/>
      <c r="T142" s="743"/>
    </row>
    <row r="143" spans="1:20" s="735" customFormat="1" ht="20.149999999999999" customHeight="1">
      <c r="A143" s="737"/>
      <c r="B143" s="737"/>
      <c r="C143" s="737"/>
      <c r="D143" s="737"/>
      <c r="E143" s="737"/>
      <c r="F143" s="738" t="s">
        <v>210</v>
      </c>
      <c r="G143" s="874" t="s">
        <v>210</v>
      </c>
      <c r="H143" s="740"/>
      <c r="I143" s="739"/>
      <c r="J143" s="739"/>
      <c r="K143" s="739"/>
      <c r="L143" s="739"/>
      <c r="M143" s="741"/>
      <c r="N143" s="742"/>
      <c r="O143" s="742"/>
      <c r="P143" s="742"/>
      <c r="Q143" s="742"/>
      <c r="R143" s="743"/>
      <c r="S143" s="743"/>
      <c r="T143" s="743"/>
    </row>
    <row r="144" spans="1:20" s="735" customFormat="1" ht="20.149999999999999" customHeight="1">
      <c r="A144" s="737"/>
      <c r="B144" s="737"/>
      <c r="C144" s="737"/>
      <c r="D144" s="737"/>
      <c r="E144" s="737"/>
      <c r="F144" s="738" t="s">
        <v>210</v>
      </c>
      <c r="G144" s="874" t="s">
        <v>210</v>
      </c>
      <c r="H144" s="740"/>
      <c r="I144" s="739"/>
      <c r="J144" s="739"/>
      <c r="K144" s="739"/>
      <c r="L144" s="739"/>
      <c r="M144" s="741"/>
      <c r="N144" s="742"/>
      <c r="O144" s="742"/>
      <c r="P144" s="742"/>
      <c r="Q144" s="742"/>
      <c r="R144" s="743"/>
      <c r="S144" s="743"/>
      <c r="T144" s="743"/>
    </row>
    <row r="145" spans="1:20" s="735" customFormat="1" ht="20.149999999999999" customHeight="1">
      <c r="A145" s="737"/>
      <c r="B145" s="737"/>
      <c r="C145" s="737"/>
      <c r="D145" s="737"/>
      <c r="E145" s="737"/>
      <c r="F145" s="738" t="s">
        <v>210</v>
      </c>
      <c r="G145" s="874" t="s">
        <v>210</v>
      </c>
      <c r="H145" s="740"/>
      <c r="I145" s="739"/>
      <c r="J145" s="739"/>
      <c r="K145" s="739"/>
      <c r="L145" s="739"/>
      <c r="M145" s="741"/>
      <c r="N145" s="742"/>
      <c r="O145" s="742"/>
      <c r="P145" s="742"/>
      <c r="Q145" s="742"/>
      <c r="R145" s="743"/>
      <c r="S145" s="743"/>
      <c r="T145" s="743"/>
    </row>
    <row r="146" spans="1:20" s="735" customFormat="1" ht="20.149999999999999" customHeight="1">
      <c r="A146" s="737"/>
      <c r="B146" s="737"/>
      <c r="C146" s="737"/>
      <c r="D146" s="737"/>
      <c r="E146" s="737"/>
      <c r="F146" s="738" t="s">
        <v>210</v>
      </c>
      <c r="G146" s="874" t="s">
        <v>210</v>
      </c>
      <c r="H146" s="740"/>
      <c r="I146" s="739"/>
      <c r="J146" s="739"/>
      <c r="K146" s="739"/>
      <c r="L146" s="739"/>
      <c r="M146" s="741"/>
      <c r="N146" s="742"/>
      <c r="O146" s="742"/>
      <c r="P146" s="742"/>
      <c r="Q146" s="742"/>
      <c r="R146" s="743"/>
      <c r="S146" s="743"/>
      <c r="T146" s="743"/>
    </row>
    <row r="147" spans="1:20" s="735" customFormat="1" ht="20.149999999999999" customHeight="1">
      <c r="A147" s="737"/>
      <c r="B147" s="737"/>
      <c r="C147" s="737"/>
      <c r="D147" s="737"/>
      <c r="E147" s="737"/>
      <c r="F147" s="738" t="s">
        <v>210</v>
      </c>
      <c r="G147" s="874" t="s">
        <v>210</v>
      </c>
      <c r="H147" s="740"/>
      <c r="I147" s="739"/>
      <c r="J147" s="739"/>
      <c r="K147" s="739"/>
      <c r="L147" s="739"/>
      <c r="M147" s="741"/>
      <c r="N147" s="742"/>
      <c r="O147" s="742"/>
      <c r="P147" s="742"/>
      <c r="Q147" s="742"/>
      <c r="R147" s="743"/>
      <c r="S147" s="743"/>
      <c r="T147" s="743"/>
    </row>
    <row r="148" spans="1:20" s="735" customFormat="1" ht="20.149999999999999" customHeight="1">
      <c r="A148" s="737"/>
      <c r="B148" s="737"/>
      <c r="C148" s="737"/>
      <c r="D148" s="737"/>
      <c r="E148" s="737"/>
      <c r="F148" s="738" t="s">
        <v>210</v>
      </c>
      <c r="G148" s="874" t="s">
        <v>210</v>
      </c>
      <c r="H148" s="740"/>
      <c r="I148" s="739"/>
      <c r="J148" s="739"/>
      <c r="K148" s="739"/>
      <c r="L148" s="739"/>
      <c r="M148" s="741"/>
      <c r="N148" s="742"/>
      <c r="O148" s="742"/>
      <c r="P148" s="742"/>
      <c r="Q148" s="742"/>
      <c r="R148" s="743"/>
      <c r="S148" s="743"/>
      <c r="T148" s="743"/>
    </row>
    <row r="149" spans="1:20" s="735" customFormat="1" ht="20.149999999999999" customHeight="1">
      <c r="A149" s="737"/>
      <c r="B149" s="737"/>
      <c r="C149" s="737"/>
      <c r="D149" s="737"/>
      <c r="E149" s="737"/>
      <c r="F149" s="738" t="s">
        <v>210</v>
      </c>
      <c r="G149" s="874" t="s">
        <v>210</v>
      </c>
      <c r="H149" s="740"/>
      <c r="I149" s="739"/>
      <c r="J149" s="739"/>
      <c r="K149" s="739"/>
      <c r="L149" s="739"/>
      <c r="M149" s="741"/>
      <c r="N149" s="742"/>
      <c r="O149" s="742"/>
      <c r="P149" s="742"/>
      <c r="Q149" s="742"/>
      <c r="R149" s="743"/>
      <c r="S149" s="743"/>
      <c r="T149" s="743"/>
    </row>
    <row r="150" spans="1:20" s="735" customFormat="1" ht="20.149999999999999" customHeight="1">
      <c r="A150" s="737"/>
      <c r="B150" s="737"/>
      <c r="C150" s="737"/>
      <c r="D150" s="737"/>
      <c r="E150" s="737"/>
      <c r="F150" s="738" t="s">
        <v>210</v>
      </c>
      <c r="G150" s="874" t="s">
        <v>210</v>
      </c>
      <c r="H150" s="740"/>
      <c r="I150" s="739"/>
      <c r="J150" s="739"/>
      <c r="K150" s="739"/>
      <c r="L150" s="739"/>
      <c r="M150" s="741"/>
      <c r="N150" s="742"/>
      <c r="O150" s="742"/>
      <c r="P150" s="742"/>
      <c r="Q150" s="742"/>
      <c r="R150" s="743"/>
      <c r="S150" s="743"/>
      <c r="T150" s="743"/>
    </row>
    <row r="151" spans="1:20" s="735" customFormat="1" ht="20.149999999999999" customHeight="1">
      <c r="A151" s="737"/>
      <c r="B151" s="737"/>
      <c r="C151" s="737"/>
      <c r="D151" s="737"/>
      <c r="E151" s="737"/>
      <c r="F151" s="738" t="s">
        <v>210</v>
      </c>
      <c r="G151" s="874" t="s">
        <v>210</v>
      </c>
      <c r="H151" s="740"/>
      <c r="I151" s="739"/>
      <c r="J151" s="739"/>
      <c r="K151" s="739"/>
      <c r="L151" s="739"/>
      <c r="M151" s="741"/>
      <c r="N151" s="742"/>
      <c r="O151" s="742"/>
      <c r="P151" s="742"/>
      <c r="Q151" s="742"/>
      <c r="R151" s="743"/>
      <c r="S151" s="743"/>
      <c r="T151" s="743"/>
    </row>
    <row r="152" spans="1:20" s="735" customFormat="1" ht="20.149999999999999" customHeight="1">
      <c r="A152" s="737"/>
      <c r="B152" s="737"/>
      <c r="C152" s="737"/>
      <c r="D152" s="737"/>
      <c r="E152" s="737"/>
      <c r="F152" s="738" t="s">
        <v>210</v>
      </c>
      <c r="G152" s="874" t="s">
        <v>210</v>
      </c>
      <c r="H152" s="740"/>
      <c r="I152" s="739"/>
      <c r="J152" s="739"/>
      <c r="K152" s="739"/>
      <c r="L152" s="739"/>
      <c r="M152" s="741"/>
      <c r="N152" s="742"/>
      <c r="O152" s="742"/>
      <c r="P152" s="742"/>
      <c r="Q152" s="742"/>
      <c r="R152" s="743"/>
      <c r="S152" s="743"/>
      <c r="T152" s="743"/>
    </row>
    <row r="153" spans="1:20" s="735" customFormat="1" ht="20.149999999999999" customHeight="1">
      <c r="A153" s="737"/>
      <c r="B153" s="737"/>
      <c r="C153" s="737"/>
      <c r="D153" s="737"/>
      <c r="E153" s="737"/>
      <c r="F153" s="738" t="s">
        <v>210</v>
      </c>
      <c r="G153" s="874" t="s">
        <v>210</v>
      </c>
      <c r="H153" s="740"/>
      <c r="I153" s="739"/>
      <c r="J153" s="739"/>
      <c r="K153" s="739"/>
      <c r="L153" s="739"/>
      <c r="M153" s="741"/>
      <c r="N153" s="742"/>
      <c r="O153" s="742"/>
      <c r="P153" s="742"/>
      <c r="Q153" s="742"/>
      <c r="R153" s="743"/>
      <c r="S153" s="743"/>
      <c r="T153" s="743"/>
    </row>
    <row r="154" spans="1:20" s="735" customFormat="1" ht="20.149999999999999" customHeight="1">
      <c r="A154" s="737"/>
      <c r="B154" s="737"/>
      <c r="C154" s="737"/>
      <c r="D154" s="737"/>
      <c r="E154" s="737"/>
      <c r="F154" s="738" t="s">
        <v>210</v>
      </c>
      <c r="G154" s="874" t="s">
        <v>210</v>
      </c>
      <c r="H154" s="740"/>
      <c r="I154" s="739"/>
      <c r="J154" s="739"/>
      <c r="K154" s="739"/>
      <c r="L154" s="739"/>
      <c r="M154" s="741"/>
      <c r="N154" s="742"/>
      <c r="O154" s="742"/>
      <c r="P154" s="742"/>
      <c r="Q154" s="742"/>
      <c r="R154" s="743"/>
      <c r="S154" s="743"/>
      <c r="T154" s="743"/>
    </row>
    <row r="155" spans="1:20" s="735" customFormat="1" ht="20.149999999999999" customHeight="1">
      <c r="A155" s="737"/>
      <c r="B155" s="737"/>
      <c r="C155" s="737"/>
      <c r="D155" s="737"/>
      <c r="E155" s="737"/>
      <c r="F155" s="738" t="s">
        <v>210</v>
      </c>
      <c r="G155" s="874" t="s">
        <v>210</v>
      </c>
      <c r="H155" s="740"/>
      <c r="I155" s="739"/>
      <c r="J155" s="739"/>
      <c r="K155" s="739"/>
      <c r="L155" s="739"/>
      <c r="M155" s="741"/>
      <c r="N155" s="742"/>
      <c r="O155" s="742"/>
      <c r="P155" s="742"/>
      <c r="Q155" s="742"/>
      <c r="R155" s="743"/>
      <c r="S155" s="743"/>
      <c r="T155" s="743"/>
    </row>
    <row r="156" spans="1:20" s="735" customFormat="1" ht="20.149999999999999" customHeight="1">
      <c r="A156" s="737"/>
      <c r="B156" s="737"/>
      <c r="C156" s="737"/>
      <c r="D156" s="737"/>
      <c r="E156" s="737"/>
      <c r="F156" s="738" t="s">
        <v>210</v>
      </c>
      <c r="G156" s="874" t="s">
        <v>210</v>
      </c>
      <c r="H156" s="740"/>
      <c r="I156" s="739"/>
      <c r="J156" s="739"/>
      <c r="K156" s="739"/>
      <c r="L156" s="739"/>
      <c r="M156" s="741"/>
      <c r="N156" s="742"/>
      <c r="O156" s="742"/>
      <c r="P156" s="742"/>
      <c r="Q156" s="742"/>
      <c r="R156" s="743"/>
      <c r="S156" s="743"/>
      <c r="T156" s="743"/>
    </row>
    <row r="157" spans="1:20" s="735" customFormat="1" ht="20.149999999999999" customHeight="1">
      <c r="A157" s="737"/>
      <c r="B157" s="737"/>
      <c r="C157" s="737"/>
      <c r="D157" s="737"/>
      <c r="E157" s="737"/>
      <c r="F157" s="738" t="s">
        <v>210</v>
      </c>
      <c r="G157" s="874" t="s">
        <v>210</v>
      </c>
      <c r="H157" s="740"/>
      <c r="I157" s="739"/>
      <c r="J157" s="739"/>
      <c r="K157" s="739"/>
      <c r="L157" s="739"/>
      <c r="M157" s="741"/>
      <c r="N157" s="742"/>
      <c r="O157" s="742"/>
      <c r="P157" s="742"/>
      <c r="Q157" s="742"/>
      <c r="R157" s="743"/>
      <c r="S157" s="743"/>
      <c r="T157" s="743"/>
    </row>
    <row r="158" spans="1:20" s="735" customFormat="1" ht="20.149999999999999" customHeight="1">
      <c r="A158" s="737"/>
      <c r="B158" s="737"/>
      <c r="C158" s="737"/>
      <c r="D158" s="737"/>
      <c r="E158" s="737"/>
      <c r="F158" s="738" t="s">
        <v>210</v>
      </c>
      <c r="G158" s="874" t="s">
        <v>210</v>
      </c>
      <c r="H158" s="740"/>
      <c r="I158" s="739"/>
      <c r="J158" s="739"/>
      <c r="K158" s="739"/>
      <c r="L158" s="739"/>
      <c r="M158" s="741"/>
      <c r="N158" s="742"/>
      <c r="O158" s="742"/>
      <c r="P158" s="742"/>
      <c r="Q158" s="742"/>
      <c r="R158" s="743"/>
      <c r="S158" s="743"/>
      <c r="T158" s="743"/>
    </row>
    <row r="159" spans="1:20" s="735" customFormat="1" ht="20.149999999999999" customHeight="1">
      <c r="A159" s="737"/>
      <c r="B159" s="737"/>
      <c r="C159" s="737"/>
      <c r="D159" s="737"/>
      <c r="E159" s="737"/>
      <c r="F159" s="738" t="s">
        <v>210</v>
      </c>
      <c r="G159" s="874" t="s">
        <v>210</v>
      </c>
      <c r="H159" s="740"/>
      <c r="I159" s="739"/>
      <c r="J159" s="739"/>
      <c r="K159" s="739"/>
      <c r="L159" s="739"/>
      <c r="M159" s="741"/>
      <c r="N159" s="742"/>
      <c r="O159" s="742"/>
      <c r="P159" s="742"/>
      <c r="Q159" s="742"/>
      <c r="R159" s="743"/>
      <c r="S159" s="743"/>
      <c r="T159" s="743"/>
    </row>
    <row r="160" spans="1:20" s="735" customFormat="1" ht="20.149999999999999" customHeight="1">
      <c r="A160" s="737"/>
      <c r="B160" s="737"/>
      <c r="C160" s="737"/>
      <c r="D160" s="737"/>
      <c r="E160" s="737"/>
      <c r="F160" s="738" t="s">
        <v>210</v>
      </c>
      <c r="G160" s="874" t="s">
        <v>210</v>
      </c>
      <c r="H160" s="740"/>
      <c r="I160" s="739"/>
      <c r="J160" s="739"/>
      <c r="K160" s="739"/>
      <c r="L160" s="739"/>
      <c r="M160" s="741"/>
      <c r="N160" s="742"/>
      <c r="O160" s="742"/>
      <c r="P160" s="742"/>
      <c r="Q160" s="742"/>
      <c r="R160" s="743"/>
      <c r="S160" s="743"/>
      <c r="T160" s="743"/>
    </row>
    <row r="161" spans="1:20" s="735" customFormat="1" ht="20.149999999999999" customHeight="1">
      <c r="A161" s="737"/>
      <c r="B161" s="737"/>
      <c r="C161" s="737"/>
      <c r="D161" s="737"/>
      <c r="E161" s="737"/>
      <c r="F161" s="738" t="s">
        <v>210</v>
      </c>
      <c r="G161" s="874" t="s">
        <v>210</v>
      </c>
      <c r="H161" s="740"/>
      <c r="I161" s="739"/>
      <c r="J161" s="739"/>
      <c r="K161" s="739"/>
      <c r="L161" s="739"/>
      <c r="M161" s="741"/>
      <c r="N161" s="742"/>
      <c r="O161" s="742"/>
      <c r="P161" s="742"/>
      <c r="Q161" s="742"/>
      <c r="R161" s="743"/>
      <c r="S161" s="743"/>
      <c r="T161" s="743"/>
    </row>
    <row r="162" spans="1:20" s="735" customFormat="1" ht="20.149999999999999" customHeight="1">
      <c r="A162" s="737"/>
      <c r="B162" s="737"/>
      <c r="C162" s="737"/>
      <c r="D162" s="737"/>
      <c r="E162" s="737"/>
      <c r="F162" s="738" t="s">
        <v>210</v>
      </c>
      <c r="G162" s="874" t="s">
        <v>210</v>
      </c>
      <c r="H162" s="740"/>
      <c r="I162" s="739"/>
      <c r="J162" s="739"/>
      <c r="K162" s="739"/>
      <c r="L162" s="739"/>
      <c r="M162" s="741"/>
      <c r="N162" s="742"/>
      <c r="O162" s="742"/>
      <c r="P162" s="742"/>
      <c r="Q162" s="742"/>
      <c r="R162" s="743"/>
      <c r="S162" s="743"/>
      <c r="T162" s="743"/>
    </row>
    <row r="163" spans="1:20" s="735" customFormat="1" ht="20.149999999999999" customHeight="1">
      <c r="A163" s="737"/>
      <c r="B163" s="737"/>
      <c r="C163" s="737"/>
      <c r="D163" s="737"/>
      <c r="E163" s="737"/>
      <c r="F163" s="738" t="s">
        <v>210</v>
      </c>
      <c r="G163" s="874" t="s">
        <v>210</v>
      </c>
      <c r="H163" s="740"/>
      <c r="I163" s="739"/>
      <c r="J163" s="739"/>
      <c r="K163" s="739"/>
      <c r="L163" s="739"/>
      <c r="M163" s="741"/>
      <c r="N163" s="742"/>
      <c r="O163" s="742"/>
      <c r="P163" s="742"/>
      <c r="Q163" s="742"/>
      <c r="R163" s="743"/>
      <c r="S163" s="743"/>
      <c r="T163" s="743"/>
    </row>
    <row r="164" spans="1:20" s="735" customFormat="1" ht="20.149999999999999" customHeight="1">
      <c r="A164" s="737"/>
      <c r="B164" s="737"/>
      <c r="C164" s="737"/>
      <c r="D164" s="737"/>
      <c r="E164" s="737"/>
      <c r="F164" s="738" t="s">
        <v>210</v>
      </c>
      <c r="G164" s="874" t="s">
        <v>210</v>
      </c>
      <c r="H164" s="740"/>
      <c r="I164" s="739"/>
      <c r="J164" s="739"/>
      <c r="K164" s="739"/>
      <c r="L164" s="739"/>
      <c r="M164" s="741"/>
      <c r="N164" s="742"/>
      <c r="O164" s="742"/>
      <c r="P164" s="742"/>
      <c r="Q164" s="742"/>
      <c r="R164" s="743"/>
      <c r="S164" s="743"/>
      <c r="T164" s="743"/>
    </row>
    <row r="165" spans="1:20" s="735" customFormat="1" ht="20.149999999999999" customHeight="1">
      <c r="A165" s="737"/>
      <c r="B165" s="737"/>
      <c r="C165" s="737"/>
      <c r="D165" s="737"/>
      <c r="E165" s="737"/>
      <c r="F165" s="738" t="s">
        <v>210</v>
      </c>
      <c r="G165" s="874" t="s">
        <v>210</v>
      </c>
      <c r="H165" s="740"/>
      <c r="I165" s="739"/>
      <c r="J165" s="739"/>
      <c r="K165" s="739"/>
      <c r="L165" s="739"/>
      <c r="M165" s="741"/>
      <c r="N165" s="742"/>
      <c r="O165" s="742"/>
      <c r="P165" s="742"/>
      <c r="Q165" s="742"/>
      <c r="R165" s="743"/>
      <c r="S165" s="743"/>
      <c r="T165" s="743"/>
    </row>
    <row r="166" spans="1:20" s="735" customFormat="1" ht="20.149999999999999" customHeight="1">
      <c r="A166" s="737"/>
      <c r="B166" s="737"/>
      <c r="C166" s="737"/>
      <c r="D166" s="737"/>
      <c r="E166" s="737"/>
      <c r="F166" s="738" t="s">
        <v>210</v>
      </c>
      <c r="G166" s="874" t="s">
        <v>210</v>
      </c>
      <c r="H166" s="740"/>
      <c r="I166" s="739"/>
      <c r="J166" s="739"/>
      <c r="K166" s="739"/>
      <c r="L166" s="739"/>
      <c r="M166" s="741"/>
      <c r="N166" s="742"/>
      <c r="O166" s="742"/>
      <c r="P166" s="742"/>
      <c r="Q166" s="742"/>
      <c r="R166" s="743"/>
      <c r="S166" s="743"/>
      <c r="T166" s="743"/>
    </row>
    <row r="167" spans="1:20" s="735" customFormat="1" ht="20.149999999999999" customHeight="1">
      <c r="A167" s="737"/>
      <c r="B167" s="737"/>
      <c r="C167" s="737"/>
      <c r="D167" s="737"/>
      <c r="E167" s="737"/>
      <c r="F167" s="738" t="s">
        <v>210</v>
      </c>
      <c r="G167" s="874" t="s">
        <v>210</v>
      </c>
      <c r="H167" s="740"/>
      <c r="I167" s="739"/>
      <c r="J167" s="739"/>
      <c r="K167" s="739"/>
      <c r="L167" s="739"/>
      <c r="M167" s="741"/>
      <c r="N167" s="742"/>
      <c r="O167" s="742"/>
      <c r="P167" s="742"/>
      <c r="Q167" s="742"/>
      <c r="R167" s="743"/>
      <c r="S167" s="743"/>
      <c r="T167" s="743"/>
    </row>
    <row r="168" spans="1:20" s="735" customFormat="1" ht="20.149999999999999" customHeight="1">
      <c r="A168" s="737"/>
      <c r="B168" s="737"/>
      <c r="C168" s="737"/>
      <c r="D168" s="737"/>
      <c r="E168" s="737"/>
      <c r="F168" s="738" t="s">
        <v>210</v>
      </c>
      <c r="G168" s="874" t="s">
        <v>210</v>
      </c>
      <c r="H168" s="740"/>
      <c r="I168" s="739"/>
      <c r="J168" s="739"/>
      <c r="K168" s="739"/>
      <c r="L168" s="739"/>
      <c r="M168" s="741"/>
      <c r="N168" s="742"/>
      <c r="O168" s="742"/>
      <c r="P168" s="742"/>
      <c r="Q168" s="742"/>
      <c r="R168" s="743"/>
      <c r="S168" s="743"/>
      <c r="T168" s="743"/>
    </row>
    <row r="169" spans="1:20" s="735" customFormat="1" ht="20.149999999999999" customHeight="1">
      <c r="A169" s="737"/>
      <c r="B169" s="737"/>
      <c r="C169" s="737"/>
      <c r="D169" s="737"/>
      <c r="E169" s="737"/>
      <c r="F169" s="738" t="s">
        <v>210</v>
      </c>
      <c r="G169" s="874" t="s">
        <v>210</v>
      </c>
      <c r="H169" s="740"/>
      <c r="I169" s="739"/>
      <c r="J169" s="739"/>
      <c r="K169" s="739"/>
      <c r="L169" s="739"/>
      <c r="M169" s="741"/>
      <c r="N169" s="742"/>
      <c r="O169" s="742"/>
      <c r="P169" s="742"/>
      <c r="Q169" s="742"/>
      <c r="R169" s="743"/>
      <c r="S169" s="743"/>
      <c r="T169" s="743"/>
    </row>
    <row r="170" spans="1:20" s="735" customFormat="1" ht="20.149999999999999" customHeight="1">
      <c r="A170" s="737"/>
      <c r="B170" s="737"/>
      <c r="C170" s="737"/>
      <c r="D170" s="737"/>
      <c r="E170" s="737"/>
      <c r="F170" s="738" t="s">
        <v>210</v>
      </c>
      <c r="G170" s="874" t="s">
        <v>210</v>
      </c>
      <c r="H170" s="740"/>
      <c r="I170" s="739"/>
      <c r="J170" s="739"/>
      <c r="K170" s="739"/>
      <c r="L170" s="739"/>
      <c r="M170" s="741"/>
      <c r="N170" s="742"/>
      <c r="O170" s="742"/>
      <c r="P170" s="742"/>
      <c r="Q170" s="742"/>
      <c r="R170" s="743"/>
      <c r="S170" s="743"/>
      <c r="T170" s="743"/>
    </row>
    <row r="171" spans="1:20" s="735" customFormat="1" ht="20.149999999999999" customHeight="1">
      <c r="A171" s="737"/>
      <c r="B171" s="737"/>
      <c r="C171" s="737"/>
      <c r="D171" s="737"/>
      <c r="E171" s="737"/>
      <c r="F171" s="738" t="s">
        <v>210</v>
      </c>
      <c r="G171" s="874" t="s">
        <v>210</v>
      </c>
      <c r="H171" s="740"/>
      <c r="I171" s="739"/>
      <c r="J171" s="739"/>
      <c r="K171" s="739"/>
      <c r="L171" s="739"/>
      <c r="M171" s="741"/>
      <c r="N171" s="742"/>
      <c r="O171" s="742"/>
      <c r="P171" s="742"/>
      <c r="Q171" s="742"/>
      <c r="R171" s="743"/>
      <c r="S171" s="743"/>
      <c r="T171" s="743"/>
    </row>
    <row r="172" spans="1:20" s="735" customFormat="1" ht="20.149999999999999" customHeight="1">
      <c r="A172" s="737"/>
      <c r="B172" s="737"/>
      <c r="C172" s="737"/>
      <c r="D172" s="737"/>
      <c r="E172" s="737"/>
      <c r="F172" s="738" t="s">
        <v>210</v>
      </c>
      <c r="G172" s="874" t="s">
        <v>210</v>
      </c>
      <c r="H172" s="740"/>
      <c r="I172" s="739"/>
      <c r="J172" s="739"/>
      <c r="K172" s="739"/>
      <c r="L172" s="739"/>
      <c r="M172" s="741"/>
      <c r="N172" s="742"/>
      <c r="O172" s="742"/>
      <c r="P172" s="742"/>
      <c r="Q172" s="742"/>
      <c r="R172" s="743"/>
      <c r="S172" s="743"/>
      <c r="T172" s="743"/>
    </row>
    <row r="173" spans="1:20" s="735" customFormat="1" ht="20.149999999999999" customHeight="1">
      <c r="A173" s="737"/>
      <c r="B173" s="737"/>
      <c r="C173" s="737"/>
      <c r="D173" s="737"/>
      <c r="E173" s="737"/>
      <c r="F173" s="738" t="s">
        <v>210</v>
      </c>
      <c r="G173" s="874" t="s">
        <v>210</v>
      </c>
      <c r="H173" s="740"/>
      <c r="I173" s="739"/>
      <c r="J173" s="739"/>
      <c r="K173" s="739"/>
      <c r="L173" s="739"/>
      <c r="M173" s="741"/>
      <c r="N173" s="742"/>
      <c r="O173" s="742"/>
      <c r="P173" s="742"/>
      <c r="Q173" s="742"/>
      <c r="R173" s="743"/>
      <c r="S173" s="743"/>
      <c r="T173" s="743"/>
    </row>
    <row r="174" spans="1:20" s="735" customFormat="1" ht="20.149999999999999" customHeight="1">
      <c r="A174" s="737"/>
      <c r="B174" s="737"/>
      <c r="C174" s="737"/>
      <c r="D174" s="737"/>
      <c r="E174" s="737"/>
      <c r="F174" s="738" t="s">
        <v>210</v>
      </c>
      <c r="G174" s="874" t="s">
        <v>210</v>
      </c>
      <c r="H174" s="740"/>
      <c r="I174" s="739"/>
      <c r="J174" s="739"/>
      <c r="K174" s="739"/>
      <c r="L174" s="739"/>
      <c r="M174" s="741"/>
      <c r="N174" s="742"/>
      <c r="O174" s="742"/>
      <c r="P174" s="742"/>
      <c r="Q174" s="742"/>
      <c r="R174" s="743"/>
      <c r="S174" s="743"/>
      <c r="T174" s="743"/>
    </row>
    <row r="175" spans="1:20" s="735" customFormat="1" ht="20.149999999999999" customHeight="1">
      <c r="A175" s="737"/>
      <c r="B175" s="737"/>
      <c r="C175" s="737"/>
      <c r="D175" s="737"/>
      <c r="E175" s="737"/>
      <c r="F175" s="738" t="s">
        <v>210</v>
      </c>
      <c r="G175" s="874" t="s">
        <v>210</v>
      </c>
      <c r="H175" s="740"/>
      <c r="I175" s="739"/>
      <c r="J175" s="739"/>
      <c r="K175" s="739"/>
      <c r="L175" s="739"/>
      <c r="M175" s="741"/>
      <c r="N175" s="742"/>
      <c r="O175" s="742"/>
      <c r="P175" s="742"/>
      <c r="Q175" s="742"/>
      <c r="R175" s="743"/>
      <c r="S175" s="743"/>
      <c r="T175" s="743"/>
    </row>
    <row r="176" spans="1:20" s="735" customFormat="1" ht="20.149999999999999" customHeight="1">
      <c r="A176" s="737"/>
      <c r="B176" s="737"/>
      <c r="C176" s="737"/>
      <c r="D176" s="737"/>
      <c r="E176" s="737"/>
      <c r="F176" s="738" t="s">
        <v>210</v>
      </c>
      <c r="G176" s="874" t="s">
        <v>210</v>
      </c>
      <c r="H176" s="740"/>
      <c r="I176" s="739"/>
      <c r="J176" s="739"/>
      <c r="K176" s="739"/>
      <c r="L176" s="739"/>
      <c r="M176" s="741"/>
      <c r="N176" s="742"/>
      <c r="O176" s="742"/>
      <c r="P176" s="742"/>
      <c r="Q176" s="742"/>
      <c r="R176" s="743"/>
      <c r="S176" s="743"/>
      <c r="T176" s="743"/>
    </row>
    <row r="177" spans="1:20" s="735" customFormat="1" ht="20.149999999999999" customHeight="1">
      <c r="A177" s="737"/>
      <c r="B177" s="737"/>
      <c r="C177" s="737"/>
      <c r="D177" s="737"/>
      <c r="E177" s="737"/>
      <c r="F177" s="738" t="s">
        <v>210</v>
      </c>
      <c r="G177" s="874" t="s">
        <v>210</v>
      </c>
      <c r="H177" s="740"/>
      <c r="I177" s="739"/>
      <c r="J177" s="739"/>
      <c r="K177" s="739"/>
      <c r="L177" s="739"/>
      <c r="M177" s="741"/>
      <c r="N177" s="742"/>
      <c r="O177" s="742"/>
      <c r="P177" s="742"/>
      <c r="Q177" s="742"/>
      <c r="R177" s="743"/>
      <c r="S177" s="743"/>
      <c r="T177" s="743"/>
    </row>
    <row r="178" spans="1:20" s="735" customFormat="1" ht="20.149999999999999" customHeight="1">
      <c r="A178" s="737"/>
      <c r="B178" s="737"/>
      <c r="C178" s="737"/>
      <c r="D178" s="737"/>
      <c r="E178" s="737"/>
      <c r="F178" s="738" t="s">
        <v>210</v>
      </c>
      <c r="G178" s="874" t="s">
        <v>210</v>
      </c>
      <c r="H178" s="740"/>
      <c r="I178" s="739"/>
      <c r="J178" s="739"/>
      <c r="K178" s="739"/>
      <c r="L178" s="739"/>
      <c r="M178" s="741"/>
      <c r="N178" s="742"/>
      <c r="O178" s="742"/>
      <c r="P178" s="742"/>
      <c r="Q178" s="742"/>
      <c r="R178" s="743"/>
      <c r="S178" s="743"/>
      <c r="T178" s="743"/>
    </row>
    <row r="179" spans="1:20" s="735" customFormat="1" ht="20.149999999999999" customHeight="1">
      <c r="A179" s="737"/>
      <c r="B179" s="737"/>
      <c r="C179" s="737"/>
      <c r="D179" s="737"/>
      <c r="E179" s="737"/>
      <c r="F179" s="738" t="s">
        <v>210</v>
      </c>
      <c r="G179" s="874" t="s">
        <v>210</v>
      </c>
      <c r="H179" s="740"/>
      <c r="I179" s="739"/>
      <c r="J179" s="739"/>
      <c r="K179" s="739"/>
      <c r="L179" s="739"/>
      <c r="M179" s="741"/>
      <c r="N179" s="742"/>
      <c r="O179" s="742"/>
      <c r="P179" s="742"/>
      <c r="Q179" s="742"/>
      <c r="R179" s="743"/>
      <c r="S179" s="743"/>
      <c r="T179" s="743"/>
    </row>
    <row r="180" spans="1:20" s="735" customFormat="1" ht="20.149999999999999" customHeight="1">
      <c r="A180" s="737"/>
      <c r="B180" s="737"/>
      <c r="C180" s="737"/>
      <c r="D180" s="737"/>
      <c r="E180" s="737"/>
      <c r="F180" s="738" t="s">
        <v>210</v>
      </c>
      <c r="G180" s="874" t="s">
        <v>210</v>
      </c>
      <c r="H180" s="740"/>
      <c r="I180" s="739"/>
      <c r="J180" s="739"/>
      <c r="K180" s="739"/>
      <c r="L180" s="739"/>
      <c r="M180" s="741"/>
      <c r="N180" s="742"/>
      <c r="O180" s="742"/>
      <c r="P180" s="742"/>
      <c r="Q180" s="742"/>
      <c r="R180" s="743"/>
      <c r="S180" s="743"/>
      <c r="T180" s="743"/>
    </row>
    <row r="181" spans="1:20" s="735" customFormat="1" ht="20.149999999999999" customHeight="1">
      <c r="A181" s="737"/>
      <c r="B181" s="737"/>
      <c r="C181" s="737"/>
      <c r="D181" s="737"/>
      <c r="E181" s="737"/>
      <c r="F181" s="738" t="s">
        <v>210</v>
      </c>
      <c r="G181" s="874" t="s">
        <v>210</v>
      </c>
      <c r="H181" s="740"/>
      <c r="I181" s="739"/>
      <c r="J181" s="739"/>
      <c r="K181" s="739"/>
      <c r="L181" s="739"/>
      <c r="M181" s="741"/>
      <c r="N181" s="742"/>
      <c r="O181" s="742"/>
      <c r="P181" s="742"/>
      <c r="Q181" s="742"/>
      <c r="R181" s="743"/>
      <c r="S181" s="743"/>
      <c r="T181" s="743"/>
    </row>
    <row r="182" spans="1:20" s="735" customFormat="1" ht="20.149999999999999" customHeight="1">
      <c r="A182" s="737"/>
      <c r="B182" s="737"/>
      <c r="C182" s="737"/>
      <c r="D182" s="737"/>
      <c r="E182" s="737"/>
      <c r="F182" s="738" t="s">
        <v>210</v>
      </c>
      <c r="G182" s="874" t="s">
        <v>210</v>
      </c>
      <c r="H182" s="740"/>
      <c r="I182" s="739"/>
      <c r="J182" s="739"/>
      <c r="K182" s="739"/>
      <c r="L182" s="739"/>
      <c r="M182" s="741"/>
      <c r="N182" s="742"/>
      <c r="O182" s="742"/>
      <c r="P182" s="742"/>
      <c r="Q182" s="742"/>
      <c r="R182" s="743"/>
      <c r="S182" s="743"/>
      <c r="T182" s="743"/>
    </row>
    <row r="183" spans="1:20" s="735" customFormat="1" ht="20.149999999999999" customHeight="1">
      <c r="A183" s="737"/>
      <c r="B183" s="737"/>
      <c r="C183" s="737"/>
      <c r="D183" s="737"/>
      <c r="E183" s="737"/>
      <c r="F183" s="738" t="s">
        <v>210</v>
      </c>
      <c r="G183" s="874" t="s">
        <v>210</v>
      </c>
      <c r="H183" s="740"/>
      <c r="I183" s="739"/>
      <c r="J183" s="739"/>
      <c r="K183" s="739"/>
      <c r="L183" s="739"/>
      <c r="M183" s="741"/>
      <c r="N183" s="742"/>
      <c r="O183" s="742"/>
      <c r="P183" s="742"/>
      <c r="Q183" s="742"/>
      <c r="R183" s="743"/>
      <c r="S183" s="743"/>
      <c r="T183" s="743"/>
    </row>
    <row r="184" spans="1:20" s="735" customFormat="1" ht="20.149999999999999" customHeight="1">
      <c r="A184" s="737"/>
      <c r="B184" s="737"/>
      <c r="C184" s="737"/>
      <c r="D184" s="737"/>
      <c r="E184" s="737"/>
      <c r="F184" s="738" t="s">
        <v>210</v>
      </c>
      <c r="G184" s="874" t="s">
        <v>210</v>
      </c>
      <c r="H184" s="740"/>
      <c r="I184" s="739"/>
      <c r="J184" s="739"/>
      <c r="K184" s="739"/>
      <c r="L184" s="739"/>
      <c r="M184" s="741"/>
      <c r="N184" s="742"/>
      <c r="O184" s="742"/>
      <c r="P184" s="742"/>
      <c r="Q184" s="742"/>
      <c r="R184" s="743"/>
      <c r="S184" s="743"/>
      <c r="T184" s="743"/>
    </row>
    <row r="185" spans="1:20" s="735" customFormat="1" ht="20.149999999999999" customHeight="1">
      <c r="A185" s="737"/>
      <c r="B185" s="737"/>
      <c r="C185" s="737"/>
      <c r="D185" s="737"/>
      <c r="E185" s="737"/>
      <c r="F185" s="738" t="s">
        <v>210</v>
      </c>
      <c r="G185" s="874" t="s">
        <v>210</v>
      </c>
      <c r="H185" s="740"/>
      <c r="I185" s="739"/>
      <c r="J185" s="739"/>
      <c r="K185" s="739"/>
      <c r="L185" s="739"/>
      <c r="M185" s="741"/>
      <c r="N185" s="742"/>
      <c r="O185" s="742"/>
      <c r="P185" s="742"/>
      <c r="Q185" s="742"/>
      <c r="R185" s="743"/>
      <c r="S185" s="743"/>
      <c r="T185" s="743"/>
    </row>
    <row r="186" spans="1:20" s="735" customFormat="1" ht="20.149999999999999" customHeight="1">
      <c r="A186" s="737"/>
      <c r="B186" s="737"/>
      <c r="C186" s="737"/>
      <c r="D186" s="737"/>
      <c r="E186" s="737"/>
      <c r="F186" s="738" t="s">
        <v>210</v>
      </c>
      <c r="G186" s="874" t="s">
        <v>210</v>
      </c>
      <c r="H186" s="740"/>
      <c r="I186" s="739"/>
      <c r="J186" s="739"/>
      <c r="K186" s="739"/>
      <c r="L186" s="739"/>
      <c r="M186" s="741"/>
      <c r="N186" s="742"/>
      <c r="O186" s="742"/>
      <c r="P186" s="742"/>
      <c r="Q186" s="742"/>
      <c r="R186" s="743"/>
      <c r="S186" s="743"/>
      <c r="T186" s="743"/>
    </row>
    <row r="187" spans="1:20" s="735" customFormat="1" ht="20.149999999999999" customHeight="1">
      <c r="A187" s="737"/>
      <c r="B187" s="737"/>
      <c r="C187" s="737"/>
      <c r="D187" s="737"/>
      <c r="E187" s="737"/>
      <c r="F187" s="738" t="s">
        <v>210</v>
      </c>
      <c r="G187" s="874" t="s">
        <v>210</v>
      </c>
      <c r="H187" s="740"/>
      <c r="I187" s="739"/>
      <c r="J187" s="739"/>
      <c r="K187" s="739"/>
      <c r="L187" s="739"/>
      <c r="M187" s="741"/>
      <c r="N187" s="742"/>
      <c r="O187" s="742"/>
      <c r="P187" s="742"/>
      <c r="Q187" s="742"/>
      <c r="R187" s="743"/>
      <c r="S187" s="743"/>
      <c r="T187" s="743"/>
    </row>
    <row r="188" spans="1:20" s="735" customFormat="1" ht="20.149999999999999" customHeight="1">
      <c r="A188" s="737"/>
      <c r="B188" s="737"/>
      <c r="C188" s="737"/>
      <c r="D188" s="737"/>
      <c r="E188" s="737"/>
      <c r="F188" s="738" t="s">
        <v>210</v>
      </c>
      <c r="G188" s="874" t="s">
        <v>210</v>
      </c>
      <c r="H188" s="740"/>
      <c r="I188" s="739"/>
      <c r="J188" s="739"/>
      <c r="K188" s="739"/>
      <c r="L188" s="739"/>
      <c r="M188" s="741"/>
      <c r="N188" s="742"/>
      <c r="O188" s="742"/>
      <c r="P188" s="742"/>
      <c r="Q188" s="742"/>
      <c r="R188" s="743"/>
      <c r="S188" s="743"/>
      <c r="T188" s="743"/>
    </row>
    <row r="189" spans="1:20" s="735" customFormat="1" ht="20.149999999999999" customHeight="1">
      <c r="A189" s="737"/>
      <c r="B189" s="737"/>
      <c r="C189" s="737"/>
      <c r="D189" s="737"/>
      <c r="E189" s="737"/>
      <c r="F189" s="738" t="s">
        <v>210</v>
      </c>
      <c r="G189" s="874" t="s">
        <v>210</v>
      </c>
      <c r="H189" s="740"/>
      <c r="I189" s="739"/>
      <c r="J189" s="739"/>
      <c r="K189" s="739"/>
      <c r="L189" s="739"/>
      <c r="M189" s="741"/>
      <c r="N189" s="742"/>
      <c r="O189" s="742"/>
      <c r="P189" s="742"/>
      <c r="Q189" s="742"/>
      <c r="R189" s="743"/>
      <c r="S189" s="743"/>
      <c r="T189" s="743"/>
    </row>
    <row r="190" spans="1:20" s="735" customFormat="1" ht="20.149999999999999" customHeight="1">
      <c r="A190" s="737"/>
      <c r="B190" s="737"/>
      <c r="C190" s="737"/>
      <c r="D190" s="737"/>
      <c r="E190" s="737"/>
      <c r="F190" s="738" t="s">
        <v>210</v>
      </c>
      <c r="G190" s="874" t="s">
        <v>210</v>
      </c>
      <c r="H190" s="740"/>
      <c r="I190" s="739"/>
      <c r="J190" s="739"/>
      <c r="K190" s="739"/>
      <c r="L190" s="739"/>
      <c r="M190" s="741"/>
      <c r="N190" s="742"/>
      <c r="O190" s="742"/>
      <c r="P190" s="742"/>
      <c r="Q190" s="742"/>
      <c r="R190" s="743"/>
      <c r="S190" s="743"/>
      <c r="T190" s="743"/>
    </row>
    <row r="191" spans="1:20" s="735" customFormat="1" ht="20.149999999999999" customHeight="1">
      <c r="A191" s="737"/>
      <c r="B191" s="737"/>
      <c r="C191" s="737"/>
      <c r="D191" s="737"/>
      <c r="E191" s="737"/>
      <c r="F191" s="738" t="s">
        <v>210</v>
      </c>
      <c r="G191" s="874" t="s">
        <v>210</v>
      </c>
      <c r="H191" s="740"/>
      <c r="I191" s="739"/>
      <c r="J191" s="739"/>
      <c r="K191" s="739"/>
      <c r="L191" s="739"/>
      <c r="M191" s="741"/>
      <c r="N191" s="742"/>
      <c r="O191" s="742"/>
      <c r="P191" s="742"/>
      <c r="Q191" s="742"/>
      <c r="R191" s="743"/>
      <c r="S191" s="743"/>
      <c r="T191" s="743"/>
    </row>
    <row r="192" spans="1:20" s="735" customFormat="1" ht="20.149999999999999" customHeight="1">
      <c r="A192" s="737"/>
      <c r="B192" s="737"/>
      <c r="C192" s="737"/>
      <c r="D192" s="737"/>
      <c r="E192" s="737"/>
      <c r="F192" s="738" t="s">
        <v>210</v>
      </c>
      <c r="G192" s="874" t="s">
        <v>210</v>
      </c>
      <c r="H192" s="740"/>
      <c r="I192" s="739"/>
      <c r="J192" s="739"/>
      <c r="K192" s="739"/>
      <c r="L192" s="739"/>
      <c r="M192" s="741"/>
      <c r="N192" s="742"/>
      <c r="O192" s="742"/>
      <c r="P192" s="742"/>
      <c r="Q192" s="742"/>
      <c r="R192" s="743"/>
      <c r="S192" s="743"/>
      <c r="T192" s="743"/>
    </row>
    <row r="193" spans="1:20" s="735" customFormat="1" ht="20.149999999999999" customHeight="1">
      <c r="A193" s="737"/>
      <c r="B193" s="737"/>
      <c r="C193" s="737"/>
      <c r="D193" s="737"/>
      <c r="E193" s="737"/>
      <c r="F193" s="738" t="s">
        <v>210</v>
      </c>
      <c r="G193" s="874" t="s">
        <v>210</v>
      </c>
      <c r="H193" s="740"/>
      <c r="I193" s="739"/>
      <c r="J193" s="739"/>
      <c r="K193" s="739"/>
      <c r="L193" s="739"/>
      <c r="M193" s="741"/>
      <c r="N193" s="742"/>
      <c r="O193" s="742"/>
      <c r="P193" s="742"/>
      <c r="Q193" s="742"/>
      <c r="R193" s="743"/>
      <c r="S193" s="743"/>
      <c r="T193" s="743"/>
    </row>
    <row r="194" spans="1:20" s="735" customFormat="1" ht="20.149999999999999" customHeight="1">
      <c r="A194" s="737"/>
      <c r="B194" s="737"/>
      <c r="C194" s="737"/>
      <c r="D194" s="737"/>
      <c r="E194" s="737"/>
      <c r="F194" s="738" t="s">
        <v>210</v>
      </c>
      <c r="G194" s="874" t="s">
        <v>210</v>
      </c>
      <c r="H194" s="740"/>
      <c r="I194" s="739"/>
      <c r="J194" s="739"/>
      <c r="K194" s="739"/>
      <c r="L194" s="739"/>
      <c r="M194" s="741"/>
      <c r="N194" s="742"/>
      <c r="O194" s="742"/>
      <c r="P194" s="742"/>
      <c r="Q194" s="742"/>
      <c r="R194" s="743"/>
      <c r="S194" s="743"/>
      <c r="T194" s="743"/>
    </row>
    <row r="195" spans="1:20" s="735" customFormat="1" ht="20.149999999999999" customHeight="1">
      <c r="A195" s="737"/>
      <c r="B195" s="737"/>
      <c r="C195" s="737"/>
      <c r="D195" s="737"/>
      <c r="E195" s="737"/>
      <c r="F195" s="738" t="s">
        <v>210</v>
      </c>
      <c r="G195" s="874" t="s">
        <v>210</v>
      </c>
      <c r="H195" s="740"/>
      <c r="I195" s="739"/>
      <c r="J195" s="739"/>
      <c r="K195" s="739"/>
      <c r="L195" s="739"/>
      <c r="M195" s="741"/>
      <c r="N195" s="742"/>
      <c r="O195" s="742"/>
      <c r="P195" s="742"/>
      <c r="Q195" s="742"/>
      <c r="R195" s="743"/>
      <c r="S195" s="743"/>
      <c r="T195" s="743"/>
    </row>
    <row r="196" spans="1:20" s="735" customFormat="1" ht="20.149999999999999" customHeight="1">
      <c r="A196" s="737"/>
      <c r="B196" s="737"/>
      <c r="C196" s="737"/>
      <c r="D196" s="737"/>
      <c r="E196" s="737"/>
      <c r="F196" s="738" t="s">
        <v>210</v>
      </c>
      <c r="G196" s="874" t="s">
        <v>210</v>
      </c>
      <c r="H196" s="740"/>
      <c r="I196" s="739"/>
      <c r="J196" s="739"/>
      <c r="K196" s="739"/>
      <c r="L196" s="739"/>
      <c r="M196" s="741"/>
      <c r="N196" s="742"/>
      <c r="O196" s="742"/>
      <c r="P196" s="742"/>
      <c r="Q196" s="742"/>
      <c r="R196" s="743"/>
      <c r="S196" s="743"/>
      <c r="T196" s="743"/>
    </row>
    <row r="197" spans="1:20" s="735" customFormat="1" ht="20.149999999999999" customHeight="1">
      <c r="A197" s="737"/>
      <c r="B197" s="737"/>
      <c r="C197" s="737"/>
      <c r="D197" s="737"/>
      <c r="E197" s="737"/>
      <c r="F197" s="738" t="s">
        <v>210</v>
      </c>
      <c r="G197" s="874" t="s">
        <v>210</v>
      </c>
      <c r="H197" s="740"/>
      <c r="I197" s="739"/>
      <c r="J197" s="739"/>
      <c r="K197" s="739"/>
      <c r="L197" s="739"/>
      <c r="M197" s="741"/>
      <c r="N197" s="742"/>
      <c r="O197" s="742"/>
      <c r="P197" s="742"/>
      <c r="Q197" s="742"/>
      <c r="R197" s="743"/>
      <c r="S197" s="743"/>
      <c r="T197" s="743"/>
    </row>
    <row r="198" spans="1:20" s="735" customFormat="1" ht="20.149999999999999" customHeight="1">
      <c r="A198" s="737"/>
      <c r="B198" s="737"/>
      <c r="C198" s="737"/>
      <c r="D198" s="737"/>
      <c r="E198" s="737"/>
      <c r="F198" s="738" t="s">
        <v>210</v>
      </c>
      <c r="G198" s="874" t="s">
        <v>210</v>
      </c>
      <c r="H198" s="740"/>
      <c r="I198" s="739"/>
      <c r="J198" s="739"/>
      <c r="K198" s="739"/>
      <c r="L198" s="739"/>
      <c r="M198" s="741"/>
      <c r="N198" s="742"/>
      <c r="O198" s="742"/>
      <c r="P198" s="742"/>
      <c r="Q198" s="742"/>
      <c r="R198" s="743"/>
      <c r="S198" s="743"/>
      <c r="T198" s="743"/>
    </row>
    <row r="199" spans="1:20" s="735" customFormat="1" ht="20.149999999999999" customHeight="1">
      <c r="A199" s="737"/>
      <c r="B199" s="737"/>
      <c r="C199" s="737"/>
      <c r="D199" s="737"/>
      <c r="E199" s="737"/>
      <c r="F199" s="738" t="s">
        <v>210</v>
      </c>
      <c r="G199" s="874" t="s">
        <v>210</v>
      </c>
      <c r="H199" s="740"/>
      <c r="I199" s="739"/>
      <c r="J199" s="739"/>
      <c r="K199" s="739"/>
      <c r="L199" s="739"/>
      <c r="M199" s="741"/>
      <c r="N199" s="742"/>
      <c r="O199" s="742"/>
      <c r="P199" s="742"/>
      <c r="Q199" s="742"/>
      <c r="R199" s="743"/>
      <c r="S199" s="743"/>
      <c r="T199" s="743"/>
    </row>
    <row r="200" spans="1:20" s="735" customFormat="1" ht="20.149999999999999" customHeight="1">
      <c r="A200" s="737"/>
      <c r="B200" s="737"/>
      <c r="C200" s="737"/>
      <c r="D200" s="737"/>
      <c r="E200" s="737"/>
      <c r="F200" s="738" t="s">
        <v>210</v>
      </c>
      <c r="G200" s="874" t="s">
        <v>210</v>
      </c>
      <c r="H200" s="740"/>
      <c r="I200" s="739"/>
      <c r="J200" s="739"/>
      <c r="K200" s="739"/>
      <c r="L200" s="739"/>
      <c r="M200" s="741"/>
      <c r="N200" s="742"/>
      <c r="O200" s="742"/>
      <c r="P200" s="742"/>
      <c r="Q200" s="742"/>
      <c r="R200" s="743"/>
      <c r="S200" s="743"/>
      <c r="T200" s="743"/>
    </row>
    <row r="201" spans="1:20" s="735" customFormat="1" ht="20.149999999999999" customHeight="1">
      <c r="A201" s="737"/>
      <c r="B201" s="737"/>
      <c r="C201" s="737"/>
      <c r="D201" s="737"/>
      <c r="E201" s="737"/>
      <c r="F201" s="738" t="s">
        <v>210</v>
      </c>
      <c r="G201" s="874" t="s">
        <v>210</v>
      </c>
      <c r="H201" s="740"/>
      <c r="I201" s="739"/>
      <c r="J201" s="739"/>
      <c r="K201" s="739"/>
      <c r="L201" s="739"/>
      <c r="M201" s="741"/>
      <c r="N201" s="742"/>
      <c r="O201" s="742"/>
      <c r="P201" s="742"/>
      <c r="Q201" s="742"/>
      <c r="R201" s="743"/>
      <c r="S201" s="743"/>
      <c r="T201" s="743"/>
    </row>
    <row r="202" spans="1:20" s="735" customFormat="1" ht="20.149999999999999" customHeight="1">
      <c r="A202" s="737"/>
      <c r="B202" s="737"/>
      <c r="C202" s="737"/>
      <c r="D202" s="737"/>
      <c r="E202" s="737"/>
      <c r="F202" s="738" t="s">
        <v>210</v>
      </c>
      <c r="G202" s="874" t="s">
        <v>210</v>
      </c>
      <c r="H202" s="740"/>
      <c r="I202" s="739"/>
      <c r="J202" s="739"/>
      <c r="K202" s="739"/>
      <c r="L202" s="739"/>
      <c r="M202" s="741"/>
      <c r="N202" s="742"/>
      <c r="O202" s="742"/>
      <c r="P202" s="742"/>
      <c r="Q202" s="742"/>
      <c r="R202" s="743"/>
      <c r="S202" s="743"/>
      <c r="T202" s="743"/>
    </row>
    <row r="203" spans="1:20" s="735" customFormat="1" ht="20.149999999999999" customHeight="1">
      <c r="A203" s="737"/>
      <c r="B203" s="737"/>
      <c r="C203" s="737"/>
      <c r="D203" s="737"/>
      <c r="E203" s="737"/>
      <c r="F203" s="738" t="s">
        <v>210</v>
      </c>
      <c r="G203" s="874" t="s">
        <v>210</v>
      </c>
      <c r="H203" s="740"/>
      <c r="I203" s="739"/>
      <c r="J203" s="739"/>
      <c r="K203" s="739"/>
      <c r="L203" s="739"/>
      <c r="M203" s="741"/>
      <c r="N203" s="742"/>
      <c r="O203" s="742"/>
      <c r="P203" s="742"/>
      <c r="Q203" s="742"/>
      <c r="R203" s="743"/>
      <c r="S203" s="743"/>
      <c r="T203" s="743"/>
    </row>
    <row r="204" spans="1:20" s="735" customFormat="1" ht="20.149999999999999" customHeight="1">
      <c r="A204" s="737"/>
      <c r="B204" s="737"/>
      <c r="C204" s="737"/>
      <c r="D204" s="737"/>
      <c r="E204" s="737"/>
      <c r="F204" s="738" t="s">
        <v>210</v>
      </c>
      <c r="G204" s="874" t="s">
        <v>210</v>
      </c>
      <c r="H204" s="740"/>
      <c r="I204" s="739"/>
      <c r="J204" s="739"/>
      <c r="K204" s="739"/>
      <c r="L204" s="739"/>
      <c r="M204" s="741"/>
      <c r="N204" s="742"/>
      <c r="O204" s="742"/>
      <c r="P204" s="742"/>
      <c r="Q204" s="742"/>
      <c r="R204" s="743"/>
      <c r="S204" s="743"/>
      <c r="T204" s="743"/>
    </row>
    <row r="205" spans="1:20" s="735" customFormat="1" ht="20.149999999999999" customHeight="1">
      <c r="A205" s="737"/>
      <c r="B205" s="737"/>
      <c r="C205" s="737"/>
      <c r="D205" s="737"/>
      <c r="E205" s="737"/>
      <c r="F205" s="738" t="s">
        <v>210</v>
      </c>
      <c r="G205" s="874" t="s">
        <v>210</v>
      </c>
      <c r="H205" s="740"/>
      <c r="I205" s="739"/>
      <c r="J205" s="739"/>
      <c r="K205" s="739"/>
      <c r="L205" s="739"/>
      <c r="M205" s="741"/>
      <c r="N205" s="742"/>
      <c r="O205" s="742"/>
      <c r="P205" s="742"/>
      <c r="Q205" s="742"/>
      <c r="R205" s="743"/>
      <c r="S205" s="743"/>
      <c r="T205" s="743"/>
    </row>
    <row r="206" spans="1:20" s="735" customFormat="1" ht="20.149999999999999" customHeight="1">
      <c r="A206" s="737"/>
      <c r="B206" s="737"/>
      <c r="C206" s="737"/>
      <c r="D206" s="737"/>
      <c r="E206" s="737"/>
      <c r="F206" s="738" t="s">
        <v>210</v>
      </c>
      <c r="G206" s="874" t="s">
        <v>210</v>
      </c>
      <c r="H206" s="740"/>
      <c r="I206" s="739"/>
      <c r="J206" s="739"/>
      <c r="K206" s="739"/>
      <c r="L206" s="739"/>
      <c r="M206" s="741"/>
      <c r="N206" s="742"/>
      <c r="O206" s="742"/>
      <c r="P206" s="742"/>
      <c r="Q206" s="742"/>
      <c r="R206" s="743"/>
      <c r="S206" s="743"/>
      <c r="T206" s="743"/>
    </row>
    <row r="207" spans="1:20" s="735" customFormat="1" ht="20.149999999999999" customHeight="1">
      <c r="A207" s="737"/>
      <c r="B207" s="737"/>
      <c r="C207" s="737"/>
      <c r="D207" s="737"/>
      <c r="E207" s="737"/>
      <c r="F207" s="738" t="s">
        <v>210</v>
      </c>
      <c r="G207" s="874" t="s">
        <v>210</v>
      </c>
      <c r="H207" s="740"/>
      <c r="I207" s="739"/>
      <c r="J207" s="739"/>
      <c r="K207" s="739"/>
      <c r="L207" s="739"/>
      <c r="M207" s="741"/>
      <c r="N207" s="742"/>
      <c r="O207" s="742"/>
      <c r="P207" s="742"/>
      <c r="Q207" s="742"/>
      <c r="R207" s="743"/>
      <c r="S207" s="743"/>
      <c r="T207" s="743"/>
    </row>
    <row r="208" spans="1:20" ht="12.75" customHeight="1">
      <c r="A208" s="317"/>
      <c r="B208" s="317"/>
      <c r="C208" s="317"/>
      <c r="D208" s="317"/>
      <c r="E208" s="317"/>
      <c r="F208" s="311"/>
      <c r="G208" s="311"/>
      <c r="H208" s="311"/>
      <c r="I208" s="311"/>
      <c r="J208" s="311"/>
      <c r="K208" s="311"/>
      <c r="L208" s="732"/>
      <c r="M208" s="732"/>
      <c r="N208" s="733"/>
      <c r="O208" s="734"/>
      <c r="P208" s="706"/>
      <c r="Q208" s="706"/>
      <c r="R208" s="706"/>
    </row>
    <row r="209" spans="1:5" s="196" customFormat="1" ht="14.5">
      <c r="A209" s="312" t="s">
        <v>321</v>
      </c>
    </row>
    <row r="210" spans="1:5" s="317" customFormat="1" ht="12.75" customHeight="1">
      <c r="A210" s="316" t="s">
        <v>335</v>
      </c>
    </row>
    <row r="211" spans="1:5" s="317" customFormat="1" ht="12" customHeight="1">
      <c r="A211" s="316" t="s">
        <v>336</v>
      </c>
    </row>
    <row r="212" spans="1:5" s="317" customFormat="1" ht="12.75" customHeight="1"/>
    <row r="213" spans="1:5" s="196" customFormat="1" ht="67.5" customHeight="1">
      <c r="A213" s="1589" t="s">
        <v>329</v>
      </c>
      <c r="B213" s="1589"/>
      <c r="C213" s="1589"/>
      <c r="D213" s="1589"/>
      <c r="E213" s="1589"/>
    </row>
    <row r="214" spans="1:5" s="196" customFormat="1" ht="11.15" customHeight="1">
      <c r="A214" s="904" t="s">
        <v>2982</v>
      </c>
      <c r="B214" s="308"/>
      <c r="C214" s="308"/>
      <c r="D214" s="308"/>
      <c r="E214" s="308"/>
    </row>
    <row r="215" spans="1:5" s="218" customFormat="1" ht="20.5" customHeight="1">
      <c r="A215" s="905" t="s">
        <v>315</v>
      </c>
      <c r="B215" s="217"/>
      <c r="C215" s="217"/>
      <c r="D215" s="217"/>
      <c r="E215" s="217"/>
    </row>
    <row r="216" spans="1:5" s="218" customFormat="1" ht="24.65" customHeight="1">
      <c r="A216" s="1586" t="s">
        <v>316</v>
      </c>
      <c r="B216" s="1586"/>
      <c r="C216" s="1586"/>
      <c r="D216" s="1586"/>
      <c r="E216" s="1586"/>
    </row>
    <row r="217" spans="1:5" s="317" customFormat="1" ht="12.75" customHeight="1"/>
    <row r="218" spans="1:5" s="317" customFormat="1" ht="12.75" customHeight="1"/>
    <row r="229" ht="15.75" customHeight="1"/>
    <row r="236" ht="15" customHeight="1"/>
    <row r="237" ht="15.75" customHeight="1"/>
    <row r="239" ht="12.75" customHeight="1"/>
    <row r="240" ht="11.25" customHeight="1"/>
  </sheetData>
  <sheetProtection algorithmName="SHA-512" hashValue="fIIA96uASkBXl4TvDQ9e93J1ktVjmaVWPHImPJEosfD0zL/KrNMzHZv+MT4sw6MrZ1HyLZnAL1IQW8m6VawYjw==" saltValue="mupCNgs/lpgLWJuqoUvJww==" spinCount="100000" sheet="1" objects="1" formatCells="0" formatRows="0" sort="0" autoFilter="0"/>
  <autoFilter ref="A21:T207" xr:uid="{2E495816-F8FD-49CF-B107-BCF4A43CF926}"/>
  <mergeCells count="13">
    <mergeCell ref="E5:G7"/>
    <mergeCell ref="A216:E216"/>
    <mergeCell ref="N13:O13"/>
    <mergeCell ref="A213:E213"/>
    <mergeCell ref="N12:O12"/>
    <mergeCell ref="I14:L16"/>
    <mergeCell ref="G18:H20"/>
    <mergeCell ref="M19:M20"/>
    <mergeCell ref="N8:O8"/>
    <mergeCell ref="N9:O9"/>
    <mergeCell ref="N10:O10"/>
    <mergeCell ref="N11:O11"/>
    <mergeCell ref="F8:H8"/>
  </mergeCells>
  <conditionalFormatting sqref="C9">
    <cfRule type="expression" dxfId="11" priority="204">
      <formula>AND($C$9="",$N$17&gt;0)</formula>
    </cfRule>
  </conditionalFormatting>
  <conditionalFormatting sqref="H6">
    <cfRule type="expression" dxfId="10" priority="1">
      <formula>$I$6&lt;&gt;""</formula>
    </cfRule>
    <cfRule type="expression" dxfId="9" priority="2">
      <formula>AND(H6="",I13&gt;0)</formula>
    </cfRule>
  </conditionalFormatting>
  <conditionalFormatting sqref="H22">
    <cfRule type="expression" dxfId="8" priority="7">
      <formula>#REF!="Non"</formula>
    </cfRule>
  </conditionalFormatting>
  <dataValidations count="4">
    <dataValidation type="list" errorStyle="warning" allowBlank="1" showInputMessage="1" showErrorMessage="1" sqref="F22:F207" xr:uid="{EF7CCB17-3C6C-4B0B-91F6-9DB77C16E646}">
      <formula1>"«Choisir»,Préscolaire,Primaire,Secondaire,Familiale,Adulte,Tout public"</formula1>
    </dataValidation>
    <dataValidation type="list" allowBlank="1" showInputMessage="1" showErrorMessage="1" sqref="I22:L207" xr:uid="{0407EB92-1961-4AE6-968B-663EE005BD82}">
      <formula1>"X,x"</formula1>
    </dataValidation>
    <dataValidation type="list" errorStyle="warning" allowBlank="1" showInputMessage="1" showErrorMessage="1" sqref="G22:G207" xr:uid="{09E0134F-CA26-4C67-8ED3-2835E3785766}">
      <formula1>"«Choisir»,Activité avant la représentation, Activité après la représentation, Activités avant et après la représentation"</formula1>
    </dataValidation>
    <dataValidation errorStyle="warning" allowBlank="1" showInputMessage="1" showErrorMessage="1" sqref="H23:H207" xr:uid="{3D395C7A-789B-4003-B750-C5462B4BC88E}"/>
  </dataValidations>
  <hyperlinks>
    <hyperlink ref="A214" r:id="rId1" location="DiversiteCulturelle" xr:uid="{D032062A-9FA4-4469-B127-D87E681BEAE3}"/>
    <hyperlink ref="J21" location="a16Diversite" display="Diversité culturelle*" xr:uid="{9747DA65-008C-45B4-8FC9-919949D0FD10}"/>
    <hyperlink ref="K21" location="a16Releve" display="Artiste de la relève**" xr:uid="{D3A6B03E-4EF1-4249-9F98-527B529CA22C}"/>
    <hyperlink ref="L21" location="a16Hand" display="Artiste en situation d'handicap***" xr:uid="{218C87AE-F42C-4BC3-92C7-F8A66C8D0F7D}"/>
    <hyperlink ref="A209" location="a16Haut" display="Retour en haut de la page" xr:uid="{460CF125-A783-4E98-A907-B787D69D267D}"/>
    <hyperlink ref="M21" location="a16note1" display="Apport financier étranger (voir note 1) " xr:uid="{CCE58B9E-02D8-486E-ACAC-41182129C3B0}"/>
    <hyperlink ref="T21" location="a16note2" display="Revenus de billetterie (avant cachets ou remise) note 2" xr:uid="{F3500201-2C24-4E88-BD93-E63975A0BDA5}"/>
  </hyperlinks>
  <pageMargins left="0.55000000000000004" right="0.511811023622047" top="0.41" bottom="0.38" header="0" footer="0.28999999999999998"/>
  <pageSetup paperSize="5" scale="80" firstPageNumber="19" fitToWidth="0" fitToHeight="0" orientation="landscape"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AC082-6817-4C2B-BD09-806E2B1A3217}">
  <dimension ref="A1:W240"/>
  <sheetViews>
    <sheetView showGridLines="0" zoomScale="90" zoomScaleNormal="90" workbookViewId="0">
      <selection activeCell="N1" sqref="N1"/>
    </sheetView>
  </sheetViews>
  <sheetFormatPr baseColWidth="10" defaultColWidth="10.81640625" defaultRowHeight="12.5"/>
  <cols>
    <col min="1" max="1" width="30.453125" style="310" customWidth="1"/>
    <col min="2" max="2" width="26.81640625" style="310" customWidth="1"/>
    <col min="3" max="3" width="18.1796875" style="310" customWidth="1"/>
    <col min="4" max="4" width="15" style="310" customWidth="1"/>
    <col min="5" max="5" width="24.453125" style="310" customWidth="1"/>
    <col min="6" max="6" width="15.26953125" style="310" customWidth="1"/>
    <col min="7" max="7" width="20.6328125" style="310" customWidth="1"/>
    <col min="8" max="8" width="11.81640625" style="310" customWidth="1"/>
    <col min="9" max="12" width="8.1796875" style="310" customWidth="1"/>
    <col min="13" max="13" width="20.36328125" style="310" customWidth="1"/>
    <col min="14" max="17" width="12.1796875" style="310" customWidth="1"/>
    <col min="18" max="20" width="16.1796875" style="310" customWidth="1"/>
    <col min="21" max="16384" width="10.81640625" style="310"/>
  </cols>
  <sheetData>
    <row r="1" spans="1:23" ht="18">
      <c r="A1" s="525" t="s">
        <v>2902</v>
      </c>
      <c r="B1" s="697"/>
      <c r="C1" s="697"/>
      <c r="N1" s="423" t="s">
        <v>39</v>
      </c>
    </row>
    <row r="2" spans="1:23" s="414" customFormat="1" ht="26.25" customHeight="1">
      <c r="A2" s="416"/>
      <c r="B2" s="416"/>
      <c r="C2" s="416"/>
      <c r="D2" s="416"/>
      <c r="E2" s="416"/>
      <c r="F2" s="416"/>
      <c r="G2" s="416"/>
      <c r="H2" s="416"/>
      <c r="I2" s="416"/>
      <c r="J2" s="416"/>
      <c r="K2" s="416"/>
      <c r="L2" s="526"/>
      <c r="M2" s="526"/>
      <c r="V2" s="310"/>
      <c r="W2" s="310"/>
    </row>
    <row r="3" spans="1:23" s="414" customFormat="1" ht="15" customHeight="1">
      <c r="A3" s="420" t="s">
        <v>111</v>
      </c>
      <c r="B3" s="707" t="str">
        <f>IF(AND('Identification '!$F$11="",'Identification '!$F$15&lt;&gt;""),'Identification '!$F$15,IF('Identification '!$F$11="","",IF('Identification '!$F$13="Inscrire le nom de votre organisme dans la cellule F14",'Identification '!$F$15,'Identification '!$F$13)))</f>
        <v/>
      </c>
      <c r="C3" s="707"/>
      <c r="D3" s="707"/>
      <c r="E3" s="707"/>
      <c r="F3" s="707"/>
      <c r="G3" s="707"/>
      <c r="H3"/>
      <c r="I3"/>
      <c r="J3"/>
      <c r="K3"/>
      <c r="L3"/>
      <c r="M3"/>
      <c r="R3" s="705"/>
      <c r="V3" s="310"/>
      <c r="W3" s="310"/>
    </row>
    <row r="4" spans="1:23" s="418" customFormat="1" ht="15" customHeight="1">
      <c r="A4" s="994" t="s">
        <v>3021</v>
      </c>
      <c r="B4" s="1444" t="str">
        <f>IF('Identification '!$F$11="","",'Identification '!$F$11)</f>
        <v/>
      </c>
      <c r="C4" s="995"/>
      <c r="D4" s="995"/>
      <c r="E4" s="995"/>
      <c r="F4" s="995"/>
      <c r="G4" s="995"/>
      <c r="H4" s="995"/>
      <c r="I4" s="995"/>
      <c r="J4" s="995"/>
      <c r="K4" s="995"/>
      <c r="L4" s="995"/>
      <c r="R4" s="996"/>
      <c r="V4" s="997"/>
      <c r="W4" s="997"/>
    </row>
    <row r="5" spans="1:23" s="418" customFormat="1" ht="15" customHeight="1">
      <c r="A5" s="994"/>
      <c r="B5" s="995"/>
      <c r="C5" s="995"/>
      <c r="D5" s="995"/>
      <c r="E5" s="1585" t="s">
        <v>3185</v>
      </c>
      <c r="F5" s="1585"/>
      <c r="G5" s="1585"/>
      <c r="H5" s="995"/>
      <c r="I5" s="995"/>
      <c r="J5" s="995"/>
      <c r="K5" s="995"/>
      <c r="L5" s="995"/>
      <c r="R5" s="996"/>
      <c r="V5" s="997"/>
      <c r="W5" s="997"/>
    </row>
    <row r="6" spans="1:23" s="414" customFormat="1" ht="15" customHeight="1">
      <c r="A6" s="719"/>
      <c r="E6" s="1585"/>
      <c r="F6" s="1585"/>
      <c r="G6" s="1585"/>
      <c r="H6" s="1326"/>
      <c r="I6" s="1359" t="str">
        <f>IF(AND(H6="",H12&gt;0),"Information manquante!; inscrivez 0 si non applicable.","")</f>
        <v/>
      </c>
      <c r="R6" s="705"/>
      <c r="V6" s="310"/>
      <c r="W6" s="310"/>
    </row>
    <row r="7" spans="1:23" s="414" customFormat="1" ht="15" customHeight="1" thickBot="1">
      <c r="A7" s="1352" t="s">
        <v>2901</v>
      </c>
      <c r="B7" s="745"/>
      <c r="C7" s="526" t="s">
        <v>2900</v>
      </c>
      <c r="D7" s="746"/>
      <c r="E7" s="1585"/>
      <c r="F7" s="1585"/>
      <c r="G7" s="1585"/>
      <c r="M7" s="415"/>
      <c r="N7" s="748" t="s">
        <v>2993</v>
      </c>
      <c r="O7" s="720"/>
      <c r="P7" s="721"/>
      <c r="Q7" s="415"/>
      <c r="R7" s="415"/>
      <c r="V7" s="310"/>
      <c r="W7" s="310"/>
    </row>
    <row r="8" spans="1:23" s="414" customFormat="1" ht="15" customHeight="1" thickBot="1">
      <c r="A8" s="421"/>
      <c r="B8" s="421"/>
      <c r="C8" s="421"/>
      <c r="D8" s="421"/>
      <c r="E8" s="421"/>
      <c r="F8" s="1612" t="s">
        <v>2971</v>
      </c>
      <c r="G8" s="1613"/>
      <c r="H8" s="1614"/>
      <c r="I8" s="415"/>
      <c r="J8" s="415"/>
      <c r="K8" s="415"/>
      <c r="M8" s="415"/>
      <c r="N8" s="1590" t="s">
        <v>2887</v>
      </c>
      <c r="O8" s="1591"/>
      <c r="P8" s="716" t="str">
        <f>IFERROR((SUMIF($F$22:$F$378,"Préscolaire",$N$22:$N$378)+SUMIF($F$22:$F$378,"Primaire",$N$22:$N$378))&amp;CONCATENATE(" (",(TEXT(((SUMIF($F$22:$F$378,"Préscolaire",$N$22:$N$378)+SUMIF($F$22:$F$378,"Primaire",$N$22:$N$378))/$N$17),"0%")),")"),"")</f>
        <v/>
      </c>
      <c r="Q8" s="415"/>
      <c r="R8" s="415"/>
      <c r="V8" s="310"/>
      <c r="W8" s="310"/>
    </row>
    <row r="9" spans="1:23" s="414" customFormat="1" ht="15" customHeight="1">
      <c r="A9" s="421"/>
      <c r="B9" s="722" t="s">
        <v>3040</v>
      </c>
      <c r="C9" s="723"/>
      <c r="E9" s="421"/>
      <c r="F9" s="999"/>
      <c r="G9" s="1000" t="s">
        <v>2891</v>
      </c>
      <c r="H9" s="1001">
        <f>SUMIFS(H$22:H$207,G$22:G$207,G9)</f>
        <v>0</v>
      </c>
      <c r="I9" s="415"/>
      <c r="J9" s="415"/>
      <c r="K9" s="415"/>
      <c r="M9" s="415"/>
      <c r="N9" s="1590" t="s">
        <v>1869</v>
      </c>
      <c r="O9" s="1591"/>
      <c r="P9" s="717" t="str">
        <f>IFERROR(SUMIF($F$22:$F$378,N9,$N$22:$N$378)&amp;CONCATENATE(" (",(TEXT((SUMIF($F$22:$F$378,N9,$N$22:$N$378)/$N$17),"0%")),")"),"")</f>
        <v/>
      </c>
      <c r="Q9" s="415"/>
      <c r="R9" s="415"/>
      <c r="V9" s="310"/>
      <c r="W9" s="310"/>
    </row>
    <row r="10" spans="1:23" s="414" customFormat="1" ht="15" customHeight="1">
      <c r="A10" s="421"/>
      <c r="B10" s="421"/>
      <c r="C10" s="724" t="str">
        <f>IF(AND(C9="",N17&gt;0),"Information manquante, SVP corrigez la situation.","")</f>
        <v/>
      </c>
      <c r="D10" s="421"/>
      <c r="E10" s="421"/>
      <c r="F10" s="1002"/>
      <c r="G10" s="1003" t="s">
        <v>2898</v>
      </c>
      <c r="H10" s="1004">
        <f>SUMIFS(H$22:H$207,G$22:G$207,G10)</f>
        <v>0</v>
      </c>
      <c r="I10" s="415"/>
      <c r="J10" s="415"/>
      <c r="K10" s="415"/>
      <c r="M10" s="415"/>
      <c r="N10" s="1590" t="s">
        <v>2888</v>
      </c>
      <c r="O10" s="1591"/>
      <c r="P10" s="717" t="str">
        <f>IFERROR(SUMIF($F$22:$F$378,N10,$N$22:$N$378)&amp;CONCATENATE(" (",(TEXT((SUMIF($F$22:$F$378,N10,$N$22:$N$378)/$N$17),"0%")),")"),"")</f>
        <v/>
      </c>
      <c r="Q10" s="415"/>
      <c r="R10" s="415"/>
      <c r="V10" s="310"/>
      <c r="W10" s="310"/>
    </row>
    <row r="11" spans="1:23" s="414" customFormat="1" ht="15" customHeight="1">
      <c r="A11" s="421"/>
      <c r="B11"/>
      <c r="C11"/>
      <c r="F11" s="1002"/>
      <c r="G11" s="1005" t="s">
        <v>2899</v>
      </c>
      <c r="H11" s="1006">
        <f>SUMIFS(H$22:H$207,G$22:G$207,G11)</f>
        <v>0</v>
      </c>
      <c r="I11" s="415"/>
      <c r="J11" s="415"/>
      <c r="K11" s="415"/>
      <c r="M11" s="415"/>
      <c r="N11" s="1590" t="s">
        <v>2889</v>
      </c>
      <c r="O11" s="1591"/>
      <c r="P11" s="717" t="str">
        <f>IFERROR(SUMIF($F$22:$F$378,N11,$N$22:$N$378)&amp;CONCATENATE(" (",(TEXT((SUMIF($F$22:$F$378,N11,$N$22:$N$378)/$N$17),"0%")),")"),"")</f>
        <v/>
      </c>
      <c r="Q11" s="415"/>
      <c r="R11" s="415"/>
      <c r="V11" s="310"/>
      <c r="W11" s="310"/>
    </row>
    <row r="12" spans="1:23" s="414" customFormat="1" ht="15" customHeight="1" thickBot="1">
      <c r="A12" s="421"/>
      <c r="B12"/>
      <c r="C12"/>
      <c r="F12" s="736"/>
      <c r="G12" s="744" t="s">
        <v>2890</v>
      </c>
      <c r="H12" s="747">
        <f>SUM(H9:H11)</f>
        <v>0</v>
      </c>
      <c r="I12"/>
      <c r="J12"/>
      <c r="K12"/>
      <c r="L12"/>
      <c r="M12" s="415"/>
      <c r="N12" s="1590" t="s">
        <v>1878</v>
      </c>
      <c r="O12" s="1591"/>
      <c r="P12" s="717" t="str">
        <f>IFERROR(SUMIF($F$22:$F$378,N12,$N$22:$N$378)&amp;CONCATENATE(" (",(TEXT((SUMIF($F$22:$F$378,N12,$N$22:$N$378)/$N$17),"0%")),")"),"")</f>
        <v/>
      </c>
      <c r="Q12" s="415"/>
      <c r="R12" s="415"/>
      <c r="V12" s="310"/>
      <c r="W12" s="310"/>
    </row>
    <row r="13" spans="1:23" s="424" customFormat="1" ht="15" customHeight="1">
      <c r="A13" s="310"/>
      <c r="B13"/>
      <c r="C13"/>
      <c r="G13" s="872"/>
      <c r="H13" s="425"/>
      <c r="I13"/>
      <c r="J13"/>
      <c r="K13"/>
      <c r="L13"/>
      <c r="M13" s="725"/>
      <c r="N13" s="1587" t="s">
        <v>319</v>
      </c>
      <c r="O13" s="1588"/>
      <c r="P13" s="726">
        <f>$N$17</f>
        <v>0</v>
      </c>
      <c r="Q13" s="725"/>
      <c r="R13" s="725"/>
      <c r="S13" s="725"/>
      <c r="T13" s="725"/>
      <c r="V13" s="310"/>
      <c r="W13" s="310"/>
    </row>
    <row r="14" spans="1:23" s="424" customFormat="1" ht="15" customHeight="1">
      <c r="A14" s="425"/>
      <c r="B14"/>
      <c r="C14"/>
      <c r="G14" s="872"/>
      <c r="H14" s="310"/>
      <c r="I14" s="1592" t="s">
        <v>3175</v>
      </c>
      <c r="J14" s="1593"/>
      <c r="K14" s="1593"/>
      <c r="L14" s="1594"/>
      <c r="M14" s="725"/>
      <c r="N14" s="725"/>
      <c r="O14" s="725"/>
      <c r="P14" s="725"/>
      <c r="Q14" s="725"/>
      <c r="R14" s="725"/>
      <c r="S14" s="725"/>
      <c r="T14" s="725"/>
      <c r="V14" s="310"/>
      <c r="W14" s="310"/>
    </row>
    <row r="15" spans="1:23" s="414" customFormat="1" ht="15" customHeight="1">
      <c r="A15" s="415"/>
      <c r="I15" s="1595"/>
      <c r="J15" s="1596"/>
      <c r="K15" s="1596"/>
      <c r="L15" s="1597"/>
      <c r="V15" s="310"/>
      <c r="W15" s="310"/>
    </row>
    <row r="16" spans="1:23" s="414" customFormat="1" ht="15" customHeight="1">
      <c r="A16" s="421"/>
      <c r="E16" s="415"/>
      <c r="F16" s="694"/>
      <c r="G16" s="694"/>
      <c r="H16" s="694"/>
      <c r="I16" s="1598"/>
      <c r="J16" s="1599"/>
      <c r="K16" s="1599"/>
      <c r="L16" s="1600"/>
    </row>
    <row r="17" spans="1:21" s="414" customFormat="1" ht="15" customHeight="1">
      <c r="I17" s="411">
        <f>SUMIF(I22:I654,"x",$N$22:$N$654)</f>
        <v>0</v>
      </c>
      <c r="J17" s="412">
        <f>SUMIF(J22:J654,"x",$N$22:$N$654)</f>
        <v>0</v>
      </c>
      <c r="K17" s="412">
        <f>SUMIF(K22:K654,"x",$N$22:$N$654)</f>
        <v>0</v>
      </c>
      <c r="L17" s="413">
        <f>SUMIF(L22:L654,"x",$N$22:$N$654)</f>
        <v>0</v>
      </c>
      <c r="M17" s="1339" t="s">
        <v>3156</v>
      </c>
      <c r="N17" s="701">
        <f t="shared" ref="N17:T17" si="0">SUM(N22:N219)</f>
        <v>0</v>
      </c>
      <c r="O17" s="727">
        <f t="shared" si="0"/>
        <v>0</v>
      </c>
      <c r="P17" s="422">
        <f t="shared" si="0"/>
        <v>0</v>
      </c>
      <c r="Q17" s="422">
        <f t="shared" si="0"/>
        <v>0</v>
      </c>
      <c r="R17" s="728">
        <f t="shared" si="0"/>
        <v>0</v>
      </c>
      <c r="S17" s="728">
        <f t="shared" si="0"/>
        <v>0</v>
      </c>
      <c r="T17" s="729">
        <f t="shared" si="0"/>
        <v>0</v>
      </c>
      <c r="U17" s="415"/>
    </row>
    <row r="18" spans="1:21" s="414" customFormat="1" ht="8" customHeight="1">
      <c r="G18" s="1615" t="s">
        <v>2970</v>
      </c>
      <c r="H18" s="1616"/>
      <c r="I18" s="310"/>
      <c r="J18" s="310"/>
      <c r="K18" s="310"/>
      <c r="L18" s="310"/>
      <c r="N18" s="419"/>
      <c r="O18" s="419"/>
      <c r="R18" s="730"/>
      <c r="S18" s="730"/>
      <c r="T18" s="730"/>
      <c r="U18" s="415"/>
    </row>
    <row r="19" spans="1:21" s="414" customFormat="1" ht="15" customHeight="1">
      <c r="G19" s="1617"/>
      <c r="H19" s="1618"/>
      <c r="I19" s="412" cm="1">
        <f t="array" aca="1" ref="I19" ca="1">IFERROR(SUMPRODUCT(((I22:I420="x")*(SUBTOTAL(103,OFFSET($N$17,ROW($N$22:$N$420)-ROW($N$17),0,1))*$N$22:$N$420))),"")</f>
        <v>0</v>
      </c>
      <c r="J19" s="412" cm="1">
        <f t="array" aca="1" ref="J19" ca="1">IFERROR(SUMPRODUCT(((J22:J420="x")*(SUBTOTAL(103,OFFSET($N$17,ROW($N$22:$N$420)-ROW($N$17),0,1))*$N$22:$N$420))),"")</f>
        <v>0</v>
      </c>
      <c r="K19" s="412" cm="1">
        <f t="array" aca="1" ref="K19" ca="1">IFERROR(SUMPRODUCT(((K22:K420="x")*(SUBTOTAL(103,OFFSET($N$17,ROW($N$22:$N$420)-ROW($N$17),0,1))*$N$22:$N$420))),"")</f>
        <v>0</v>
      </c>
      <c r="L19" s="413" cm="1">
        <f t="array" aca="1" ref="L19" ca="1">IFERROR(SUMPRODUCT(((L22:L420="x")*(SUBTOTAL(103,OFFSET($N$17,ROW($N$22:$N$420)-ROW($N$17),0,1))*$N$22:$N$420))),"")</f>
        <v>0</v>
      </c>
      <c r="M19" s="1607" t="s">
        <v>3157</v>
      </c>
      <c r="N19" s="701">
        <f t="shared" ref="N19:T19" si="1">SUBTOTAL(9,N22:N220)</f>
        <v>0</v>
      </c>
      <c r="O19" s="727">
        <f t="shared" si="1"/>
        <v>0</v>
      </c>
      <c r="P19" s="422">
        <f t="shared" si="1"/>
        <v>0</v>
      </c>
      <c r="Q19" s="422">
        <f t="shared" si="1"/>
        <v>0</v>
      </c>
      <c r="R19" s="728">
        <f t="shared" si="1"/>
        <v>0</v>
      </c>
      <c r="S19" s="728">
        <f t="shared" si="1"/>
        <v>0</v>
      </c>
      <c r="T19" s="729">
        <f t="shared" si="1"/>
        <v>0</v>
      </c>
      <c r="U19" s="415"/>
    </row>
    <row r="20" spans="1:21" s="414" customFormat="1" ht="6.5" customHeight="1" thickBot="1">
      <c r="F20" s="310"/>
      <c r="G20" s="1619"/>
      <c r="H20" s="1620"/>
      <c r="I20" s="310"/>
      <c r="J20" s="310"/>
      <c r="K20" s="310"/>
      <c r="L20" s="310"/>
      <c r="M20" s="1608"/>
      <c r="U20" s="415"/>
    </row>
    <row r="21" spans="1:21" s="696" customFormat="1" ht="98.15" customHeight="1" thickBot="1">
      <c r="A21" s="699" t="s">
        <v>1009</v>
      </c>
      <c r="B21" s="699" t="s">
        <v>112</v>
      </c>
      <c r="C21" s="699" t="s">
        <v>113</v>
      </c>
      <c r="D21" s="695" t="s">
        <v>133</v>
      </c>
      <c r="E21" s="699" t="s">
        <v>114</v>
      </c>
      <c r="F21" s="695" t="s">
        <v>322</v>
      </c>
      <c r="G21" s="1441" t="s">
        <v>3228</v>
      </c>
      <c r="H21" s="1442" t="s">
        <v>3122</v>
      </c>
      <c r="I21" s="718" t="s">
        <v>2895</v>
      </c>
      <c r="J21" s="703" t="s">
        <v>3073</v>
      </c>
      <c r="K21" s="703" t="s">
        <v>1056</v>
      </c>
      <c r="L21" s="703" t="s">
        <v>1057</v>
      </c>
      <c r="M21" s="731" t="s">
        <v>1005</v>
      </c>
      <c r="N21" s="695" t="s">
        <v>323</v>
      </c>
      <c r="O21" s="695" t="s">
        <v>28</v>
      </c>
      <c r="P21" s="695" t="s">
        <v>324</v>
      </c>
      <c r="Q21" s="695" t="s">
        <v>115</v>
      </c>
      <c r="R21" s="695" t="s">
        <v>2995</v>
      </c>
      <c r="S21" s="695" t="s">
        <v>2996</v>
      </c>
      <c r="T21" s="700" t="s">
        <v>1006</v>
      </c>
      <c r="U21" s="310"/>
    </row>
    <row r="22" spans="1:21" s="735" customFormat="1" ht="20.149999999999999" customHeight="1">
      <c r="A22" s="737"/>
      <c r="B22" s="737"/>
      <c r="C22" s="737"/>
      <c r="D22" s="1338"/>
      <c r="E22" s="737"/>
      <c r="F22" s="738" t="s">
        <v>210</v>
      </c>
      <c r="G22" s="874" t="s">
        <v>210</v>
      </c>
      <c r="H22" s="1443"/>
      <c r="I22" s="739"/>
      <c r="J22" s="739"/>
      <c r="K22" s="739"/>
      <c r="L22" s="739"/>
      <c r="M22" s="741"/>
      <c r="N22" s="742"/>
      <c r="O22" s="742"/>
      <c r="P22" s="742"/>
      <c r="Q22" s="742"/>
      <c r="R22" s="743"/>
      <c r="S22" s="743"/>
      <c r="T22" s="743"/>
      <c r="U22" s="310"/>
    </row>
    <row r="23" spans="1:21" s="735" customFormat="1" ht="20.149999999999999" customHeight="1">
      <c r="A23" s="737"/>
      <c r="B23" s="737"/>
      <c r="C23" s="737"/>
      <c r="D23" s="1340"/>
      <c r="E23" s="737"/>
      <c r="F23" s="738" t="s">
        <v>210</v>
      </c>
      <c r="G23" s="874" t="s">
        <v>210</v>
      </c>
      <c r="H23" s="740"/>
      <c r="I23" s="739"/>
      <c r="J23" s="739"/>
      <c r="K23" s="739"/>
      <c r="L23" s="739"/>
      <c r="M23" s="741"/>
      <c r="N23" s="742"/>
      <c r="O23" s="742"/>
      <c r="P23" s="742"/>
      <c r="Q23" s="742"/>
      <c r="R23" s="743"/>
      <c r="S23" s="743"/>
      <c r="T23" s="743"/>
    </row>
    <row r="24" spans="1:21" s="735" customFormat="1" ht="20.149999999999999" customHeight="1">
      <c r="A24" s="737"/>
      <c r="B24" s="737"/>
      <c r="C24" s="737"/>
      <c r="D24" s="1340"/>
      <c r="E24" s="737"/>
      <c r="F24" s="738" t="s">
        <v>210</v>
      </c>
      <c r="G24" s="874" t="s">
        <v>210</v>
      </c>
      <c r="H24" s="740"/>
      <c r="I24" s="739"/>
      <c r="J24" s="739"/>
      <c r="K24" s="739"/>
      <c r="L24" s="739"/>
      <c r="M24" s="741"/>
      <c r="N24" s="742"/>
      <c r="O24" s="742"/>
      <c r="P24" s="742"/>
      <c r="Q24" s="742"/>
      <c r="R24" s="743"/>
      <c r="S24" s="743"/>
      <c r="T24" s="743"/>
    </row>
    <row r="25" spans="1:21" s="735" customFormat="1" ht="20.149999999999999" customHeight="1">
      <c r="A25" s="737"/>
      <c r="B25" s="737"/>
      <c r="C25" s="737"/>
      <c r="D25" s="1340"/>
      <c r="E25" s="737"/>
      <c r="F25" s="738" t="s">
        <v>210</v>
      </c>
      <c r="G25" s="874" t="s">
        <v>210</v>
      </c>
      <c r="H25" s="740"/>
      <c r="I25" s="739"/>
      <c r="J25" s="739"/>
      <c r="K25" s="739"/>
      <c r="L25" s="739"/>
      <c r="M25" s="741"/>
      <c r="N25" s="742"/>
      <c r="O25" s="742"/>
      <c r="P25" s="742"/>
      <c r="Q25" s="742"/>
      <c r="R25" s="743"/>
      <c r="S25" s="743"/>
      <c r="T25" s="743"/>
    </row>
    <row r="26" spans="1:21" s="735" customFormat="1" ht="20.149999999999999" customHeight="1">
      <c r="A26" s="737"/>
      <c r="B26" s="737"/>
      <c r="C26" s="737"/>
      <c r="D26" s="1340"/>
      <c r="E26" s="737"/>
      <c r="F26" s="738" t="s">
        <v>210</v>
      </c>
      <c r="G26" s="874" t="s">
        <v>210</v>
      </c>
      <c r="H26" s="740"/>
      <c r="I26" s="739"/>
      <c r="J26" s="739"/>
      <c r="K26" s="739"/>
      <c r="L26" s="739"/>
      <c r="M26" s="741"/>
      <c r="N26" s="742"/>
      <c r="O26" s="742"/>
      <c r="P26" s="742"/>
      <c r="Q26" s="742"/>
      <c r="R26" s="743"/>
      <c r="S26" s="743"/>
      <c r="T26" s="743"/>
    </row>
    <row r="27" spans="1:21" s="735" customFormat="1" ht="20.149999999999999" customHeight="1">
      <c r="A27" s="737"/>
      <c r="B27" s="737"/>
      <c r="C27" s="737"/>
      <c r="D27" s="1340"/>
      <c r="E27" s="737"/>
      <c r="F27" s="738" t="s">
        <v>210</v>
      </c>
      <c r="G27" s="874" t="s">
        <v>210</v>
      </c>
      <c r="H27" s="740"/>
      <c r="I27" s="739"/>
      <c r="J27" s="739"/>
      <c r="K27" s="739"/>
      <c r="L27" s="739"/>
      <c r="M27" s="741"/>
      <c r="N27" s="742"/>
      <c r="O27" s="742"/>
      <c r="P27" s="742"/>
      <c r="Q27" s="742"/>
      <c r="R27" s="743"/>
      <c r="S27" s="743"/>
      <c r="T27" s="743"/>
    </row>
    <row r="28" spans="1:21" s="735" customFormat="1" ht="20.149999999999999" customHeight="1">
      <c r="A28" s="737"/>
      <c r="B28" s="737"/>
      <c r="C28" s="737"/>
      <c r="D28" s="1340"/>
      <c r="E28" s="737"/>
      <c r="F28" s="738" t="s">
        <v>210</v>
      </c>
      <c r="G28" s="874" t="s">
        <v>210</v>
      </c>
      <c r="H28" s="740"/>
      <c r="I28" s="739"/>
      <c r="J28" s="739"/>
      <c r="K28" s="739"/>
      <c r="L28" s="739"/>
      <c r="M28" s="741"/>
      <c r="N28" s="742"/>
      <c r="O28" s="742"/>
      <c r="P28" s="742"/>
      <c r="Q28" s="742"/>
      <c r="R28" s="743"/>
      <c r="S28" s="743"/>
      <c r="T28" s="743"/>
    </row>
    <row r="29" spans="1:21" s="735" customFormat="1" ht="20.149999999999999" customHeight="1">
      <c r="A29" s="737"/>
      <c r="B29" s="737"/>
      <c r="C29" s="737"/>
      <c r="D29" s="1340"/>
      <c r="E29" s="737"/>
      <c r="F29" s="738" t="s">
        <v>210</v>
      </c>
      <c r="G29" s="874" t="s">
        <v>210</v>
      </c>
      <c r="H29" s="740"/>
      <c r="I29" s="739"/>
      <c r="J29" s="739"/>
      <c r="K29" s="739"/>
      <c r="L29" s="739"/>
      <c r="M29" s="741"/>
      <c r="N29" s="742"/>
      <c r="O29" s="742"/>
      <c r="P29" s="742"/>
      <c r="Q29" s="742"/>
      <c r="R29" s="743"/>
      <c r="S29" s="743"/>
      <c r="T29" s="743"/>
    </row>
    <row r="30" spans="1:21" s="735" customFormat="1" ht="20.149999999999999" customHeight="1">
      <c r="A30" s="737"/>
      <c r="B30" s="737"/>
      <c r="C30" s="737"/>
      <c r="D30" s="1340"/>
      <c r="E30" s="737"/>
      <c r="F30" s="738" t="s">
        <v>210</v>
      </c>
      <c r="G30" s="874" t="s">
        <v>210</v>
      </c>
      <c r="H30" s="740"/>
      <c r="I30" s="739"/>
      <c r="J30" s="739"/>
      <c r="K30" s="739"/>
      <c r="L30" s="739"/>
      <c r="M30" s="741"/>
      <c r="N30" s="742"/>
      <c r="O30" s="742"/>
      <c r="P30" s="742"/>
      <c r="Q30" s="742"/>
      <c r="R30" s="743"/>
      <c r="S30" s="743"/>
      <c r="T30" s="743"/>
    </row>
    <row r="31" spans="1:21" s="735" customFormat="1" ht="20.149999999999999" customHeight="1">
      <c r="A31" s="737"/>
      <c r="B31" s="737"/>
      <c r="C31" s="737"/>
      <c r="D31" s="1340"/>
      <c r="E31" s="737"/>
      <c r="F31" s="738" t="s">
        <v>210</v>
      </c>
      <c r="G31" s="874" t="s">
        <v>210</v>
      </c>
      <c r="H31" s="740"/>
      <c r="I31" s="739"/>
      <c r="J31" s="739"/>
      <c r="K31" s="739"/>
      <c r="L31" s="739"/>
      <c r="M31" s="741"/>
      <c r="N31" s="742"/>
      <c r="O31" s="742"/>
      <c r="P31" s="742"/>
      <c r="Q31" s="742"/>
      <c r="R31" s="743"/>
      <c r="S31" s="743"/>
      <c r="T31" s="743"/>
    </row>
    <row r="32" spans="1:21" s="735" customFormat="1" ht="20.149999999999999" customHeight="1">
      <c r="A32" s="737"/>
      <c r="B32" s="737"/>
      <c r="C32" s="737"/>
      <c r="D32" s="1340"/>
      <c r="E32" s="737"/>
      <c r="F32" s="738" t="s">
        <v>210</v>
      </c>
      <c r="G32" s="874" t="s">
        <v>210</v>
      </c>
      <c r="H32" s="740"/>
      <c r="I32" s="739"/>
      <c r="J32" s="739"/>
      <c r="K32" s="739"/>
      <c r="L32" s="739"/>
      <c r="M32" s="741"/>
      <c r="N32" s="742"/>
      <c r="O32" s="742"/>
      <c r="P32" s="742"/>
      <c r="Q32" s="742"/>
      <c r="R32" s="743"/>
      <c r="S32" s="743"/>
      <c r="T32" s="743"/>
    </row>
    <row r="33" spans="1:20" s="735" customFormat="1" ht="20.149999999999999" customHeight="1">
      <c r="A33" s="737"/>
      <c r="B33" s="737"/>
      <c r="C33" s="737"/>
      <c r="D33" s="1340"/>
      <c r="E33" s="737"/>
      <c r="F33" s="738" t="s">
        <v>210</v>
      </c>
      <c r="G33" s="874" t="s">
        <v>210</v>
      </c>
      <c r="H33" s="740"/>
      <c r="I33" s="739"/>
      <c r="J33" s="739"/>
      <c r="K33" s="739"/>
      <c r="L33" s="739"/>
      <c r="M33" s="741"/>
      <c r="N33" s="742"/>
      <c r="O33" s="742"/>
      <c r="P33" s="742"/>
      <c r="Q33" s="742"/>
      <c r="R33" s="743"/>
      <c r="S33" s="743"/>
      <c r="T33" s="743"/>
    </row>
    <row r="34" spans="1:20" s="735" customFormat="1" ht="20.149999999999999" customHeight="1">
      <c r="A34" s="737"/>
      <c r="B34" s="737"/>
      <c r="C34" s="737"/>
      <c r="D34" s="1340"/>
      <c r="E34" s="737"/>
      <c r="F34" s="738" t="s">
        <v>210</v>
      </c>
      <c r="G34" s="874" t="s">
        <v>210</v>
      </c>
      <c r="H34" s="740"/>
      <c r="I34" s="739"/>
      <c r="J34" s="739"/>
      <c r="K34" s="739"/>
      <c r="L34" s="739"/>
      <c r="M34" s="741"/>
      <c r="N34" s="742"/>
      <c r="O34" s="742"/>
      <c r="P34" s="742"/>
      <c r="Q34" s="742"/>
      <c r="R34" s="743"/>
      <c r="S34" s="743"/>
      <c r="T34" s="743"/>
    </row>
    <row r="35" spans="1:20" s="735" customFormat="1" ht="20.149999999999999" customHeight="1">
      <c r="A35" s="737"/>
      <c r="B35" s="737"/>
      <c r="C35" s="737"/>
      <c r="D35" s="1340"/>
      <c r="E35" s="737"/>
      <c r="F35" s="738" t="s">
        <v>210</v>
      </c>
      <c r="G35" s="874" t="s">
        <v>210</v>
      </c>
      <c r="H35" s="740"/>
      <c r="I35" s="739"/>
      <c r="J35" s="739"/>
      <c r="K35" s="739"/>
      <c r="L35" s="739"/>
      <c r="M35" s="741"/>
      <c r="N35" s="742"/>
      <c r="O35" s="742"/>
      <c r="P35" s="742"/>
      <c r="Q35" s="742"/>
      <c r="R35" s="743"/>
      <c r="S35" s="743"/>
      <c r="T35" s="743"/>
    </row>
    <row r="36" spans="1:20" s="735" customFormat="1" ht="20.149999999999999" customHeight="1">
      <c r="A36" s="737"/>
      <c r="B36" s="737"/>
      <c r="C36" s="737"/>
      <c r="D36" s="1340"/>
      <c r="E36" s="737"/>
      <c r="F36" s="738" t="s">
        <v>210</v>
      </c>
      <c r="G36" s="874" t="s">
        <v>210</v>
      </c>
      <c r="H36" s="740"/>
      <c r="I36" s="739"/>
      <c r="J36" s="739"/>
      <c r="K36" s="739"/>
      <c r="L36" s="739"/>
      <c r="M36" s="741"/>
      <c r="N36" s="742"/>
      <c r="O36" s="742"/>
      <c r="P36" s="742"/>
      <c r="Q36" s="742"/>
      <c r="R36" s="743"/>
      <c r="S36" s="743"/>
      <c r="T36" s="743"/>
    </row>
    <row r="37" spans="1:20" s="735" customFormat="1" ht="20.149999999999999" customHeight="1">
      <c r="A37" s="737"/>
      <c r="B37" s="737"/>
      <c r="C37" s="737"/>
      <c r="D37" s="1340"/>
      <c r="E37" s="737"/>
      <c r="F37" s="738" t="s">
        <v>210</v>
      </c>
      <c r="G37" s="874" t="s">
        <v>210</v>
      </c>
      <c r="H37" s="740"/>
      <c r="I37" s="739"/>
      <c r="J37" s="739"/>
      <c r="K37" s="739"/>
      <c r="L37" s="739"/>
      <c r="M37" s="741"/>
      <c r="N37" s="742"/>
      <c r="O37" s="742"/>
      <c r="P37" s="742"/>
      <c r="Q37" s="742"/>
      <c r="R37" s="743"/>
      <c r="S37" s="743"/>
      <c r="T37" s="743"/>
    </row>
    <row r="38" spans="1:20" s="735" customFormat="1" ht="20.149999999999999" customHeight="1">
      <c r="A38" s="737"/>
      <c r="B38" s="737"/>
      <c r="C38" s="737"/>
      <c r="D38" s="1340"/>
      <c r="E38" s="737"/>
      <c r="F38" s="738" t="s">
        <v>210</v>
      </c>
      <c r="G38" s="874" t="s">
        <v>210</v>
      </c>
      <c r="H38" s="740"/>
      <c r="I38" s="739"/>
      <c r="J38" s="739"/>
      <c r="K38" s="739"/>
      <c r="L38" s="739"/>
      <c r="M38" s="741"/>
      <c r="N38" s="742"/>
      <c r="O38" s="742"/>
      <c r="P38" s="742"/>
      <c r="Q38" s="742"/>
      <c r="R38" s="743"/>
      <c r="S38" s="743"/>
      <c r="T38" s="743"/>
    </row>
    <row r="39" spans="1:20" s="735" customFormat="1" ht="20.149999999999999" customHeight="1">
      <c r="A39" s="737"/>
      <c r="B39" s="737"/>
      <c r="C39" s="737"/>
      <c r="D39" s="1340"/>
      <c r="E39" s="737"/>
      <c r="F39" s="738" t="s">
        <v>210</v>
      </c>
      <c r="G39" s="874" t="s">
        <v>210</v>
      </c>
      <c r="H39" s="740"/>
      <c r="I39" s="739"/>
      <c r="J39" s="739"/>
      <c r="K39" s="739"/>
      <c r="L39" s="739"/>
      <c r="M39" s="741"/>
      <c r="N39" s="742"/>
      <c r="O39" s="742"/>
      <c r="P39" s="742"/>
      <c r="Q39" s="742"/>
      <c r="R39" s="743"/>
      <c r="S39" s="743"/>
      <c r="T39" s="743"/>
    </row>
    <row r="40" spans="1:20" s="735" customFormat="1" ht="20.149999999999999" customHeight="1">
      <c r="A40" s="737"/>
      <c r="B40" s="737"/>
      <c r="C40" s="737"/>
      <c r="D40" s="1340"/>
      <c r="E40" s="737"/>
      <c r="F40" s="738" t="s">
        <v>210</v>
      </c>
      <c r="G40" s="874" t="s">
        <v>210</v>
      </c>
      <c r="H40" s="740"/>
      <c r="I40" s="739"/>
      <c r="J40" s="739"/>
      <c r="K40" s="739"/>
      <c r="L40" s="739"/>
      <c r="M40" s="741"/>
      <c r="N40" s="742"/>
      <c r="O40" s="742"/>
      <c r="P40" s="742"/>
      <c r="Q40" s="742"/>
      <c r="R40" s="743"/>
      <c r="S40" s="743"/>
      <c r="T40" s="743"/>
    </row>
    <row r="41" spans="1:20" s="735" customFormat="1" ht="20.149999999999999" customHeight="1">
      <c r="A41" s="737"/>
      <c r="B41" s="737"/>
      <c r="C41" s="737"/>
      <c r="D41" s="1340"/>
      <c r="E41" s="737"/>
      <c r="F41" s="738" t="s">
        <v>210</v>
      </c>
      <c r="G41" s="874" t="s">
        <v>210</v>
      </c>
      <c r="H41" s="740"/>
      <c r="I41" s="739"/>
      <c r="J41" s="739"/>
      <c r="K41" s="739"/>
      <c r="L41" s="739"/>
      <c r="M41" s="741"/>
      <c r="N41" s="742"/>
      <c r="O41" s="742"/>
      <c r="P41" s="742"/>
      <c r="Q41" s="742"/>
      <c r="R41" s="743"/>
      <c r="S41" s="743"/>
      <c r="T41" s="743"/>
    </row>
    <row r="42" spans="1:20" s="735" customFormat="1" ht="20.149999999999999" customHeight="1">
      <c r="A42" s="737"/>
      <c r="B42" s="737"/>
      <c r="C42" s="737"/>
      <c r="D42" s="1340"/>
      <c r="E42" s="737"/>
      <c r="F42" s="738" t="s">
        <v>210</v>
      </c>
      <c r="G42" s="874" t="s">
        <v>210</v>
      </c>
      <c r="H42" s="740"/>
      <c r="I42" s="739"/>
      <c r="J42" s="739"/>
      <c r="K42" s="739"/>
      <c r="L42" s="739"/>
      <c r="M42" s="741"/>
      <c r="N42" s="742"/>
      <c r="O42" s="742"/>
      <c r="P42" s="742"/>
      <c r="Q42" s="742"/>
      <c r="R42" s="743"/>
      <c r="S42" s="743"/>
      <c r="T42" s="743"/>
    </row>
    <row r="43" spans="1:20" s="735" customFormat="1" ht="20.149999999999999" customHeight="1">
      <c r="A43" s="737"/>
      <c r="B43" s="737"/>
      <c r="C43" s="737"/>
      <c r="D43" s="1340"/>
      <c r="E43" s="737"/>
      <c r="F43" s="738" t="s">
        <v>210</v>
      </c>
      <c r="G43" s="874" t="s">
        <v>210</v>
      </c>
      <c r="H43" s="740"/>
      <c r="I43" s="739"/>
      <c r="J43" s="739"/>
      <c r="K43" s="739"/>
      <c r="L43" s="739"/>
      <c r="M43" s="741"/>
      <c r="N43" s="742"/>
      <c r="O43" s="742"/>
      <c r="P43" s="742"/>
      <c r="Q43" s="742"/>
      <c r="R43" s="743"/>
      <c r="S43" s="743"/>
      <c r="T43" s="743"/>
    </row>
    <row r="44" spans="1:20" s="735" customFormat="1" ht="20.149999999999999" customHeight="1">
      <c r="A44" s="737"/>
      <c r="B44" s="737"/>
      <c r="C44" s="737"/>
      <c r="D44" s="1340"/>
      <c r="E44" s="737"/>
      <c r="F44" s="738" t="s">
        <v>210</v>
      </c>
      <c r="G44" s="874" t="s">
        <v>210</v>
      </c>
      <c r="H44" s="740"/>
      <c r="I44" s="739"/>
      <c r="J44" s="739"/>
      <c r="K44" s="739"/>
      <c r="L44" s="739"/>
      <c r="M44" s="741"/>
      <c r="N44" s="742"/>
      <c r="O44" s="742"/>
      <c r="P44" s="742"/>
      <c r="Q44" s="742"/>
      <c r="R44" s="743"/>
      <c r="S44" s="743"/>
      <c r="T44" s="743"/>
    </row>
    <row r="45" spans="1:20" s="735" customFormat="1" ht="20.149999999999999" customHeight="1">
      <c r="A45" s="737"/>
      <c r="B45" s="737"/>
      <c r="C45" s="737"/>
      <c r="D45" s="1340"/>
      <c r="E45" s="737"/>
      <c r="F45" s="738" t="s">
        <v>210</v>
      </c>
      <c r="G45" s="874" t="s">
        <v>210</v>
      </c>
      <c r="H45" s="740"/>
      <c r="I45" s="739"/>
      <c r="J45" s="739"/>
      <c r="K45" s="739"/>
      <c r="L45" s="739"/>
      <c r="M45" s="741"/>
      <c r="N45" s="742"/>
      <c r="O45" s="742"/>
      <c r="P45" s="742"/>
      <c r="Q45" s="742"/>
      <c r="R45" s="743"/>
      <c r="S45" s="743"/>
      <c r="T45" s="743"/>
    </row>
    <row r="46" spans="1:20" s="735" customFormat="1" ht="20.149999999999999" customHeight="1">
      <c r="A46" s="737"/>
      <c r="B46" s="737"/>
      <c r="C46" s="737"/>
      <c r="D46" s="1340"/>
      <c r="E46" s="737"/>
      <c r="F46" s="738" t="s">
        <v>210</v>
      </c>
      <c r="G46" s="874" t="s">
        <v>210</v>
      </c>
      <c r="H46" s="740"/>
      <c r="I46" s="739"/>
      <c r="J46" s="739"/>
      <c r="K46" s="739"/>
      <c r="L46" s="739"/>
      <c r="M46" s="741"/>
      <c r="N46" s="742"/>
      <c r="O46" s="742"/>
      <c r="P46" s="742"/>
      <c r="Q46" s="742"/>
      <c r="R46" s="743"/>
      <c r="S46" s="743"/>
      <c r="T46" s="743"/>
    </row>
    <row r="47" spans="1:20" s="735" customFormat="1" ht="20.149999999999999" customHeight="1">
      <c r="A47" s="737"/>
      <c r="B47" s="737"/>
      <c r="C47" s="737"/>
      <c r="D47" s="1340"/>
      <c r="E47" s="737"/>
      <c r="F47" s="738" t="s">
        <v>210</v>
      </c>
      <c r="G47" s="874" t="s">
        <v>210</v>
      </c>
      <c r="H47" s="740"/>
      <c r="I47" s="739"/>
      <c r="J47" s="739"/>
      <c r="K47" s="739"/>
      <c r="L47" s="739"/>
      <c r="M47" s="741"/>
      <c r="N47" s="742"/>
      <c r="O47" s="742"/>
      <c r="P47" s="742"/>
      <c r="Q47" s="742"/>
      <c r="R47" s="743"/>
      <c r="S47" s="743"/>
      <c r="T47" s="743"/>
    </row>
    <row r="48" spans="1:20" s="735" customFormat="1" ht="20.149999999999999" customHeight="1">
      <c r="A48" s="737"/>
      <c r="B48" s="737"/>
      <c r="C48" s="737"/>
      <c r="D48" s="1340"/>
      <c r="E48" s="737"/>
      <c r="F48" s="738" t="s">
        <v>210</v>
      </c>
      <c r="G48" s="874" t="s">
        <v>210</v>
      </c>
      <c r="H48" s="740"/>
      <c r="I48" s="739"/>
      <c r="J48" s="739"/>
      <c r="K48" s="739"/>
      <c r="L48" s="739"/>
      <c r="M48" s="741"/>
      <c r="N48" s="742"/>
      <c r="O48" s="742"/>
      <c r="P48" s="742"/>
      <c r="Q48" s="742"/>
      <c r="R48" s="743"/>
      <c r="S48" s="743"/>
      <c r="T48" s="743"/>
    </row>
    <row r="49" spans="1:20" s="735" customFormat="1" ht="20.149999999999999" customHeight="1">
      <c r="A49" s="737"/>
      <c r="B49" s="737"/>
      <c r="C49" s="737"/>
      <c r="D49" s="1340"/>
      <c r="E49" s="737"/>
      <c r="F49" s="738" t="s">
        <v>210</v>
      </c>
      <c r="G49" s="874" t="s">
        <v>210</v>
      </c>
      <c r="H49" s="740"/>
      <c r="I49" s="739"/>
      <c r="J49" s="739"/>
      <c r="K49" s="739"/>
      <c r="L49" s="739"/>
      <c r="M49" s="741"/>
      <c r="N49" s="742"/>
      <c r="O49" s="742"/>
      <c r="P49" s="742"/>
      <c r="Q49" s="742"/>
      <c r="R49" s="743"/>
      <c r="S49" s="743"/>
      <c r="T49" s="743"/>
    </row>
    <row r="50" spans="1:20" s="735" customFormat="1" ht="20.149999999999999" customHeight="1">
      <c r="A50" s="737"/>
      <c r="B50" s="737"/>
      <c r="C50" s="737"/>
      <c r="D50" s="1340"/>
      <c r="E50" s="737"/>
      <c r="F50" s="738" t="s">
        <v>210</v>
      </c>
      <c r="G50" s="874" t="s">
        <v>210</v>
      </c>
      <c r="H50" s="740"/>
      <c r="I50" s="739"/>
      <c r="J50" s="739"/>
      <c r="K50" s="739"/>
      <c r="L50" s="739"/>
      <c r="M50" s="741"/>
      <c r="N50" s="742"/>
      <c r="O50" s="742"/>
      <c r="P50" s="742"/>
      <c r="Q50" s="742"/>
      <c r="R50" s="743"/>
      <c r="S50" s="743"/>
      <c r="T50" s="743"/>
    </row>
    <row r="51" spans="1:20" s="735" customFormat="1" ht="20.149999999999999" customHeight="1">
      <c r="A51" s="737"/>
      <c r="B51" s="737"/>
      <c r="C51" s="737"/>
      <c r="D51" s="1340"/>
      <c r="E51" s="737"/>
      <c r="F51" s="738" t="s">
        <v>210</v>
      </c>
      <c r="G51" s="874" t="s">
        <v>210</v>
      </c>
      <c r="H51" s="740"/>
      <c r="I51" s="739"/>
      <c r="J51" s="739"/>
      <c r="K51" s="739"/>
      <c r="L51" s="739"/>
      <c r="M51" s="741"/>
      <c r="N51" s="742"/>
      <c r="O51" s="742"/>
      <c r="P51" s="742"/>
      <c r="Q51" s="742"/>
      <c r="R51" s="743"/>
      <c r="S51" s="743"/>
      <c r="T51" s="743"/>
    </row>
    <row r="52" spans="1:20" s="735" customFormat="1" ht="20.149999999999999" customHeight="1">
      <c r="A52" s="737"/>
      <c r="B52" s="737"/>
      <c r="C52" s="737"/>
      <c r="D52" s="1340"/>
      <c r="E52" s="737"/>
      <c r="F52" s="738" t="s">
        <v>210</v>
      </c>
      <c r="G52" s="874" t="s">
        <v>210</v>
      </c>
      <c r="H52" s="740"/>
      <c r="I52" s="739"/>
      <c r="J52" s="739"/>
      <c r="K52" s="739"/>
      <c r="L52" s="739"/>
      <c r="M52" s="741"/>
      <c r="N52" s="742"/>
      <c r="O52" s="742"/>
      <c r="P52" s="742"/>
      <c r="Q52" s="742"/>
      <c r="R52" s="743"/>
      <c r="S52" s="743"/>
      <c r="T52" s="743"/>
    </row>
    <row r="53" spans="1:20" s="735" customFormat="1" ht="20.149999999999999" customHeight="1">
      <c r="A53" s="737"/>
      <c r="B53" s="737"/>
      <c r="C53" s="737"/>
      <c r="D53" s="1340"/>
      <c r="E53" s="737"/>
      <c r="F53" s="738" t="s">
        <v>210</v>
      </c>
      <c r="G53" s="874" t="s">
        <v>210</v>
      </c>
      <c r="H53" s="740"/>
      <c r="I53" s="739"/>
      <c r="J53" s="739"/>
      <c r="K53" s="739"/>
      <c r="L53" s="739"/>
      <c r="M53" s="741"/>
      <c r="N53" s="742"/>
      <c r="O53" s="742"/>
      <c r="P53" s="742"/>
      <c r="Q53" s="742"/>
      <c r="R53" s="743"/>
      <c r="S53" s="743"/>
      <c r="T53" s="743"/>
    </row>
    <row r="54" spans="1:20" s="735" customFormat="1" ht="20.149999999999999" customHeight="1">
      <c r="A54" s="737"/>
      <c r="B54" s="737"/>
      <c r="C54" s="737"/>
      <c r="D54" s="1340"/>
      <c r="E54" s="737"/>
      <c r="F54" s="738" t="s">
        <v>210</v>
      </c>
      <c r="G54" s="874" t="s">
        <v>210</v>
      </c>
      <c r="H54" s="740"/>
      <c r="I54" s="739"/>
      <c r="J54" s="739"/>
      <c r="K54" s="739"/>
      <c r="L54" s="739"/>
      <c r="M54" s="741"/>
      <c r="N54" s="742"/>
      <c r="O54" s="742"/>
      <c r="P54" s="742"/>
      <c r="Q54" s="742"/>
      <c r="R54" s="743"/>
      <c r="S54" s="743"/>
      <c r="T54" s="743"/>
    </row>
    <row r="55" spans="1:20" s="735" customFormat="1" ht="20.149999999999999" customHeight="1">
      <c r="A55" s="737"/>
      <c r="B55" s="737"/>
      <c r="C55" s="737"/>
      <c r="D55" s="1340"/>
      <c r="E55" s="737"/>
      <c r="F55" s="738" t="s">
        <v>210</v>
      </c>
      <c r="G55" s="874" t="s">
        <v>210</v>
      </c>
      <c r="H55" s="740"/>
      <c r="I55" s="739"/>
      <c r="J55" s="739"/>
      <c r="K55" s="739"/>
      <c r="L55" s="739"/>
      <c r="M55" s="741"/>
      <c r="N55" s="742"/>
      <c r="O55" s="742"/>
      <c r="P55" s="742"/>
      <c r="Q55" s="742"/>
      <c r="R55" s="743"/>
      <c r="S55" s="743"/>
      <c r="T55" s="743"/>
    </row>
    <row r="56" spans="1:20" s="735" customFormat="1" ht="20.149999999999999" customHeight="1">
      <c r="A56" s="737"/>
      <c r="B56" s="737"/>
      <c r="C56" s="737"/>
      <c r="D56" s="1340"/>
      <c r="E56" s="737"/>
      <c r="F56" s="738" t="s">
        <v>210</v>
      </c>
      <c r="G56" s="874" t="s">
        <v>210</v>
      </c>
      <c r="H56" s="740"/>
      <c r="I56" s="739"/>
      <c r="J56" s="739"/>
      <c r="K56" s="739"/>
      <c r="L56" s="739"/>
      <c r="M56" s="741"/>
      <c r="N56" s="742"/>
      <c r="O56" s="742"/>
      <c r="P56" s="742"/>
      <c r="Q56" s="742"/>
      <c r="R56" s="743"/>
      <c r="S56" s="743"/>
      <c r="T56" s="743"/>
    </row>
    <row r="57" spans="1:20" s="735" customFormat="1" ht="20.149999999999999" customHeight="1">
      <c r="A57" s="737"/>
      <c r="B57" s="737"/>
      <c r="C57" s="737"/>
      <c r="D57" s="1340"/>
      <c r="E57" s="737"/>
      <c r="F57" s="738" t="s">
        <v>210</v>
      </c>
      <c r="G57" s="874" t="s">
        <v>210</v>
      </c>
      <c r="H57" s="740"/>
      <c r="I57" s="739"/>
      <c r="J57" s="739"/>
      <c r="K57" s="739"/>
      <c r="L57" s="739"/>
      <c r="M57" s="741"/>
      <c r="N57" s="742"/>
      <c r="O57" s="742"/>
      <c r="P57" s="742"/>
      <c r="Q57" s="742"/>
      <c r="R57" s="743"/>
      <c r="S57" s="743"/>
      <c r="T57" s="743"/>
    </row>
    <row r="58" spans="1:20" s="735" customFormat="1" ht="20.149999999999999" customHeight="1">
      <c r="A58" s="737"/>
      <c r="B58" s="737"/>
      <c r="C58" s="737"/>
      <c r="D58" s="1340"/>
      <c r="E58" s="737"/>
      <c r="F58" s="738" t="s">
        <v>210</v>
      </c>
      <c r="G58" s="874" t="s">
        <v>210</v>
      </c>
      <c r="H58" s="740"/>
      <c r="I58" s="739"/>
      <c r="J58" s="739"/>
      <c r="K58" s="739"/>
      <c r="L58" s="739"/>
      <c r="M58" s="741"/>
      <c r="N58" s="742"/>
      <c r="O58" s="742"/>
      <c r="P58" s="742"/>
      <c r="Q58" s="742"/>
      <c r="R58" s="743"/>
      <c r="S58" s="743"/>
      <c r="T58" s="743"/>
    </row>
    <row r="59" spans="1:20" s="735" customFormat="1" ht="20.149999999999999" customHeight="1">
      <c r="A59" s="737"/>
      <c r="B59" s="737"/>
      <c r="C59" s="737"/>
      <c r="D59" s="1340"/>
      <c r="E59" s="737"/>
      <c r="F59" s="738" t="s">
        <v>210</v>
      </c>
      <c r="G59" s="874" t="s">
        <v>210</v>
      </c>
      <c r="H59" s="740"/>
      <c r="I59" s="739"/>
      <c r="J59" s="739"/>
      <c r="K59" s="739"/>
      <c r="L59" s="739"/>
      <c r="M59" s="741"/>
      <c r="N59" s="742"/>
      <c r="O59" s="742"/>
      <c r="P59" s="742"/>
      <c r="Q59" s="742"/>
      <c r="R59" s="743"/>
      <c r="S59" s="743"/>
      <c r="T59" s="743"/>
    </row>
    <row r="60" spans="1:20" s="735" customFormat="1" ht="20.149999999999999" customHeight="1">
      <c r="A60" s="737"/>
      <c r="B60" s="737"/>
      <c r="C60" s="737"/>
      <c r="D60" s="1340"/>
      <c r="E60" s="737"/>
      <c r="F60" s="738" t="s">
        <v>210</v>
      </c>
      <c r="G60" s="874" t="s">
        <v>210</v>
      </c>
      <c r="H60" s="740"/>
      <c r="I60" s="739"/>
      <c r="J60" s="739"/>
      <c r="K60" s="739"/>
      <c r="L60" s="739"/>
      <c r="M60" s="741"/>
      <c r="N60" s="742"/>
      <c r="O60" s="742"/>
      <c r="P60" s="742"/>
      <c r="Q60" s="742"/>
      <c r="R60" s="743"/>
      <c r="S60" s="743"/>
      <c r="T60" s="743"/>
    </row>
    <row r="61" spans="1:20" s="735" customFormat="1" ht="20.149999999999999" customHeight="1">
      <c r="A61" s="737"/>
      <c r="B61" s="737"/>
      <c r="C61" s="737"/>
      <c r="D61" s="1340"/>
      <c r="E61" s="737"/>
      <c r="F61" s="738" t="s">
        <v>210</v>
      </c>
      <c r="G61" s="874" t="s">
        <v>210</v>
      </c>
      <c r="H61" s="740"/>
      <c r="I61" s="739"/>
      <c r="J61" s="739"/>
      <c r="K61" s="739"/>
      <c r="L61" s="739"/>
      <c r="M61" s="741"/>
      <c r="N61" s="742"/>
      <c r="O61" s="742"/>
      <c r="P61" s="742"/>
      <c r="Q61" s="742"/>
      <c r="R61" s="743"/>
      <c r="S61" s="743"/>
      <c r="T61" s="743"/>
    </row>
    <row r="62" spans="1:20" s="735" customFormat="1" ht="20.149999999999999" customHeight="1">
      <c r="A62" s="737"/>
      <c r="B62" s="737"/>
      <c r="C62" s="737"/>
      <c r="D62" s="1340"/>
      <c r="E62" s="737"/>
      <c r="F62" s="738" t="s">
        <v>210</v>
      </c>
      <c r="G62" s="874" t="s">
        <v>210</v>
      </c>
      <c r="H62" s="740"/>
      <c r="I62" s="739"/>
      <c r="J62" s="739"/>
      <c r="K62" s="739"/>
      <c r="L62" s="739"/>
      <c r="M62" s="741"/>
      <c r="N62" s="742"/>
      <c r="O62" s="742"/>
      <c r="P62" s="742"/>
      <c r="Q62" s="742"/>
      <c r="R62" s="743"/>
      <c r="S62" s="743"/>
      <c r="T62" s="743"/>
    </row>
    <row r="63" spans="1:20" s="735" customFormat="1" ht="20.149999999999999" customHeight="1">
      <c r="A63" s="737"/>
      <c r="B63" s="737"/>
      <c r="C63" s="737"/>
      <c r="D63" s="1340"/>
      <c r="E63" s="737"/>
      <c r="F63" s="738" t="s">
        <v>210</v>
      </c>
      <c r="G63" s="874" t="s">
        <v>210</v>
      </c>
      <c r="H63" s="740"/>
      <c r="I63" s="739"/>
      <c r="J63" s="739"/>
      <c r="K63" s="739"/>
      <c r="L63" s="739"/>
      <c r="M63" s="741"/>
      <c r="N63" s="742"/>
      <c r="O63" s="742"/>
      <c r="P63" s="742"/>
      <c r="Q63" s="742"/>
      <c r="R63" s="743"/>
      <c r="S63" s="743"/>
      <c r="T63" s="743"/>
    </row>
    <row r="64" spans="1:20" s="735" customFormat="1" ht="20.149999999999999" customHeight="1">
      <c r="A64" s="737"/>
      <c r="B64" s="737"/>
      <c r="C64" s="737"/>
      <c r="D64" s="1340"/>
      <c r="E64" s="737"/>
      <c r="F64" s="738" t="s">
        <v>210</v>
      </c>
      <c r="G64" s="874" t="s">
        <v>210</v>
      </c>
      <c r="H64" s="740"/>
      <c r="I64" s="739"/>
      <c r="J64" s="739"/>
      <c r="K64" s="739"/>
      <c r="L64" s="739"/>
      <c r="M64" s="741"/>
      <c r="N64" s="742"/>
      <c r="O64" s="742"/>
      <c r="P64" s="742"/>
      <c r="Q64" s="742"/>
      <c r="R64" s="743"/>
      <c r="S64" s="743"/>
      <c r="T64" s="743"/>
    </row>
    <row r="65" spans="1:20" s="735" customFormat="1" ht="20.149999999999999" customHeight="1">
      <c r="A65" s="737"/>
      <c r="B65" s="737"/>
      <c r="C65" s="737"/>
      <c r="D65" s="1340"/>
      <c r="E65" s="737"/>
      <c r="F65" s="738" t="s">
        <v>210</v>
      </c>
      <c r="G65" s="874" t="s">
        <v>210</v>
      </c>
      <c r="H65" s="740"/>
      <c r="I65" s="739"/>
      <c r="J65" s="739"/>
      <c r="K65" s="739"/>
      <c r="L65" s="739"/>
      <c r="M65" s="741"/>
      <c r="N65" s="742"/>
      <c r="O65" s="742"/>
      <c r="P65" s="742"/>
      <c r="Q65" s="742"/>
      <c r="R65" s="743"/>
      <c r="S65" s="743"/>
      <c r="T65" s="743"/>
    </row>
    <row r="66" spans="1:20" s="735" customFormat="1" ht="20.149999999999999" customHeight="1">
      <c r="A66" s="737"/>
      <c r="B66" s="737"/>
      <c r="C66" s="737"/>
      <c r="D66" s="1340"/>
      <c r="E66" s="737"/>
      <c r="F66" s="738" t="s">
        <v>210</v>
      </c>
      <c r="G66" s="874" t="s">
        <v>210</v>
      </c>
      <c r="H66" s="740"/>
      <c r="I66" s="739"/>
      <c r="J66" s="739"/>
      <c r="K66" s="739"/>
      <c r="L66" s="739"/>
      <c r="M66" s="741"/>
      <c r="N66" s="742"/>
      <c r="O66" s="742"/>
      <c r="P66" s="742"/>
      <c r="Q66" s="742"/>
      <c r="R66" s="743"/>
      <c r="S66" s="743"/>
      <c r="T66" s="743"/>
    </row>
    <row r="67" spans="1:20" s="735" customFormat="1" ht="20.149999999999999" customHeight="1">
      <c r="A67" s="737"/>
      <c r="B67" s="737"/>
      <c r="C67" s="737"/>
      <c r="D67" s="1340"/>
      <c r="E67" s="737"/>
      <c r="F67" s="738" t="s">
        <v>210</v>
      </c>
      <c r="G67" s="874" t="s">
        <v>210</v>
      </c>
      <c r="H67" s="740"/>
      <c r="I67" s="739"/>
      <c r="J67" s="739"/>
      <c r="K67" s="739"/>
      <c r="L67" s="739"/>
      <c r="M67" s="741"/>
      <c r="N67" s="742"/>
      <c r="O67" s="742"/>
      <c r="P67" s="742"/>
      <c r="Q67" s="742"/>
      <c r="R67" s="743"/>
      <c r="S67" s="743"/>
      <c r="T67" s="743"/>
    </row>
    <row r="68" spans="1:20" s="735" customFormat="1" ht="20.149999999999999" customHeight="1">
      <c r="A68" s="737"/>
      <c r="B68" s="737"/>
      <c r="C68" s="737"/>
      <c r="D68" s="1340"/>
      <c r="E68" s="737"/>
      <c r="F68" s="738" t="s">
        <v>210</v>
      </c>
      <c r="G68" s="874" t="s">
        <v>210</v>
      </c>
      <c r="H68" s="740"/>
      <c r="I68" s="739"/>
      <c r="J68" s="739"/>
      <c r="K68" s="739"/>
      <c r="L68" s="739"/>
      <c r="M68" s="741"/>
      <c r="N68" s="742"/>
      <c r="O68" s="742"/>
      <c r="P68" s="742"/>
      <c r="Q68" s="742"/>
      <c r="R68" s="743"/>
      <c r="S68" s="743"/>
      <c r="T68" s="743"/>
    </row>
    <row r="69" spans="1:20" s="735" customFormat="1" ht="20.149999999999999" customHeight="1">
      <c r="A69" s="737"/>
      <c r="B69" s="737"/>
      <c r="C69" s="737"/>
      <c r="D69" s="1340"/>
      <c r="E69" s="737"/>
      <c r="F69" s="738" t="s">
        <v>210</v>
      </c>
      <c r="G69" s="874" t="s">
        <v>210</v>
      </c>
      <c r="H69" s="740"/>
      <c r="I69" s="739"/>
      <c r="J69" s="739"/>
      <c r="K69" s="739"/>
      <c r="L69" s="739"/>
      <c r="M69" s="741"/>
      <c r="N69" s="742"/>
      <c r="O69" s="742"/>
      <c r="P69" s="742"/>
      <c r="Q69" s="742"/>
      <c r="R69" s="743"/>
      <c r="S69" s="743"/>
      <c r="T69" s="743"/>
    </row>
    <row r="70" spans="1:20" s="735" customFormat="1" ht="20.149999999999999" customHeight="1">
      <c r="A70" s="737"/>
      <c r="B70" s="737"/>
      <c r="C70" s="737"/>
      <c r="D70" s="1340"/>
      <c r="E70" s="737"/>
      <c r="F70" s="738" t="s">
        <v>210</v>
      </c>
      <c r="G70" s="874" t="s">
        <v>210</v>
      </c>
      <c r="H70" s="740"/>
      <c r="I70" s="739"/>
      <c r="J70" s="739"/>
      <c r="K70" s="739"/>
      <c r="L70" s="739"/>
      <c r="M70" s="741"/>
      <c r="N70" s="742"/>
      <c r="O70" s="742"/>
      <c r="P70" s="742"/>
      <c r="Q70" s="742"/>
      <c r="R70" s="743"/>
      <c r="S70" s="743"/>
      <c r="T70" s="743"/>
    </row>
    <row r="71" spans="1:20" s="735" customFormat="1" ht="20.149999999999999" customHeight="1">
      <c r="A71" s="737"/>
      <c r="B71" s="737"/>
      <c r="C71" s="737"/>
      <c r="D71" s="1340"/>
      <c r="E71" s="737"/>
      <c r="F71" s="738" t="s">
        <v>210</v>
      </c>
      <c r="G71" s="874" t="s">
        <v>210</v>
      </c>
      <c r="H71" s="740"/>
      <c r="I71" s="739"/>
      <c r="J71" s="739"/>
      <c r="K71" s="739"/>
      <c r="L71" s="739"/>
      <c r="M71" s="741"/>
      <c r="N71" s="742"/>
      <c r="O71" s="742"/>
      <c r="P71" s="742"/>
      <c r="Q71" s="742"/>
      <c r="R71" s="743"/>
      <c r="S71" s="743"/>
      <c r="T71" s="743"/>
    </row>
    <row r="72" spans="1:20" s="735" customFormat="1" ht="20.149999999999999" customHeight="1">
      <c r="A72" s="737"/>
      <c r="B72" s="737"/>
      <c r="C72" s="737"/>
      <c r="D72" s="1340"/>
      <c r="E72" s="737"/>
      <c r="F72" s="738" t="s">
        <v>210</v>
      </c>
      <c r="G72" s="874" t="s">
        <v>210</v>
      </c>
      <c r="H72" s="740"/>
      <c r="I72" s="739"/>
      <c r="J72" s="739"/>
      <c r="K72" s="739"/>
      <c r="L72" s="739"/>
      <c r="M72" s="741"/>
      <c r="N72" s="742"/>
      <c r="O72" s="742"/>
      <c r="P72" s="742"/>
      <c r="Q72" s="742"/>
      <c r="R72" s="743"/>
      <c r="S72" s="743"/>
      <c r="T72" s="743"/>
    </row>
    <row r="73" spans="1:20" s="735" customFormat="1" ht="20.149999999999999" customHeight="1">
      <c r="A73" s="737"/>
      <c r="B73" s="737"/>
      <c r="C73" s="737"/>
      <c r="D73" s="1340"/>
      <c r="E73" s="737"/>
      <c r="F73" s="738" t="s">
        <v>210</v>
      </c>
      <c r="G73" s="874" t="s">
        <v>210</v>
      </c>
      <c r="H73" s="740"/>
      <c r="I73" s="739"/>
      <c r="J73" s="739"/>
      <c r="K73" s="739"/>
      <c r="L73" s="739"/>
      <c r="M73" s="741"/>
      <c r="N73" s="742"/>
      <c r="O73" s="742"/>
      <c r="P73" s="742"/>
      <c r="Q73" s="742"/>
      <c r="R73" s="743"/>
      <c r="S73" s="743"/>
      <c r="T73" s="743"/>
    </row>
    <row r="74" spans="1:20" s="735" customFormat="1" ht="20.149999999999999" customHeight="1">
      <c r="A74" s="737"/>
      <c r="B74" s="737"/>
      <c r="C74" s="737"/>
      <c r="D74" s="1340"/>
      <c r="E74" s="737"/>
      <c r="F74" s="738" t="s">
        <v>210</v>
      </c>
      <c r="G74" s="874" t="s">
        <v>210</v>
      </c>
      <c r="H74" s="740"/>
      <c r="I74" s="739"/>
      <c r="J74" s="739"/>
      <c r="K74" s="739"/>
      <c r="L74" s="739"/>
      <c r="M74" s="741"/>
      <c r="N74" s="742"/>
      <c r="O74" s="742"/>
      <c r="P74" s="742"/>
      <c r="Q74" s="742"/>
      <c r="R74" s="743"/>
      <c r="S74" s="743"/>
      <c r="T74" s="743"/>
    </row>
    <row r="75" spans="1:20" s="735" customFormat="1" ht="20.149999999999999" customHeight="1">
      <c r="A75" s="737"/>
      <c r="B75" s="737"/>
      <c r="C75" s="737"/>
      <c r="D75" s="1340"/>
      <c r="E75" s="737"/>
      <c r="F75" s="738" t="s">
        <v>210</v>
      </c>
      <c r="G75" s="874" t="s">
        <v>210</v>
      </c>
      <c r="H75" s="740"/>
      <c r="I75" s="739"/>
      <c r="J75" s="739"/>
      <c r="K75" s="739"/>
      <c r="L75" s="739"/>
      <c r="M75" s="741"/>
      <c r="N75" s="742"/>
      <c r="O75" s="742"/>
      <c r="P75" s="742"/>
      <c r="Q75" s="742"/>
      <c r="R75" s="743"/>
      <c r="S75" s="743"/>
      <c r="T75" s="743"/>
    </row>
    <row r="76" spans="1:20" s="735" customFormat="1" ht="20.149999999999999" customHeight="1">
      <c r="A76" s="737"/>
      <c r="B76" s="737"/>
      <c r="C76" s="737"/>
      <c r="D76" s="1340"/>
      <c r="E76" s="737"/>
      <c r="F76" s="738" t="s">
        <v>210</v>
      </c>
      <c r="G76" s="874" t="s">
        <v>210</v>
      </c>
      <c r="H76" s="740"/>
      <c r="I76" s="739"/>
      <c r="J76" s="739"/>
      <c r="K76" s="739"/>
      <c r="L76" s="739"/>
      <c r="M76" s="741"/>
      <c r="N76" s="742"/>
      <c r="O76" s="742"/>
      <c r="P76" s="742"/>
      <c r="Q76" s="742"/>
      <c r="R76" s="743"/>
      <c r="S76" s="743"/>
      <c r="T76" s="743"/>
    </row>
    <row r="77" spans="1:20" s="735" customFormat="1" ht="20.149999999999999" customHeight="1">
      <c r="A77" s="737"/>
      <c r="B77" s="737"/>
      <c r="C77" s="737"/>
      <c r="D77" s="1340"/>
      <c r="E77" s="737"/>
      <c r="F77" s="738" t="s">
        <v>210</v>
      </c>
      <c r="G77" s="874" t="s">
        <v>210</v>
      </c>
      <c r="H77" s="740"/>
      <c r="I77" s="739"/>
      <c r="J77" s="739"/>
      <c r="K77" s="739"/>
      <c r="L77" s="739"/>
      <c r="M77" s="741"/>
      <c r="N77" s="742"/>
      <c r="O77" s="742"/>
      <c r="P77" s="742"/>
      <c r="Q77" s="742"/>
      <c r="R77" s="743"/>
      <c r="S77" s="743"/>
      <c r="T77" s="743"/>
    </row>
    <row r="78" spans="1:20" s="735" customFormat="1" ht="20.149999999999999" customHeight="1">
      <c r="A78" s="737"/>
      <c r="B78" s="737"/>
      <c r="C78" s="737"/>
      <c r="D78" s="1340"/>
      <c r="E78" s="737"/>
      <c r="F78" s="738" t="s">
        <v>210</v>
      </c>
      <c r="G78" s="874" t="s">
        <v>210</v>
      </c>
      <c r="H78" s="740"/>
      <c r="I78" s="739"/>
      <c r="J78" s="739"/>
      <c r="K78" s="739"/>
      <c r="L78" s="739"/>
      <c r="M78" s="741"/>
      <c r="N78" s="742"/>
      <c r="O78" s="742"/>
      <c r="P78" s="742"/>
      <c r="Q78" s="742"/>
      <c r="R78" s="743"/>
      <c r="S78" s="743"/>
      <c r="T78" s="743"/>
    </row>
    <row r="79" spans="1:20" s="735" customFormat="1" ht="20.149999999999999" customHeight="1">
      <c r="A79" s="737"/>
      <c r="B79" s="737"/>
      <c r="C79" s="737"/>
      <c r="D79" s="1340"/>
      <c r="E79" s="737"/>
      <c r="F79" s="738" t="s">
        <v>210</v>
      </c>
      <c r="G79" s="874" t="s">
        <v>210</v>
      </c>
      <c r="H79" s="740"/>
      <c r="I79" s="739"/>
      <c r="J79" s="739"/>
      <c r="K79" s="739"/>
      <c r="L79" s="739"/>
      <c r="M79" s="741"/>
      <c r="N79" s="742"/>
      <c r="O79" s="742"/>
      <c r="P79" s="742"/>
      <c r="Q79" s="742"/>
      <c r="R79" s="743"/>
      <c r="S79" s="743"/>
      <c r="T79" s="743"/>
    </row>
    <row r="80" spans="1:20" s="735" customFormat="1" ht="20.149999999999999" customHeight="1">
      <c r="A80" s="737"/>
      <c r="B80" s="737"/>
      <c r="C80" s="737"/>
      <c r="D80" s="1340"/>
      <c r="E80" s="737"/>
      <c r="F80" s="738" t="s">
        <v>210</v>
      </c>
      <c r="G80" s="874" t="s">
        <v>210</v>
      </c>
      <c r="H80" s="740"/>
      <c r="I80" s="739"/>
      <c r="J80" s="739"/>
      <c r="K80" s="739"/>
      <c r="L80" s="739"/>
      <c r="M80" s="741"/>
      <c r="N80" s="742"/>
      <c r="O80" s="742"/>
      <c r="P80" s="742"/>
      <c r="Q80" s="742"/>
      <c r="R80" s="743"/>
      <c r="S80" s="743"/>
      <c r="T80" s="743"/>
    </row>
    <row r="81" spans="1:20" s="735" customFormat="1" ht="20.149999999999999" customHeight="1">
      <c r="A81" s="737"/>
      <c r="B81" s="737"/>
      <c r="C81" s="737"/>
      <c r="D81" s="1340"/>
      <c r="E81" s="737"/>
      <c r="F81" s="738" t="s">
        <v>210</v>
      </c>
      <c r="G81" s="874" t="s">
        <v>210</v>
      </c>
      <c r="H81" s="740"/>
      <c r="I81" s="739"/>
      <c r="J81" s="739"/>
      <c r="K81" s="739"/>
      <c r="L81" s="739"/>
      <c r="M81" s="741"/>
      <c r="N81" s="742"/>
      <c r="O81" s="742"/>
      <c r="P81" s="742"/>
      <c r="Q81" s="742"/>
      <c r="R81" s="743"/>
      <c r="S81" s="743"/>
      <c r="T81" s="743"/>
    </row>
    <row r="82" spans="1:20" s="735" customFormat="1" ht="20.149999999999999" customHeight="1">
      <c r="A82" s="737"/>
      <c r="B82" s="737"/>
      <c r="C82" s="737"/>
      <c r="D82" s="1340"/>
      <c r="E82" s="737"/>
      <c r="F82" s="738" t="s">
        <v>210</v>
      </c>
      <c r="G82" s="874" t="s">
        <v>210</v>
      </c>
      <c r="H82" s="740"/>
      <c r="I82" s="739"/>
      <c r="J82" s="739"/>
      <c r="K82" s="739"/>
      <c r="L82" s="739"/>
      <c r="M82" s="741"/>
      <c r="N82" s="742"/>
      <c r="O82" s="742"/>
      <c r="P82" s="742"/>
      <c r="Q82" s="742"/>
      <c r="R82" s="743"/>
      <c r="S82" s="743"/>
      <c r="T82" s="743"/>
    </row>
    <row r="83" spans="1:20" s="735" customFormat="1" ht="20.149999999999999" customHeight="1">
      <c r="A83" s="737"/>
      <c r="B83" s="737"/>
      <c r="C83" s="737"/>
      <c r="D83" s="1340"/>
      <c r="E83" s="737"/>
      <c r="F83" s="738" t="s">
        <v>210</v>
      </c>
      <c r="G83" s="874" t="s">
        <v>210</v>
      </c>
      <c r="H83" s="740"/>
      <c r="I83" s="739"/>
      <c r="J83" s="739"/>
      <c r="K83" s="739"/>
      <c r="L83" s="739"/>
      <c r="M83" s="741"/>
      <c r="N83" s="742"/>
      <c r="O83" s="742"/>
      <c r="P83" s="742"/>
      <c r="Q83" s="742"/>
      <c r="R83" s="743"/>
      <c r="S83" s="743"/>
      <c r="T83" s="743"/>
    </row>
    <row r="84" spans="1:20" s="735" customFormat="1" ht="20.149999999999999" customHeight="1">
      <c r="A84" s="737"/>
      <c r="B84" s="737"/>
      <c r="C84" s="737"/>
      <c r="D84" s="1340"/>
      <c r="E84" s="737"/>
      <c r="F84" s="738" t="s">
        <v>210</v>
      </c>
      <c r="G84" s="874" t="s">
        <v>210</v>
      </c>
      <c r="H84" s="740"/>
      <c r="I84" s="739"/>
      <c r="J84" s="739"/>
      <c r="K84" s="739"/>
      <c r="L84" s="739"/>
      <c r="M84" s="741"/>
      <c r="N84" s="742"/>
      <c r="O84" s="742"/>
      <c r="P84" s="742"/>
      <c r="Q84" s="742"/>
      <c r="R84" s="743"/>
      <c r="S84" s="743"/>
      <c r="T84" s="743"/>
    </row>
    <row r="85" spans="1:20" s="735" customFormat="1" ht="20.149999999999999" customHeight="1">
      <c r="A85" s="737"/>
      <c r="B85" s="737"/>
      <c r="C85" s="737"/>
      <c r="D85" s="1340"/>
      <c r="E85" s="737"/>
      <c r="F85" s="738" t="s">
        <v>210</v>
      </c>
      <c r="G85" s="874" t="s">
        <v>210</v>
      </c>
      <c r="H85" s="740"/>
      <c r="I85" s="739"/>
      <c r="J85" s="739"/>
      <c r="K85" s="739"/>
      <c r="L85" s="739"/>
      <c r="M85" s="741"/>
      <c r="N85" s="742"/>
      <c r="O85" s="742"/>
      <c r="P85" s="742"/>
      <c r="Q85" s="742"/>
      <c r="R85" s="743"/>
      <c r="S85" s="743"/>
      <c r="T85" s="743"/>
    </row>
    <row r="86" spans="1:20" s="735" customFormat="1" ht="20.149999999999999" customHeight="1">
      <c r="A86" s="737"/>
      <c r="B86" s="737"/>
      <c r="C86" s="737"/>
      <c r="D86" s="1340"/>
      <c r="E86" s="737"/>
      <c r="F86" s="738" t="s">
        <v>210</v>
      </c>
      <c r="G86" s="874" t="s">
        <v>210</v>
      </c>
      <c r="H86" s="740"/>
      <c r="I86" s="739"/>
      <c r="J86" s="739"/>
      <c r="K86" s="739"/>
      <c r="L86" s="739"/>
      <c r="M86" s="741"/>
      <c r="N86" s="742"/>
      <c r="O86" s="742"/>
      <c r="P86" s="742"/>
      <c r="Q86" s="742"/>
      <c r="R86" s="743"/>
      <c r="S86" s="743"/>
      <c r="T86" s="743"/>
    </row>
    <row r="87" spans="1:20" s="735" customFormat="1" ht="20.149999999999999" customHeight="1">
      <c r="A87" s="737"/>
      <c r="B87" s="737"/>
      <c r="C87" s="737"/>
      <c r="D87" s="1340"/>
      <c r="E87" s="737"/>
      <c r="F87" s="738" t="s">
        <v>210</v>
      </c>
      <c r="G87" s="874" t="s">
        <v>210</v>
      </c>
      <c r="H87" s="740"/>
      <c r="I87" s="739"/>
      <c r="J87" s="739"/>
      <c r="K87" s="739"/>
      <c r="L87" s="739"/>
      <c r="M87" s="741"/>
      <c r="N87" s="742"/>
      <c r="O87" s="742"/>
      <c r="P87" s="742"/>
      <c r="Q87" s="742"/>
      <c r="R87" s="743"/>
      <c r="S87" s="743"/>
      <c r="T87" s="743"/>
    </row>
    <row r="88" spans="1:20" s="735" customFormat="1" ht="20.149999999999999" customHeight="1">
      <c r="A88" s="737"/>
      <c r="B88" s="737"/>
      <c r="C88" s="737"/>
      <c r="D88" s="1340"/>
      <c r="E88" s="737"/>
      <c r="F88" s="738" t="s">
        <v>210</v>
      </c>
      <c r="G88" s="874" t="s">
        <v>210</v>
      </c>
      <c r="H88" s="740"/>
      <c r="I88" s="739"/>
      <c r="J88" s="739"/>
      <c r="K88" s="739"/>
      <c r="L88" s="739"/>
      <c r="M88" s="741"/>
      <c r="N88" s="742"/>
      <c r="O88" s="742"/>
      <c r="P88" s="742"/>
      <c r="Q88" s="742"/>
      <c r="R88" s="743"/>
      <c r="S88" s="743"/>
      <c r="T88" s="743"/>
    </row>
    <row r="89" spans="1:20" s="735" customFormat="1" ht="20.149999999999999" customHeight="1">
      <c r="A89" s="737"/>
      <c r="B89" s="737"/>
      <c r="C89" s="737"/>
      <c r="D89" s="1340"/>
      <c r="E89" s="737"/>
      <c r="F89" s="738" t="s">
        <v>210</v>
      </c>
      <c r="G89" s="874" t="s">
        <v>210</v>
      </c>
      <c r="H89" s="740"/>
      <c r="I89" s="739"/>
      <c r="J89" s="739"/>
      <c r="K89" s="739"/>
      <c r="L89" s="739"/>
      <c r="M89" s="741"/>
      <c r="N89" s="742"/>
      <c r="O89" s="742"/>
      <c r="P89" s="742"/>
      <c r="Q89" s="742"/>
      <c r="R89" s="743"/>
      <c r="S89" s="743"/>
      <c r="T89" s="743"/>
    </row>
    <row r="90" spans="1:20" s="735" customFormat="1" ht="20.149999999999999" customHeight="1">
      <c r="A90" s="737"/>
      <c r="B90" s="737"/>
      <c r="C90" s="737"/>
      <c r="D90" s="1340"/>
      <c r="E90" s="737"/>
      <c r="F90" s="738" t="s">
        <v>210</v>
      </c>
      <c r="G90" s="874" t="s">
        <v>210</v>
      </c>
      <c r="H90" s="740"/>
      <c r="I90" s="739"/>
      <c r="J90" s="739"/>
      <c r="K90" s="739"/>
      <c r="L90" s="739"/>
      <c r="M90" s="741"/>
      <c r="N90" s="742"/>
      <c r="O90" s="742"/>
      <c r="P90" s="742"/>
      <c r="Q90" s="742"/>
      <c r="R90" s="743"/>
      <c r="S90" s="743"/>
      <c r="T90" s="743"/>
    </row>
    <row r="91" spans="1:20" s="735" customFormat="1" ht="20.149999999999999" customHeight="1">
      <c r="A91" s="737"/>
      <c r="B91" s="737"/>
      <c r="C91" s="737"/>
      <c r="D91" s="1340"/>
      <c r="E91" s="737"/>
      <c r="F91" s="738" t="s">
        <v>210</v>
      </c>
      <c r="G91" s="874" t="s">
        <v>210</v>
      </c>
      <c r="H91" s="740"/>
      <c r="I91" s="739"/>
      <c r="J91" s="739"/>
      <c r="K91" s="739"/>
      <c r="L91" s="739"/>
      <c r="M91" s="741"/>
      <c r="N91" s="742"/>
      <c r="O91" s="742"/>
      <c r="P91" s="742"/>
      <c r="Q91" s="742"/>
      <c r="R91" s="743"/>
      <c r="S91" s="743"/>
      <c r="T91" s="743"/>
    </row>
    <row r="92" spans="1:20" s="735" customFormat="1" ht="20.149999999999999" customHeight="1">
      <c r="A92" s="737"/>
      <c r="B92" s="737"/>
      <c r="C92" s="737"/>
      <c r="D92" s="1340"/>
      <c r="E92" s="737"/>
      <c r="F92" s="738" t="s">
        <v>210</v>
      </c>
      <c r="G92" s="874" t="s">
        <v>210</v>
      </c>
      <c r="H92" s="740"/>
      <c r="I92" s="739"/>
      <c r="J92" s="739"/>
      <c r="K92" s="739"/>
      <c r="L92" s="739"/>
      <c r="M92" s="741"/>
      <c r="N92" s="742"/>
      <c r="O92" s="742"/>
      <c r="P92" s="742"/>
      <c r="Q92" s="742"/>
      <c r="R92" s="743"/>
      <c r="S92" s="743"/>
      <c r="T92" s="743"/>
    </row>
    <row r="93" spans="1:20" s="735" customFormat="1" ht="20.149999999999999" customHeight="1">
      <c r="A93" s="737"/>
      <c r="B93" s="737"/>
      <c r="C93" s="737"/>
      <c r="D93" s="1340"/>
      <c r="E93" s="737"/>
      <c r="F93" s="738" t="s">
        <v>210</v>
      </c>
      <c r="G93" s="874" t="s">
        <v>210</v>
      </c>
      <c r="H93" s="740"/>
      <c r="I93" s="739"/>
      <c r="J93" s="739"/>
      <c r="K93" s="739"/>
      <c r="L93" s="739"/>
      <c r="M93" s="741"/>
      <c r="N93" s="742"/>
      <c r="O93" s="742"/>
      <c r="P93" s="742"/>
      <c r="Q93" s="742"/>
      <c r="R93" s="743"/>
      <c r="S93" s="743"/>
      <c r="T93" s="743"/>
    </row>
    <row r="94" spans="1:20" s="735" customFormat="1" ht="20.149999999999999" customHeight="1">
      <c r="A94" s="737"/>
      <c r="B94" s="737"/>
      <c r="C94" s="737"/>
      <c r="D94" s="1340"/>
      <c r="E94" s="737"/>
      <c r="F94" s="738" t="s">
        <v>210</v>
      </c>
      <c r="G94" s="874" t="s">
        <v>210</v>
      </c>
      <c r="H94" s="740"/>
      <c r="I94" s="739"/>
      <c r="J94" s="739"/>
      <c r="K94" s="739"/>
      <c r="L94" s="739"/>
      <c r="M94" s="741"/>
      <c r="N94" s="742"/>
      <c r="O94" s="742"/>
      <c r="P94" s="742"/>
      <c r="Q94" s="742"/>
      <c r="R94" s="743"/>
      <c r="S94" s="743"/>
      <c r="T94" s="743"/>
    </row>
    <row r="95" spans="1:20" s="735" customFormat="1" ht="20.149999999999999" customHeight="1">
      <c r="A95" s="737"/>
      <c r="B95" s="737"/>
      <c r="C95" s="737"/>
      <c r="D95" s="1340"/>
      <c r="E95" s="737"/>
      <c r="F95" s="738" t="s">
        <v>210</v>
      </c>
      <c r="G95" s="874" t="s">
        <v>210</v>
      </c>
      <c r="H95" s="740"/>
      <c r="I95" s="739"/>
      <c r="J95" s="739"/>
      <c r="K95" s="739"/>
      <c r="L95" s="739"/>
      <c r="M95" s="741"/>
      <c r="N95" s="742"/>
      <c r="O95" s="742"/>
      <c r="P95" s="742"/>
      <c r="Q95" s="742"/>
      <c r="R95" s="743"/>
      <c r="S95" s="743"/>
      <c r="T95" s="743"/>
    </row>
    <row r="96" spans="1:20" s="735" customFormat="1" ht="20.149999999999999" customHeight="1">
      <c r="A96" s="737"/>
      <c r="B96" s="737"/>
      <c r="C96" s="737"/>
      <c r="D96" s="1340"/>
      <c r="E96" s="737"/>
      <c r="F96" s="738" t="s">
        <v>210</v>
      </c>
      <c r="G96" s="874" t="s">
        <v>210</v>
      </c>
      <c r="H96" s="740"/>
      <c r="I96" s="739"/>
      <c r="J96" s="739"/>
      <c r="K96" s="739"/>
      <c r="L96" s="739"/>
      <c r="M96" s="741"/>
      <c r="N96" s="742"/>
      <c r="O96" s="742"/>
      <c r="P96" s="742"/>
      <c r="Q96" s="742"/>
      <c r="R96" s="743"/>
      <c r="S96" s="743"/>
      <c r="T96" s="743"/>
    </row>
    <row r="97" spans="1:20" s="735" customFormat="1" ht="20.149999999999999" customHeight="1">
      <c r="A97" s="737"/>
      <c r="B97" s="737"/>
      <c r="C97" s="737"/>
      <c r="D97" s="1340"/>
      <c r="E97" s="737"/>
      <c r="F97" s="738" t="s">
        <v>210</v>
      </c>
      <c r="G97" s="874" t="s">
        <v>210</v>
      </c>
      <c r="H97" s="740"/>
      <c r="I97" s="739"/>
      <c r="J97" s="739"/>
      <c r="K97" s="739"/>
      <c r="L97" s="739"/>
      <c r="M97" s="741"/>
      <c r="N97" s="742"/>
      <c r="O97" s="742"/>
      <c r="P97" s="742"/>
      <c r="Q97" s="742"/>
      <c r="R97" s="743"/>
      <c r="S97" s="743"/>
      <c r="T97" s="743"/>
    </row>
    <row r="98" spans="1:20" s="735" customFormat="1" ht="20.149999999999999" customHeight="1">
      <c r="A98" s="737"/>
      <c r="B98" s="737"/>
      <c r="C98" s="737"/>
      <c r="D98" s="1340"/>
      <c r="E98" s="737"/>
      <c r="F98" s="738" t="s">
        <v>210</v>
      </c>
      <c r="G98" s="874" t="s">
        <v>210</v>
      </c>
      <c r="H98" s="740"/>
      <c r="I98" s="739"/>
      <c r="J98" s="739"/>
      <c r="K98" s="739"/>
      <c r="L98" s="739"/>
      <c r="M98" s="741"/>
      <c r="N98" s="742"/>
      <c r="O98" s="742"/>
      <c r="P98" s="742"/>
      <c r="Q98" s="742"/>
      <c r="R98" s="743"/>
      <c r="S98" s="743"/>
      <c r="T98" s="743"/>
    </row>
    <row r="99" spans="1:20" s="735" customFormat="1" ht="20.149999999999999" customHeight="1">
      <c r="A99" s="737"/>
      <c r="B99" s="737"/>
      <c r="C99" s="737"/>
      <c r="D99" s="1340"/>
      <c r="E99" s="737"/>
      <c r="F99" s="738" t="s">
        <v>210</v>
      </c>
      <c r="G99" s="874" t="s">
        <v>210</v>
      </c>
      <c r="H99" s="740"/>
      <c r="I99" s="739"/>
      <c r="J99" s="739"/>
      <c r="K99" s="739"/>
      <c r="L99" s="739"/>
      <c r="M99" s="741"/>
      <c r="N99" s="742"/>
      <c r="O99" s="742"/>
      <c r="P99" s="742"/>
      <c r="Q99" s="742"/>
      <c r="R99" s="743"/>
      <c r="S99" s="743"/>
      <c r="T99" s="743"/>
    </row>
    <row r="100" spans="1:20" s="735" customFormat="1" ht="20.149999999999999" customHeight="1">
      <c r="A100" s="737"/>
      <c r="B100" s="737"/>
      <c r="C100" s="737"/>
      <c r="D100" s="1340"/>
      <c r="E100" s="737"/>
      <c r="F100" s="738" t="s">
        <v>210</v>
      </c>
      <c r="G100" s="874" t="s">
        <v>210</v>
      </c>
      <c r="H100" s="740"/>
      <c r="I100" s="739"/>
      <c r="J100" s="739"/>
      <c r="K100" s="739"/>
      <c r="L100" s="739"/>
      <c r="M100" s="741"/>
      <c r="N100" s="742"/>
      <c r="O100" s="742"/>
      <c r="P100" s="742"/>
      <c r="Q100" s="742"/>
      <c r="R100" s="743"/>
      <c r="S100" s="743"/>
      <c r="T100" s="743"/>
    </row>
    <row r="101" spans="1:20" s="735" customFormat="1" ht="20.149999999999999" customHeight="1">
      <c r="A101" s="737"/>
      <c r="B101" s="737"/>
      <c r="C101" s="737"/>
      <c r="D101" s="1340"/>
      <c r="E101" s="737"/>
      <c r="F101" s="738" t="s">
        <v>210</v>
      </c>
      <c r="G101" s="874" t="s">
        <v>210</v>
      </c>
      <c r="H101" s="740"/>
      <c r="I101" s="739"/>
      <c r="J101" s="739"/>
      <c r="K101" s="739"/>
      <c r="L101" s="739"/>
      <c r="M101" s="741"/>
      <c r="N101" s="742"/>
      <c r="O101" s="742"/>
      <c r="P101" s="742"/>
      <c r="Q101" s="742"/>
      <c r="R101" s="743"/>
      <c r="S101" s="743"/>
      <c r="T101" s="743"/>
    </row>
    <row r="102" spans="1:20" s="735" customFormat="1" ht="20.149999999999999" customHeight="1">
      <c r="A102" s="737"/>
      <c r="B102" s="737"/>
      <c r="C102" s="737"/>
      <c r="D102" s="1340"/>
      <c r="E102" s="737"/>
      <c r="F102" s="738" t="s">
        <v>210</v>
      </c>
      <c r="G102" s="874" t="s">
        <v>210</v>
      </c>
      <c r="H102" s="740"/>
      <c r="I102" s="739"/>
      <c r="J102" s="739"/>
      <c r="K102" s="739"/>
      <c r="L102" s="739"/>
      <c r="M102" s="741"/>
      <c r="N102" s="742"/>
      <c r="O102" s="742"/>
      <c r="P102" s="742"/>
      <c r="Q102" s="742"/>
      <c r="R102" s="743"/>
      <c r="S102" s="743"/>
      <c r="T102" s="743"/>
    </row>
    <row r="103" spans="1:20" s="735" customFormat="1" ht="20.149999999999999" customHeight="1">
      <c r="A103" s="737"/>
      <c r="B103" s="737"/>
      <c r="C103" s="737"/>
      <c r="D103" s="1340"/>
      <c r="E103" s="737"/>
      <c r="F103" s="738" t="s">
        <v>210</v>
      </c>
      <c r="G103" s="874" t="s">
        <v>210</v>
      </c>
      <c r="H103" s="740"/>
      <c r="I103" s="739"/>
      <c r="J103" s="739"/>
      <c r="K103" s="739"/>
      <c r="L103" s="739"/>
      <c r="M103" s="741"/>
      <c r="N103" s="742"/>
      <c r="O103" s="742"/>
      <c r="P103" s="742"/>
      <c r="Q103" s="742"/>
      <c r="R103" s="743"/>
      <c r="S103" s="743"/>
      <c r="T103" s="743"/>
    </row>
    <row r="104" spans="1:20" s="735" customFormat="1" ht="20.149999999999999" customHeight="1">
      <c r="A104" s="737"/>
      <c r="B104" s="737"/>
      <c r="C104" s="737"/>
      <c r="D104" s="1340"/>
      <c r="E104" s="737"/>
      <c r="F104" s="738" t="s">
        <v>210</v>
      </c>
      <c r="G104" s="874" t="s">
        <v>210</v>
      </c>
      <c r="H104" s="740"/>
      <c r="I104" s="739"/>
      <c r="J104" s="739"/>
      <c r="K104" s="739"/>
      <c r="L104" s="739"/>
      <c r="M104" s="741"/>
      <c r="N104" s="742"/>
      <c r="O104" s="742"/>
      <c r="P104" s="742"/>
      <c r="Q104" s="742"/>
      <c r="R104" s="743"/>
      <c r="S104" s="743"/>
      <c r="T104" s="743"/>
    </row>
    <row r="105" spans="1:20" s="735" customFormat="1" ht="20.149999999999999" customHeight="1">
      <c r="A105" s="737"/>
      <c r="B105" s="737"/>
      <c r="C105" s="737"/>
      <c r="D105" s="1340"/>
      <c r="E105" s="737"/>
      <c r="F105" s="738" t="s">
        <v>210</v>
      </c>
      <c r="G105" s="874" t="s">
        <v>210</v>
      </c>
      <c r="H105" s="740"/>
      <c r="I105" s="739"/>
      <c r="J105" s="739"/>
      <c r="K105" s="739"/>
      <c r="L105" s="739"/>
      <c r="M105" s="741"/>
      <c r="N105" s="742"/>
      <c r="O105" s="742"/>
      <c r="P105" s="742"/>
      <c r="Q105" s="742"/>
      <c r="R105" s="743"/>
      <c r="S105" s="743"/>
      <c r="T105" s="743"/>
    </row>
    <row r="106" spans="1:20" s="735" customFormat="1" ht="20.149999999999999" customHeight="1">
      <c r="A106" s="737"/>
      <c r="B106" s="737"/>
      <c r="C106" s="737"/>
      <c r="D106" s="1340"/>
      <c r="E106" s="737"/>
      <c r="F106" s="738" t="s">
        <v>210</v>
      </c>
      <c r="G106" s="874" t="s">
        <v>210</v>
      </c>
      <c r="H106" s="740"/>
      <c r="I106" s="739"/>
      <c r="J106" s="739"/>
      <c r="K106" s="739"/>
      <c r="L106" s="739"/>
      <c r="M106" s="741"/>
      <c r="N106" s="742"/>
      <c r="O106" s="742"/>
      <c r="P106" s="742"/>
      <c r="Q106" s="742"/>
      <c r="R106" s="743"/>
      <c r="S106" s="743"/>
      <c r="T106" s="743"/>
    </row>
    <row r="107" spans="1:20" s="735" customFormat="1" ht="20.149999999999999" customHeight="1">
      <c r="A107" s="737"/>
      <c r="B107" s="737"/>
      <c r="C107" s="737"/>
      <c r="D107" s="1340"/>
      <c r="E107" s="737"/>
      <c r="F107" s="738" t="s">
        <v>210</v>
      </c>
      <c r="G107" s="874" t="s">
        <v>210</v>
      </c>
      <c r="H107" s="740"/>
      <c r="I107" s="739"/>
      <c r="J107" s="739"/>
      <c r="K107" s="739"/>
      <c r="L107" s="739"/>
      <c r="M107" s="741"/>
      <c r="N107" s="742"/>
      <c r="O107" s="742"/>
      <c r="P107" s="742"/>
      <c r="Q107" s="742"/>
      <c r="R107" s="743"/>
      <c r="S107" s="743"/>
      <c r="T107" s="743"/>
    </row>
    <row r="108" spans="1:20" s="735" customFormat="1" ht="20.149999999999999" customHeight="1">
      <c r="A108" s="737"/>
      <c r="B108" s="737"/>
      <c r="C108" s="737"/>
      <c r="D108" s="1340"/>
      <c r="E108" s="737"/>
      <c r="F108" s="738" t="s">
        <v>210</v>
      </c>
      <c r="G108" s="874" t="s">
        <v>210</v>
      </c>
      <c r="H108" s="740"/>
      <c r="I108" s="739"/>
      <c r="J108" s="739"/>
      <c r="K108" s="739"/>
      <c r="L108" s="739"/>
      <c r="M108" s="741"/>
      <c r="N108" s="742"/>
      <c r="O108" s="742"/>
      <c r="P108" s="742"/>
      <c r="Q108" s="742"/>
      <c r="R108" s="743"/>
      <c r="S108" s="743"/>
      <c r="T108" s="743"/>
    </row>
    <row r="109" spans="1:20" s="735" customFormat="1" ht="20.149999999999999" customHeight="1">
      <c r="A109" s="737"/>
      <c r="B109" s="737"/>
      <c r="C109" s="737"/>
      <c r="D109" s="1340"/>
      <c r="E109" s="737"/>
      <c r="F109" s="738" t="s">
        <v>210</v>
      </c>
      <c r="G109" s="874" t="s">
        <v>210</v>
      </c>
      <c r="H109" s="740"/>
      <c r="I109" s="739"/>
      <c r="J109" s="739"/>
      <c r="K109" s="739"/>
      <c r="L109" s="739"/>
      <c r="M109" s="741"/>
      <c r="N109" s="742"/>
      <c r="O109" s="742"/>
      <c r="P109" s="742"/>
      <c r="Q109" s="742"/>
      <c r="R109" s="743"/>
      <c r="S109" s="743"/>
      <c r="T109" s="743"/>
    </row>
    <row r="110" spans="1:20" s="735" customFormat="1" ht="20.149999999999999" customHeight="1">
      <c r="A110" s="737"/>
      <c r="B110" s="737"/>
      <c r="C110" s="737"/>
      <c r="D110" s="1340"/>
      <c r="E110" s="737"/>
      <c r="F110" s="738" t="s">
        <v>210</v>
      </c>
      <c r="G110" s="874" t="s">
        <v>210</v>
      </c>
      <c r="H110" s="740"/>
      <c r="I110" s="739"/>
      <c r="J110" s="739"/>
      <c r="K110" s="739"/>
      <c r="L110" s="739"/>
      <c r="M110" s="741"/>
      <c r="N110" s="742"/>
      <c r="O110" s="742"/>
      <c r="P110" s="742"/>
      <c r="Q110" s="742"/>
      <c r="R110" s="743"/>
      <c r="S110" s="743"/>
      <c r="T110" s="743"/>
    </row>
    <row r="111" spans="1:20" s="735" customFormat="1" ht="20.149999999999999" customHeight="1">
      <c r="A111" s="737"/>
      <c r="B111" s="737"/>
      <c r="C111" s="737"/>
      <c r="D111" s="1340"/>
      <c r="E111" s="737"/>
      <c r="F111" s="738" t="s">
        <v>210</v>
      </c>
      <c r="G111" s="874" t="s">
        <v>210</v>
      </c>
      <c r="H111" s="740"/>
      <c r="I111" s="739"/>
      <c r="J111" s="739"/>
      <c r="K111" s="739"/>
      <c r="L111" s="739"/>
      <c r="M111" s="741"/>
      <c r="N111" s="742"/>
      <c r="O111" s="742"/>
      <c r="P111" s="742"/>
      <c r="Q111" s="742"/>
      <c r="R111" s="743"/>
      <c r="S111" s="743"/>
      <c r="T111" s="743"/>
    </row>
    <row r="112" spans="1:20" s="735" customFormat="1" ht="20.149999999999999" customHeight="1">
      <c r="A112" s="737"/>
      <c r="B112" s="737"/>
      <c r="C112" s="737"/>
      <c r="D112" s="1340"/>
      <c r="E112" s="737"/>
      <c r="F112" s="738" t="s">
        <v>210</v>
      </c>
      <c r="G112" s="874" t="s">
        <v>210</v>
      </c>
      <c r="H112" s="740"/>
      <c r="I112" s="739"/>
      <c r="J112" s="739"/>
      <c r="K112" s="739"/>
      <c r="L112" s="739"/>
      <c r="M112" s="741"/>
      <c r="N112" s="742"/>
      <c r="O112" s="742"/>
      <c r="P112" s="742"/>
      <c r="Q112" s="742"/>
      <c r="R112" s="743"/>
      <c r="S112" s="743"/>
      <c r="T112" s="743"/>
    </row>
    <row r="113" spans="1:20" s="735" customFormat="1" ht="20.149999999999999" customHeight="1">
      <c r="A113" s="737"/>
      <c r="B113" s="737"/>
      <c r="C113" s="737"/>
      <c r="D113" s="1340"/>
      <c r="E113" s="737"/>
      <c r="F113" s="738" t="s">
        <v>210</v>
      </c>
      <c r="G113" s="874" t="s">
        <v>210</v>
      </c>
      <c r="H113" s="740"/>
      <c r="I113" s="739"/>
      <c r="J113" s="739"/>
      <c r="K113" s="739"/>
      <c r="L113" s="739"/>
      <c r="M113" s="741"/>
      <c r="N113" s="742"/>
      <c r="O113" s="742"/>
      <c r="P113" s="742"/>
      <c r="Q113" s="742"/>
      <c r="R113" s="743"/>
      <c r="S113" s="743"/>
      <c r="T113" s="743"/>
    </row>
    <row r="114" spans="1:20" s="735" customFormat="1" ht="20.149999999999999" customHeight="1">
      <c r="A114" s="737"/>
      <c r="B114" s="737"/>
      <c r="C114" s="737"/>
      <c r="D114" s="1340"/>
      <c r="E114" s="737"/>
      <c r="F114" s="738" t="s">
        <v>210</v>
      </c>
      <c r="G114" s="874" t="s">
        <v>210</v>
      </c>
      <c r="H114" s="740"/>
      <c r="I114" s="739"/>
      <c r="J114" s="739"/>
      <c r="K114" s="739"/>
      <c r="L114" s="739"/>
      <c r="M114" s="741"/>
      <c r="N114" s="742"/>
      <c r="O114" s="742"/>
      <c r="P114" s="742"/>
      <c r="Q114" s="742"/>
      <c r="R114" s="743"/>
      <c r="S114" s="743"/>
      <c r="T114" s="743"/>
    </row>
    <row r="115" spans="1:20" s="735" customFormat="1" ht="20.149999999999999" customHeight="1">
      <c r="A115" s="737"/>
      <c r="B115" s="737"/>
      <c r="C115" s="737"/>
      <c r="D115" s="1340"/>
      <c r="E115" s="737"/>
      <c r="F115" s="738" t="s">
        <v>210</v>
      </c>
      <c r="G115" s="874" t="s">
        <v>210</v>
      </c>
      <c r="H115" s="740"/>
      <c r="I115" s="739"/>
      <c r="J115" s="739"/>
      <c r="K115" s="739"/>
      <c r="L115" s="739"/>
      <c r="M115" s="741"/>
      <c r="N115" s="742"/>
      <c r="O115" s="742"/>
      <c r="P115" s="742"/>
      <c r="Q115" s="742"/>
      <c r="R115" s="743"/>
      <c r="S115" s="743"/>
      <c r="T115" s="743"/>
    </row>
    <row r="116" spans="1:20" s="735" customFormat="1" ht="20.149999999999999" customHeight="1">
      <c r="A116" s="737"/>
      <c r="B116" s="737"/>
      <c r="C116" s="737"/>
      <c r="D116" s="1340"/>
      <c r="E116" s="737"/>
      <c r="F116" s="738" t="s">
        <v>210</v>
      </c>
      <c r="G116" s="874" t="s">
        <v>210</v>
      </c>
      <c r="H116" s="740"/>
      <c r="I116" s="739"/>
      <c r="J116" s="739"/>
      <c r="K116" s="739"/>
      <c r="L116" s="739"/>
      <c r="M116" s="741"/>
      <c r="N116" s="742"/>
      <c r="O116" s="742"/>
      <c r="P116" s="742"/>
      <c r="Q116" s="742"/>
      <c r="R116" s="743"/>
      <c r="S116" s="743"/>
      <c r="T116" s="743"/>
    </row>
    <row r="117" spans="1:20" s="735" customFormat="1" ht="20.149999999999999" customHeight="1">
      <c r="A117" s="737"/>
      <c r="B117" s="737"/>
      <c r="C117" s="737"/>
      <c r="D117" s="1340"/>
      <c r="E117" s="737"/>
      <c r="F117" s="738" t="s">
        <v>210</v>
      </c>
      <c r="G117" s="874" t="s">
        <v>210</v>
      </c>
      <c r="H117" s="740"/>
      <c r="I117" s="739"/>
      <c r="J117" s="739"/>
      <c r="K117" s="739"/>
      <c r="L117" s="739"/>
      <c r="M117" s="741"/>
      <c r="N117" s="742"/>
      <c r="O117" s="742"/>
      <c r="P117" s="742"/>
      <c r="Q117" s="742"/>
      <c r="R117" s="743"/>
      <c r="S117" s="743"/>
      <c r="T117" s="743"/>
    </row>
    <row r="118" spans="1:20" s="735" customFormat="1" ht="20.149999999999999" customHeight="1">
      <c r="A118" s="737"/>
      <c r="B118" s="737"/>
      <c r="C118" s="737"/>
      <c r="D118" s="1340"/>
      <c r="E118" s="737"/>
      <c r="F118" s="738" t="s">
        <v>210</v>
      </c>
      <c r="G118" s="874" t="s">
        <v>210</v>
      </c>
      <c r="H118" s="740"/>
      <c r="I118" s="739"/>
      <c r="J118" s="739"/>
      <c r="K118" s="739"/>
      <c r="L118" s="739"/>
      <c r="M118" s="741"/>
      <c r="N118" s="742"/>
      <c r="O118" s="742"/>
      <c r="P118" s="742"/>
      <c r="Q118" s="742"/>
      <c r="R118" s="743"/>
      <c r="S118" s="743"/>
      <c r="T118" s="743"/>
    </row>
    <row r="119" spans="1:20" s="735" customFormat="1" ht="20.149999999999999" customHeight="1">
      <c r="A119" s="737"/>
      <c r="B119" s="737"/>
      <c r="C119" s="737"/>
      <c r="D119" s="1340"/>
      <c r="E119" s="737"/>
      <c r="F119" s="738" t="s">
        <v>210</v>
      </c>
      <c r="G119" s="874" t="s">
        <v>210</v>
      </c>
      <c r="H119" s="740"/>
      <c r="I119" s="739"/>
      <c r="J119" s="739"/>
      <c r="K119" s="739"/>
      <c r="L119" s="739"/>
      <c r="M119" s="741"/>
      <c r="N119" s="742"/>
      <c r="O119" s="742"/>
      <c r="P119" s="742"/>
      <c r="Q119" s="742"/>
      <c r="R119" s="743"/>
      <c r="S119" s="743"/>
      <c r="T119" s="743"/>
    </row>
    <row r="120" spans="1:20" s="735" customFormat="1" ht="20.149999999999999" customHeight="1">
      <c r="A120" s="737"/>
      <c r="B120" s="737"/>
      <c r="C120" s="737"/>
      <c r="D120" s="1340"/>
      <c r="E120" s="737"/>
      <c r="F120" s="738" t="s">
        <v>210</v>
      </c>
      <c r="G120" s="874" t="s">
        <v>210</v>
      </c>
      <c r="H120" s="740"/>
      <c r="I120" s="739"/>
      <c r="J120" s="739"/>
      <c r="K120" s="739"/>
      <c r="L120" s="739"/>
      <c r="M120" s="741"/>
      <c r="N120" s="742"/>
      <c r="O120" s="742"/>
      <c r="P120" s="742"/>
      <c r="Q120" s="742"/>
      <c r="R120" s="743"/>
      <c r="S120" s="743"/>
      <c r="T120" s="743"/>
    </row>
    <row r="121" spans="1:20" s="735" customFormat="1" ht="20.149999999999999" customHeight="1">
      <c r="A121" s="737"/>
      <c r="B121" s="737"/>
      <c r="C121" s="737"/>
      <c r="D121" s="1340"/>
      <c r="E121" s="737"/>
      <c r="F121" s="738" t="s">
        <v>210</v>
      </c>
      <c r="G121" s="874" t="s">
        <v>210</v>
      </c>
      <c r="H121" s="740"/>
      <c r="I121" s="739"/>
      <c r="J121" s="739"/>
      <c r="K121" s="739"/>
      <c r="L121" s="739"/>
      <c r="M121" s="741"/>
      <c r="N121" s="742"/>
      <c r="O121" s="742"/>
      <c r="P121" s="742"/>
      <c r="Q121" s="742"/>
      <c r="R121" s="743"/>
      <c r="S121" s="743"/>
      <c r="T121" s="743"/>
    </row>
    <row r="122" spans="1:20" s="735" customFormat="1" ht="20.149999999999999" customHeight="1">
      <c r="A122" s="737"/>
      <c r="B122" s="737"/>
      <c r="C122" s="737"/>
      <c r="D122" s="1340"/>
      <c r="E122" s="737"/>
      <c r="F122" s="738" t="s">
        <v>210</v>
      </c>
      <c r="G122" s="874" t="s">
        <v>210</v>
      </c>
      <c r="H122" s="740"/>
      <c r="I122" s="739"/>
      <c r="J122" s="739"/>
      <c r="K122" s="739"/>
      <c r="L122" s="739"/>
      <c r="M122" s="741"/>
      <c r="N122" s="742"/>
      <c r="O122" s="742"/>
      <c r="P122" s="742"/>
      <c r="Q122" s="742"/>
      <c r="R122" s="743"/>
      <c r="S122" s="743"/>
      <c r="T122" s="743"/>
    </row>
    <row r="123" spans="1:20" s="735" customFormat="1" ht="20.149999999999999" customHeight="1">
      <c r="A123" s="737"/>
      <c r="B123" s="737"/>
      <c r="C123" s="737"/>
      <c r="D123" s="1340"/>
      <c r="E123" s="737"/>
      <c r="F123" s="738" t="s">
        <v>210</v>
      </c>
      <c r="G123" s="874" t="s">
        <v>210</v>
      </c>
      <c r="H123" s="740"/>
      <c r="I123" s="739"/>
      <c r="J123" s="739"/>
      <c r="K123" s="739"/>
      <c r="L123" s="739"/>
      <c r="M123" s="741"/>
      <c r="N123" s="742"/>
      <c r="O123" s="742"/>
      <c r="P123" s="742"/>
      <c r="Q123" s="742"/>
      <c r="R123" s="743"/>
      <c r="S123" s="743"/>
      <c r="T123" s="743"/>
    </row>
    <row r="124" spans="1:20" s="735" customFormat="1" ht="20.149999999999999" customHeight="1">
      <c r="A124" s="737"/>
      <c r="B124" s="737"/>
      <c r="C124" s="737"/>
      <c r="D124" s="1340"/>
      <c r="E124" s="737"/>
      <c r="F124" s="738" t="s">
        <v>210</v>
      </c>
      <c r="G124" s="874" t="s">
        <v>210</v>
      </c>
      <c r="H124" s="740"/>
      <c r="I124" s="739"/>
      <c r="J124" s="739"/>
      <c r="K124" s="739"/>
      <c r="L124" s="739"/>
      <c r="M124" s="741"/>
      <c r="N124" s="742"/>
      <c r="O124" s="742"/>
      <c r="P124" s="742"/>
      <c r="Q124" s="742"/>
      <c r="R124" s="743"/>
      <c r="S124" s="743"/>
      <c r="T124" s="743"/>
    </row>
    <row r="125" spans="1:20" s="735" customFormat="1" ht="20.149999999999999" customHeight="1">
      <c r="A125" s="737"/>
      <c r="B125" s="737"/>
      <c r="C125" s="737"/>
      <c r="D125" s="1340"/>
      <c r="E125" s="737"/>
      <c r="F125" s="738" t="s">
        <v>210</v>
      </c>
      <c r="G125" s="874" t="s">
        <v>210</v>
      </c>
      <c r="H125" s="740"/>
      <c r="I125" s="739"/>
      <c r="J125" s="739"/>
      <c r="K125" s="739"/>
      <c r="L125" s="739"/>
      <c r="M125" s="741"/>
      <c r="N125" s="742"/>
      <c r="O125" s="742"/>
      <c r="P125" s="742"/>
      <c r="Q125" s="742"/>
      <c r="R125" s="743"/>
      <c r="S125" s="743"/>
      <c r="T125" s="743"/>
    </row>
    <row r="126" spans="1:20" s="735" customFormat="1" ht="20.149999999999999" customHeight="1">
      <c r="A126" s="737"/>
      <c r="B126" s="737"/>
      <c r="C126" s="737"/>
      <c r="D126" s="1340"/>
      <c r="E126" s="737"/>
      <c r="F126" s="738" t="s">
        <v>210</v>
      </c>
      <c r="G126" s="874" t="s">
        <v>210</v>
      </c>
      <c r="H126" s="740"/>
      <c r="I126" s="739"/>
      <c r="J126" s="739"/>
      <c r="K126" s="739"/>
      <c r="L126" s="739"/>
      <c r="M126" s="741"/>
      <c r="N126" s="742"/>
      <c r="O126" s="742"/>
      <c r="P126" s="742"/>
      <c r="Q126" s="742"/>
      <c r="R126" s="743"/>
      <c r="S126" s="743"/>
      <c r="T126" s="743"/>
    </row>
    <row r="127" spans="1:20" s="735" customFormat="1" ht="20.149999999999999" customHeight="1">
      <c r="A127" s="737"/>
      <c r="B127" s="737"/>
      <c r="C127" s="737"/>
      <c r="D127" s="1340"/>
      <c r="E127" s="737"/>
      <c r="F127" s="738" t="s">
        <v>210</v>
      </c>
      <c r="G127" s="874" t="s">
        <v>210</v>
      </c>
      <c r="H127" s="740"/>
      <c r="I127" s="739"/>
      <c r="J127" s="739"/>
      <c r="K127" s="739"/>
      <c r="L127" s="739"/>
      <c r="M127" s="741"/>
      <c r="N127" s="742"/>
      <c r="O127" s="742"/>
      <c r="P127" s="742"/>
      <c r="Q127" s="742"/>
      <c r="R127" s="743"/>
      <c r="S127" s="743"/>
      <c r="T127" s="743"/>
    </row>
    <row r="128" spans="1:20" s="735" customFormat="1" ht="20.149999999999999" customHeight="1">
      <c r="A128" s="737"/>
      <c r="B128" s="737"/>
      <c r="C128" s="737"/>
      <c r="D128" s="1340"/>
      <c r="E128" s="737"/>
      <c r="F128" s="738" t="s">
        <v>210</v>
      </c>
      <c r="G128" s="874" t="s">
        <v>210</v>
      </c>
      <c r="H128" s="740"/>
      <c r="I128" s="739"/>
      <c r="J128" s="739"/>
      <c r="K128" s="739"/>
      <c r="L128" s="739"/>
      <c r="M128" s="741"/>
      <c r="N128" s="742"/>
      <c r="O128" s="742"/>
      <c r="P128" s="742"/>
      <c r="Q128" s="742"/>
      <c r="R128" s="743"/>
      <c r="S128" s="743"/>
      <c r="T128" s="743"/>
    </row>
    <row r="129" spans="1:20" s="735" customFormat="1" ht="20.149999999999999" customHeight="1">
      <c r="A129" s="737"/>
      <c r="B129" s="737"/>
      <c r="C129" s="737"/>
      <c r="D129" s="1340"/>
      <c r="E129" s="737"/>
      <c r="F129" s="738" t="s">
        <v>210</v>
      </c>
      <c r="G129" s="874" t="s">
        <v>210</v>
      </c>
      <c r="H129" s="740"/>
      <c r="I129" s="739"/>
      <c r="J129" s="739"/>
      <c r="K129" s="739"/>
      <c r="L129" s="739"/>
      <c r="M129" s="741"/>
      <c r="N129" s="742"/>
      <c r="O129" s="742"/>
      <c r="P129" s="742"/>
      <c r="Q129" s="742"/>
      <c r="R129" s="743"/>
      <c r="S129" s="743"/>
      <c r="T129" s="743"/>
    </row>
    <row r="130" spans="1:20" s="735" customFormat="1" ht="20.149999999999999" customHeight="1">
      <c r="A130" s="737"/>
      <c r="B130" s="737"/>
      <c r="C130" s="737"/>
      <c r="D130" s="1340"/>
      <c r="E130" s="737"/>
      <c r="F130" s="738" t="s">
        <v>210</v>
      </c>
      <c r="G130" s="874" t="s">
        <v>210</v>
      </c>
      <c r="H130" s="740"/>
      <c r="I130" s="739"/>
      <c r="J130" s="739"/>
      <c r="K130" s="739"/>
      <c r="L130" s="739"/>
      <c r="M130" s="741"/>
      <c r="N130" s="742"/>
      <c r="O130" s="742"/>
      <c r="P130" s="742"/>
      <c r="Q130" s="742"/>
      <c r="R130" s="743"/>
      <c r="S130" s="743"/>
      <c r="T130" s="743"/>
    </row>
    <row r="131" spans="1:20" s="735" customFormat="1" ht="20.149999999999999" customHeight="1">
      <c r="A131" s="737"/>
      <c r="B131" s="737"/>
      <c r="C131" s="737"/>
      <c r="D131" s="1340"/>
      <c r="E131" s="737"/>
      <c r="F131" s="738" t="s">
        <v>210</v>
      </c>
      <c r="G131" s="874" t="s">
        <v>210</v>
      </c>
      <c r="H131" s="740"/>
      <c r="I131" s="739"/>
      <c r="J131" s="739"/>
      <c r="K131" s="739"/>
      <c r="L131" s="739"/>
      <c r="M131" s="741"/>
      <c r="N131" s="742"/>
      <c r="O131" s="742"/>
      <c r="P131" s="742"/>
      <c r="Q131" s="742"/>
      <c r="R131" s="743"/>
      <c r="S131" s="743"/>
      <c r="T131" s="743"/>
    </row>
    <row r="132" spans="1:20" s="735" customFormat="1" ht="20.149999999999999" customHeight="1">
      <c r="A132" s="737"/>
      <c r="B132" s="737"/>
      <c r="C132" s="737"/>
      <c r="D132" s="1340"/>
      <c r="E132" s="737"/>
      <c r="F132" s="738" t="s">
        <v>210</v>
      </c>
      <c r="G132" s="874" t="s">
        <v>210</v>
      </c>
      <c r="H132" s="740"/>
      <c r="I132" s="739"/>
      <c r="J132" s="739"/>
      <c r="K132" s="739"/>
      <c r="L132" s="739"/>
      <c r="M132" s="741"/>
      <c r="N132" s="742"/>
      <c r="O132" s="742"/>
      <c r="P132" s="742"/>
      <c r="Q132" s="742"/>
      <c r="R132" s="743"/>
      <c r="S132" s="743"/>
      <c r="T132" s="743"/>
    </row>
    <row r="133" spans="1:20" s="735" customFormat="1" ht="20.149999999999999" customHeight="1">
      <c r="A133" s="737"/>
      <c r="B133" s="737"/>
      <c r="C133" s="737"/>
      <c r="D133" s="1340"/>
      <c r="E133" s="737"/>
      <c r="F133" s="738" t="s">
        <v>210</v>
      </c>
      <c r="G133" s="874" t="s">
        <v>210</v>
      </c>
      <c r="H133" s="740"/>
      <c r="I133" s="739"/>
      <c r="J133" s="739"/>
      <c r="K133" s="739"/>
      <c r="L133" s="739"/>
      <c r="M133" s="741"/>
      <c r="N133" s="742"/>
      <c r="O133" s="742"/>
      <c r="P133" s="742"/>
      <c r="Q133" s="742"/>
      <c r="R133" s="743"/>
      <c r="S133" s="743"/>
      <c r="T133" s="743"/>
    </row>
    <row r="134" spans="1:20" s="735" customFormat="1" ht="20.149999999999999" customHeight="1">
      <c r="A134" s="737"/>
      <c r="B134" s="737"/>
      <c r="C134" s="737"/>
      <c r="D134" s="1340"/>
      <c r="E134" s="737"/>
      <c r="F134" s="738" t="s">
        <v>210</v>
      </c>
      <c r="G134" s="874" t="s">
        <v>210</v>
      </c>
      <c r="H134" s="740"/>
      <c r="I134" s="739"/>
      <c r="J134" s="739"/>
      <c r="K134" s="739"/>
      <c r="L134" s="739"/>
      <c r="M134" s="741"/>
      <c r="N134" s="742"/>
      <c r="O134" s="742"/>
      <c r="P134" s="742"/>
      <c r="Q134" s="742"/>
      <c r="R134" s="743"/>
      <c r="S134" s="743"/>
      <c r="T134" s="743"/>
    </row>
    <row r="135" spans="1:20" s="735" customFormat="1" ht="20.149999999999999" customHeight="1">
      <c r="A135" s="737"/>
      <c r="B135" s="737"/>
      <c r="C135" s="737"/>
      <c r="D135" s="1340"/>
      <c r="E135" s="737"/>
      <c r="F135" s="738" t="s">
        <v>210</v>
      </c>
      <c r="G135" s="874" t="s">
        <v>210</v>
      </c>
      <c r="H135" s="740"/>
      <c r="I135" s="739"/>
      <c r="J135" s="739"/>
      <c r="K135" s="739"/>
      <c r="L135" s="739"/>
      <c r="M135" s="741"/>
      <c r="N135" s="742"/>
      <c r="O135" s="742"/>
      <c r="P135" s="742"/>
      <c r="Q135" s="742"/>
      <c r="R135" s="743"/>
      <c r="S135" s="743"/>
      <c r="T135" s="743"/>
    </row>
    <row r="136" spans="1:20" s="735" customFormat="1" ht="20.149999999999999" customHeight="1">
      <c r="A136" s="737"/>
      <c r="B136" s="737"/>
      <c r="C136" s="737"/>
      <c r="D136" s="1340"/>
      <c r="E136" s="737"/>
      <c r="F136" s="738" t="s">
        <v>210</v>
      </c>
      <c r="G136" s="874" t="s">
        <v>210</v>
      </c>
      <c r="H136" s="740"/>
      <c r="I136" s="739"/>
      <c r="J136" s="739"/>
      <c r="K136" s="739"/>
      <c r="L136" s="739"/>
      <c r="M136" s="741"/>
      <c r="N136" s="742"/>
      <c r="O136" s="742"/>
      <c r="P136" s="742"/>
      <c r="Q136" s="742"/>
      <c r="R136" s="743"/>
      <c r="S136" s="743"/>
      <c r="T136" s="743"/>
    </row>
    <row r="137" spans="1:20" s="735" customFormat="1" ht="20.149999999999999" customHeight="1">
      <c r="A137" s="737"/>
      <c r="B137" s="737"/>
      <c r="C137" s="737"/>
      <c r="D137" s="1340"/>
      <c r="E137" s="737"/>
      <c r="F137" s="738" t="s">
        <v>210</v>
      </c>
      <c r="G137" s="874" t="s">
        <v>210</v>
      </c>
      <c r="H137" s="740"/>
      <c r="I137" s="739"/>
      <c r="J137" s="739"/>
      <c r="K137" s="739"/>
      <c r="L137" s="739"/>
      <c r="M137" s="741"/>
      <c r="N137" s="742"/>
      <c r="O137" s="742"/>
      <c r="P137" s="742"/>
      <c r="Q137" s="742"/>
      <c r="R137" s="743"/>
      <c r="S137" s="743"/>
      <c r="T137" s="743"/>
    </row>
    <row r="138" spans="1:20" s="735" customFormat="1" ht="20.149999999999999" customHeight="1">
      <c r="A138" s="737"/>
      <c r="B138" s="737"/>
      <c r="C138" s="737"/>
      <c r="D138" s="1340"/>
      <c r="E138" s="737"/>
      <c r="F138" s="738" t="s">
        <v>210</v>
      </c>
      <c r="G138" s="874" t="s">
        <v>210</v>
      </c>
      <c r="H138" s="740"/>
      <c r="I138" s="739"/>
      <c r="J138" s="739"/>
      <c r="K138" s="739"/>
      <c r="L138" s="739"/>
      <c r="M138" s="741"/>
      <c r="N138" s="742"/>
      <c r="O138" s="742"/>
      <c r="P138" s="742"/>
      <c r="Q138" s="742"/>
      <c r="R138" s="743"/>
      <c r="S138" s="743"/>
      <c r="T138" s="743"/>
    </row>
    <row r="139" spans="1:20" s="735" customFormat="1" ht="20.149999999999999" customHeight="1">
      <c r="A139" s="737"/>
      <c r="B139" s="737"/>
      <c r="C139" s="737"/>
      <c r="D139" s="1340"/>
      <c r="E139" s="737"/>
      <c r="F139" s="738" t="s">
        <v>210</v>
      </c>
      <c r="G139" s="874" t="s">
        <v>210</v>
      </c>
      <c r="H139" s="740"/>
      <c r="I139" s="739"/>
      <c r="J139" s="739"/>
      <c r="K139" s="739"/>
      <c r="L139" s="739"/>
      <c r="M139" s="741"/>
      <c r="N139" s="742"/>
      <c r="O139" s="742"/>
      <c r="P139" s="742"/>
      <c r="Q139" s="742"/>
      <c r="R139" s="743"/>
      <c r="S139" s="743"/>
      <c r="T139" s="743"/>
    </row>
    <row r="140" spans="1:20" s="735" customFormat="1" ht="20.149999999999999" customHeight="1">
      <c r="A140" s="737"/>
      <c r="B140" s="737"/>
      <c r="C140" s="737"/>
      <c r="D140" s="1340"/>
      <c r="E140" s="737"/>
      <c r="F140" s="738" t="s">
        <v>210</v>
      </c>
      <c r="G140" s="874" t="s">
        <v>210</v>
      </c>
      <c r="H140" s="740"/>
      <c r="I140" s="739"/>
      <c r="J140" s="739"/>
      <c r="K140" s="739"/>
      <c r="L140" s="739"/>
      <c r="M140" s="741"/>
      <c r="N140" s="742"/>
      <c r="O140" s="742"/>
      <c r="P140" s="742"/>
      <c r="Q140" s="742"/>
      <c r="R140" s="743"/>
      <c r="S140" s="743"/>
      <c r="T140" s="743"/>
    </row>
    <row r="141" spans="1:20" s="735" customFormat="1" ht="20.149999999999999" customHeight="1">
      <c r="A141" s="737"/>
      <c r="B141" s="737"/>
      <c r="C141" s="737"/>
      <c r="D141" s="1340"/>
      <c r="E141" s="737"/>
      <c r="F141" s="738" t="s">
        <v>210</v>
      </c>
      <c r="G141" s="874" t="s">
        <v>210</v>
      </c>
      <c r="H141" s="740"/>
      <c r="I141" s="739"/>
      <c r="J141" s="739"/>
      <c r="K141" s="739"/>
      <c r="L141" s="739"/>
      <c r="M141" s="741"/>
      <c r="N141" s="742"/>
      <c r="O141" s="742"/>
      <c r="P141" s="742"/>
      <c r="Q141" s="742"/>
      <c r="R141" s="743"/>
      <c r="S141" s="743"/>
      <c r="T141" s="743"/>
    </row>
    <row r="142" spans="1:20" s="735" customFormat="1" ht="20.149999999999999" customHeight="1">
      <c r="A142" s="737"/>
      <c r="B142" s="737"/>
      <c r="C142" s="737"/>
      <c r="D142" s="1340"/>
      <c r="E142" s="737"/>
      <c r="F142" s="738" t="s">
        <v>210</v>
      </c>
      <c r="G142" s="874" t="s">
        <v>210</v>
      </c>
      <c r="H142" s="740"/>
      <c r="I142" s="739"/>
      <c r="J142" s="739"/>
      <c r="K142" s="739"/>
      <c r="L142" s="739"/>
      <c r="M142" s="741"/>
      <c r="N142" s="742"/>
      <c r="O142" s="742"/>
      <c r="P142" s="742"/>
      <c r="Q142" s="742"/>
      <c r="R142" s="743"/>
      <c r="S142" s="743"/>
      <c r="T142" s="743"/>
    </row>
    <row r="143" spans="1:20" s="735" customFormat="1" ht="20.149999999999999" customHeight="1">
      <c r="A143" s="737"/>
      <c r="B143" s="737"/>
      <c r="C143" s="737"/>
      <c r="D143" s="1340"/>
      <c r="E143" s="737"/>
      <c r="F143" s="738" t="s">
        <v>210</v>
      </c>
      <c r="G143" s="874" t="s">
        <v>210</v>
      </c>
      <c r="H143" s="740"/>
      <c r="I143" s="739"/>
      <c r="J143" s="739"/>
      <c r="K143" s="739"/>
      <c r="L143" s="739"/>
      <c r="M143" s="741"/>
      <c r="N143" s="742"/>
      <c r="O143" s="742"/>
      <c r="P143" s="742"/>
      <c r="Q143" s="742"/>
      <c r="R143" s="743"/>
      <c r="S143" s="743"/>
      <c r="T143" s="743"/>
    </row>
    <row r="144" spans="1:20" s="735" customFormat="1" ht="20.149999999999999" customHeight="1">
      <c r="A144" s="737"/>
      <c r="B144" s="737"/>
      <c r="C144" s="737"/>
      <c r="D144" s="1340"/>
      <c r="E144" s="737"/>
      <c r="F144" s="738" t="s">
        <v>210</v>
      </c>
      <c r="G144" s="874" t="s">
        <v>210</v>
      </c>
      <c r="H144" s="740"/>
      <c r="I144" s="739"/>
      <c r="J144" s="739"/>
      <c r="K144" s="739"/>
      <c r="L144" s="739"/>
      <c r="M144" s="741"/>
      <c r="N144" s="742"/>
      <c r="O144" s="742"/>
      <c r="P144" s="742"/>
      <c r="Q144" s="742"/>
      <c r="R144" s="743"/>
      <c r="S144" s="743"/>
      <c r="T144" s="743"/>
    </row>
    <row r="145" spans="1:20" s="735" customFormat="1" ht="20.149999999999999" customHeight="1">
      <c r="A145" s="737"/>
      <c r="B145" s="737"/>
      <c r="C145" s="737"/>
      <c r="D145" s="1340"/>
      <c r="E145" s="737"/>
      <c r="F145" s="738" t="s">
        <v>210</v>
      </c>
      <c r="G145" s="874" t="s">
        <v>210</v>
      </c>
      <c r="H145" s="740"/>
      <c r="I145" s="739"/>
      <c r="J145" s="739"/>
      <c r="K145" s="739"/>
      <c r="L145" s="739"/>
      <c r="M145" s="741"/>
      <c r="N145" s="742"/>
      <c r="O145" s="742"/>
      <c r="P145" s="742"/>
      <c r="Q145" s="742"/>
      <c r="R145" s="743"/>
      <c r="S145" s="743"/>
      <c r="T145" s="743"/>
    </row>
    <row r="146" spans="1:20" s="735" customFormat="1" ht="20.149999999999999" customHeight="1">
      <c r="A146" s="737"/>
      <c r="B146" s="737"/>
      <c r="C146" s="737"/>
      <c r="D146" s="1340"/>
      <c r="E146" s="737"/>
      <c r="F146" s="738" t="s">
        <v>210</v>
      </c>
      <c r="G146" s="874" t="s">
        <v>210</v>
      </c>
      <c r="H146" s="740"/>
      <c r="I146" s="739"/>
      <c r="J146" s="739"/>
      <c r="K146" s="739"/>
      <c r="L146" s="739"/>
      <c r="M146" s="741"/>
      <c r="N146" s="742"/>
      <c r="O146" s="742"/>
      <c r="P146" s="742"/>
      <c r="Q146" s="742"/>
      <c r="R146" s="743"/>
      <c r="S146" s="743"/>
      <c r="T146" s="743"/>
    </row>
    <row r="147" spans="1:20" s="735" customFormat="1" ht="20.149999999999999" customHeight="1">
      <c r="A147" s="737"/>
      <c r="B147" s="737"/>
      <c r="C147" s="737"/>
      <c r="D147" s="1340"/>
      <c r="E147" s="737"/>
      <c r="F147" s="738" t="s">
        <v>210</v>
      </c>
      <c r="G147" s="874" t="s">
        <v>210</v>
      </c>
      <c r="H147" s="740"/>
      <c r="I147" s="739"/>
      <c r="J147" s="739"/>
      <c r="K147" s="739"/>
      <c r="L147" s="739"/>
      <c r="M147" s="741"/>
      <c r="N147" s="742"/>
      <c r="O147" s="742"/>
      <c r="P147" s="742"/>
      <c r="Q147" s="742"/>
      <c r="R147" s="743"/>
      <c r="S147" s="743"/>
      <c r="T147" s="743"/>
    </row>
    <row r="148" spans="1:20" s="735" customFormat="1" ht="20.149999999999999" customHeight="1">
      <c r="A148" s="737"/>
      <c r="B148" s="737"/>
      <c r="C148" s="737"/>
      <c r="D148" s="1340"/>
      <c r="E148" s="737"/>
      <c r="F148" s="738" t="s">
        <v>210</v>
      </c>
      <c r="G148" s="874" t="s">
        <v>210</v>
      </c>
      <c r="H148" s="740"/>
      <c r="I148" s="739"/>
      <c r="J148" s="739"/>
      <c r="K148" s="739"/>
      <c r="L148" s="739"/>
      <c r="M148" s="741"/>
      <c r="N148" s="742"/>
      <c r="O148" s="742"/>
      <c r="P148" s="742"/>
      <c r="Q148" s="742"/>
      <c r="R148" s="743"/>
      <c r="S148" s="743"/>
      <c r="T148" s="743"/>
    </row>
    <row r="149" spans="1:20" s="735" customFormat="1" ht="20.149999999999999" customHeight="1">
      <c r="A149" s="737"/>
      <c r="B149" s="737"/>
      <c r="C149" s="737"/>
      <c r="D149" s="1340"/>
      <c r="E149" s="737"/>
      <c r="F149" s="738" t="s">
        <v>210</v>
      </c>
      <c r="G149" s="874" t="s">
        <v>210</v>
      </c>
      <c r="H149" s="740"/>
      <c r="I149" s="739"/>
      <c r="J149" s="739"/>
      <c r="K149" s="739"/>
      <c r="L149" s="739"/>
      <c r="M149" s="741"/>
      <c r="N149" s="742"/>
      <c r="O149" s="742"/>
      <c r="P149" s="742"/>
      <c r="Q149" s="742"/>
      <c r="R149" s="743"/>
      <c r="S149" s="743"/>
      <c r="T149" s="743"/>
    </row>
    <row r="150" spans="1:20" s="735" customFormat="1" ht="20.149999999999999" customHeight="1">
      <c r="A150" s="737"/>
      <c r="B150" s="737"/>
      <c r="C150" s="737"/>
      <c r="D150" s="1340"/>
      <c r="E150" s="737"/>
      <c r="F150" s="738" t="s">
        <v>210</v>
      </c>
      <c r="G150" s="874" t="s">
        <v>210</v>
      </c>
      <c r="H150" s="740"/>
      <c r="I150" s="739"/>
      <c r="J150" s="739"/>
      <c r="K150" s="739"/>
      <c r="L150" s="739"/>
      <c r="M150" s="741"/>
      <c r="N150" s="742"/>
      <c r="O150" s="742"/>
      <c r="P150" s="742"/>
      <c r="Q150" s="742"/>
      <c r="R150" s="743"/>
      <c r="S150" s="743"/>
      <c r="T150" s="743"/>
    </row>
    <row r="151" spans="1:20" s="735" customFormat="1" ht="20.149999999999999" customHeight="1">
      <c r="A151" s="737"/>
      <c r="B151" s="737"/>
      <c r="C151" s="737"/>
      <c r="D151" s="1340"/>
      <c r="E151" s="737"/>
      <c r="F151" s="738" t="s">
        <v>210</v>
      </c>
      <c r="G151" s="874" t="s">
        <v>210</v>
      </c>
      <c r="H151" s="740"/>
      <c r="I151" s="739"/>
      <c r="J151" s="739"/>
      <c r="K151" s="739"/>
      <c r="L151" s="739"/>
      <c r="M151" s="741"/>
      <c r="N151" s="742"/>
      <c r="O151" s="742"/>
      <c r="P151" s="742"/>
      <c r="Q151" s="742"/>
      <c r="R151" s="743"/>
      <c r="S151" s="743"/>
      <c r="T151" s="743"/>
    </row>
    <row r="152" spans="1:20" s="735" customFormat="1" ht="20.149999999999999" customHeight="1">
      <c r="A152" s="737"/>
      <c r="B152" s="737"/>
      <c r="C152" s="737"/>
      <c r="D152" s="1340"/>
      <c r="E152" s="737"/>
      <c r="F152" s="738" t="s">
        <v>210</v>
      </c>
      <c r="G152" s="874" t="s">
        <v>210</v>
      </c>
      <c r="H152" s="740"/>
      <c r="I152" s="739"/>
      <c r="J152" s="739"/>
      <c r="K152" s="739"/>
      <c r="L152" s="739"/>
      <c r="M152" s="741"/>
      <c r="N152" s="742"/>
      <c r="O152" s="742"/>
      <c r="P152" s="742"/>
      <c r="Q152" s="742"/>
      <c r="R152" s="743"/>
      <c r="S152" s="743"/>
      <c r="T152" s="743"/>
    </row>
    <row r="153" spans="1:20" s="735" customFormat="1" ht="20.149999999999999" customHeight="1">
      <c r="A153" s="737"/>
      <c r="B153" s="737"/>
      <c r="C153" s="737"/>
      <c r="D153" s="1340"/>
      <c r="E153" s="737"/>
      <c r="F153" s="738" t="s">
        <v>210</v>
      </c>
      <c r="G153" s="874" t="s">
        <v>210</v>
      </c>
      <c r="H153" s="740"/>
      <c r="I153" s="739"/>
      <c r="J153" s="739"/>
      <c r="K153" s="739"/>
      <c r="L153" s="739"/>
      <c r="M153" s="741"/>
      <c r="N153" s="742"/>
      <c r="O153" s="742"/>
      <c r="P153" s="742"/>
      <c r="Q153" s="742"/>
      <c r="R153" s="743"/>
      <c r="S153" s="743"/>
      <c r="T153" s="743"/>
    </row>
    <row r="154" spans="1:20" s="735" customFormat="1" ht="20.149999999999999" customHeight="1">
      <c r="A154" s="737"/>
      <c r="B154" s="737"/>
      <c r="C154" s="737"/>
      <c r="D154" s="1340"/>
      <c r="E154" s="737"/>
      <c r="F154" s="738" t="s">
        <v>210</v>
      </c>
      <c r="G154" s="874" t="s">
        <v>210</v>
      </c>
      <c r="H154" s="740"/>
      <c r="I154" s="739"/>
      <c r="J154" s="739"/>
      <c r="K154" s="739"/>
      <c r="L154" s="739"/>
      <c r="M154" s="741"/>
      <c r="N154" s="742"/>
      <c r="O154" s="742"/>
      <c r="P154" s="742"/>
      <c r="Q154" s="742"/>
      <c r="R154" s="743"/>
      <c r="S154" s="743"/>
      <c r="T154" s="743"/>
    </row>
    <row r="155" spans="1:20" s="735" customFormat="1" ht="20.149999999999999" customHeight="1">
      <c r="A155" s="737"/>
      <c r="B155" s="737"/>
      <c r="C155" s="737"/>
      <c r="D155" s="1340"/>
      <c r="E155" s="737"/>
      <c r="F155" s="738" t="s">
        <v>210</v>
      </c>
      <c r="G155" s="874" t="s">
        <v>210</v>
      </c>
      <c r="H155" s="740"/>
      <c r="I155" s="739"/>
      <c r="J155" s="739"/>
      <c r="K155" s="739"/>
      <c r="L155" s="739"/>
      <c r="M155" s="741"/>
      <c r="N155" s="742"/>
      <c r="O155" s="742"/>
      <c r="P155" s="742"/>
      <c r="Q155" s="742"/>
      <c r="R155" s="743"/>
      <c r="S155" s="743"/>
      <c r="T155" s="743"/>
    </row>
    <row r="156" spans="1:20" s="735" customFormat="1" ht="20.149999999999999" customHeight="1">
      <c r="A156" s="737"/>
      <c r="B156" s="737"/>
      <c r="C156" s="737"/>
      <c r="D156" s="1340"/>
      <c r="E156" s="737"/>
      <c r="F156" s="738" t="s">
        <v>210</v>
      </c>
      <c r="G156" s="874" t="s">
        <v>210</v>
      </c>
      <c r="H156" s="740"/>
      <c r="I156" s="739"/>
      <c r="J156" s="739"/>
      <c r="K156" s="739"/>
      <c r="L156" s="739"/>
      <c r="M156" s="741"/>
      <c r="N156" s="742"/>
      <c r="O156" s="742"/>
      <c r="P156" s="742"/>
      <c r="Q156" s="742"/>
      <c r="R156" s="743"/>
      <c r="S156" s="743"/>
      <c r="T156" s="743"/>
    </row>
    <row r="157" spans="1:20" s="735" customFormat="1" ht="20.149999999999999" customHeight="1">
      <c r="A157" s="737"/>
      <c r="B157" s="737"/>
      <c r="C157" s="737"/>
      <c r="D157" s="1340"/>
      <c r="E157" s="737"/>
      <c r="F157" s="738" t="s">
        <v>210</v>
      </c>
      <c r="G157" s="874" t="s">
        <v>210</v>
      </c>
      <c r="H157" s="740"/>
      <c r="I157" s="739"/>
      <c r="J157" s="739"/>
      <c r="K157" s="739"/>
      <c r="L157" s="739"/>
      <c r="M157" s="741"/>
      <c r="N157" s="742"/>
      <c r="O157" s="742"/>
      <c r="P157" s="742"/>
      <c r="Q157" s="742"/>
      <c r="R157" s="743"/>
      <c r="S157" s="743"/>
      <c r="T157" s="743"/>
    </row>
    <row r="158" spans="1:20" s="735" customFormat="1" ht="20.149999999999999" customHeight="1">
      <c r="A158" s="737"/>
      <c r="B158" s="737"/>
      <c r="C158" s="737"/>
      <c r="D158" s="1340"/>
      <c r="E158" s="737"/>
      <c r="F158" s="738" t="s">
        <v>210</v>
      </c>
      <c r="G158" s="874" t="s">
        <v>210</v>
      </c>
      <c r="H158" s="740"/>
      <c r="I158" s="739"/>
      <c r="J158" s="739"/>
      <c r="K158" s="739"/>
      <c r="L158" s="739"/>
      <c r="M158" s="741"/>
      <c r="N158" s="742"/>
      <c r="O158" s="742"/>
      <c r="P158" s="742"/>
      <c r="Q158" s="742"/>
      <c r="R158" s="743"/>
      <c r="S158" s="743"/>
      <c r="T158" s="743"/>
    </row>
    <row r="159" spans="1:20" s="735" customFormat="1" ht="20.149999999999999" customHeight="1">
      <c r="A159" s="737"/>
      <c r="B159" s="737"/>
      <c r="C159" s="737"/>
      <c r="D159" s="1340"/>
      <c r="E159" s="737"/>
      <c r="F159" s="738" t="s">
        <v>210</v>
      </c>
      <c r="G159" s="874" t="s">
        <v>210</v>
      </c>
      <c r="H159" s="740"/>
      <c r="I159" s="739"/>
      <c r="J159" s="739"/>
      <c r="K159" s="739"/>
      <c r="L159" s="739"/>
      <c r="M159" s="741"/>
      <c r="N159" s="742"/>
      <c r="O159" s="742"/>
      <c r="P159" s="742"/>
      <c r="Q159" s="742"/>
      <c r="R159" s="743"/>
      <c r="S159" s="743"/>
      <c r="T159" s="743"/>
    </row>
    <row r="160" spans="1:20" s="735" customFormat="1" ht="20.149999999999999" customHeight="1">
      <c r="A160" s="737"/>
      <c r="B160" s="737"/>
      <c r="C160" s="737"/>
      <c r="D160" s="1340"/>
      <c r="E160" s="737"/>
      <c r="F160" s="738" t="s">
        <v>210</v>
      </c>
      <c r="G160" s="874" t="s">
        <v>210</v>
      </c>
      <c r="H160" s="740"/>
      <c r="I160" s="739"/>
      <c r="J160" s="739"/>
      <c r="K160" s="739"/>
      <c r="L160" s="739"/>
      <c r="M160" s="741"/>
      <c r="N160" s="742"/>
      <c r="O160" s="742"/>
      <c r="P160" s="742"/>
      <c r="Q160" s="742"/>
      <c r="R160" s="743"/>
      <c r="S160" s="743"/>
      <c r="T160" s="743"/>
    </row>
    <row r="161" spans="1:20" s="735" customFormat="1" ht="20.149999999999999" customHeight="1">
      <c r="A161" s="737"/>
      <c r="B161" s="737"/>
      <c r="C161" s="737"/>
      <c r="D161" s="1340"/>
      <c r="E161" s="737"/>
      <c r="F161" s="738" t="s">
        <v>210</v>
      </c>
      <c r="G161" s="874" t="s">
        <v>210</v>
      </c>
      <c r="H161" s="740"/>
      <c r="I161" s="739"/>
      <c r="J161" s="739"/>
      <c r="K161" s="739"/>
      <c r="L161" s="739"/>
      <c r="M161" s="741"/>
      <c r="N161" s="742"/>
      <c r="O161" s="742"/>
      <c r="P161" s="742"/>
      <c r="Q161" s="742"/>
      <c r="R161" s="743"/>
      <c r="S161" s="743"/>
      <c r="T161" s="743"/>
    </row>
    <row r="162" spans="1:20" s="735" customFormat="1" ht="20.149999999999999" customHeight="1">
      <c r="A162" s="737"/>
      <c r="B162" s="737"/>
      <c r="C162" s="737"/>
      <c r="D162" s="1340"/>
      <c r="E162" s="737"/>
      <c r="F162" s="738" t="s">
        <v>210</v>
      </c>
      <c r="G162" s="874" t="s">
        <v>210</v>
      </c>
      <c r="H162" s="740"/>
      <c r="I162" s="739"/>
      <c r="J162" s="739"/>
      <c r="K162" s="739"/>
      <c r="L162" s="739"/>
      <c r="M162" s="741"/>
      <c r="N162" s="742"/>
      <c r="O162" s="742"/>
      <c r="P162" s="742"/>
      <c r="Q162" s="742"/>
      <c r="R162" s="743"/>
      <c r="S162" s="743"/>
      <c r="T162" s="743"/>
    </row>
    <row r="163" spans="1:20" s="735" customFormat="1" ht="20.149999999999999" customHeight="1">
      <c r="A163" s="737"/>
      <c r="B163" s="737"/>
      <c r="C163" s="737"/>
      <c r="D163" s="1340"/>
      <c r="E163" s="737"/>
      <c r="F163" s="738" t="s">
        <v>210</v>
      </c>
      <c r="G163" s="874" t="s">
        <v>210</v>
      </c>
      <c r="H163" s="740"/>
      <c r="I163" s="739"/>
      <c r="J163" s="739"/>
      <c r="K163" s="739"/>
      <c r="L163" s="739"/>
      <c r="M163" s="741"/>
      <c r="N163" s="742"/>
      <c r="O163" s="742"/>
      <c r="P163" s="742"/>
      <c r="Q163" s="742"/>
      <c r="R163" s="743"/>
      <c r="S163" s="743"/>
      <c r="T163" s="743"/>
    </row>
    <row r="164" spans="1:20" s="735" customFormat="1" ht="20.149999999999999" customHeight="1">
      <c r="A164" s="737"/>
      <c r="B164" s="737"/>
      <c r="C164" s="737"/>
      <c r="D164" s="1340"/>
      <c r="E164" s="737"/>
      <c r="F164" s="738" t="s">
        <v>210</v>
      </c>
      <c r="G164" s="874" t="s">
        <v>210</v>
      </c>
      <c r="H164" s="740"/>
      <c r="I164" s="739"/>
      <c r="J164" s="739"/>
      <c r="K164" s="739"/>
      <c r="L164" s="739"/>
      <c r="M164" s="741"/>
      <c r="N164" s="742"/>
      <c r="O164" s="742"/>
      <c r="P164" s="742"/>
      <c r="Q164" s="742"/>
      <c r="R164" s="743"/>
      <c r="S164" s="743"/>
      <c r="T164" s="743"/>
    </row>
    <row r="165" spans="1:20" s="735" customFormat="1" ht="20.149999999999999" customHeight="1">
      <c r="A165" s="737"/>
      <c r="B165" s="737"/>
      <c r="C165" s="737"/>
      <c r="D165" s="1340"/>
      <c r="E165" s="737"/>
      <c r="F165" s="738" t="s">
        <v>210</v>
      </c>
      <c r="G165" s="874" t="s">
        <v>210</v>
      </c>
      <c r="H165" s="740"/>
      <c r="I165" s="739"/>
      <c r="J165" s="739"/>
      <c r="K165" s="739"/>
      <c r="L165" s="739"/>
      <c r="M165" s="741"/>
      <c r="N165" s="742"/>
      <c r="O165" s="742"/>
      <c r="P165" s="742"/>
      <c r="Q165" s="742"/>
      <c r="R165" s="743"/>
      <c r="S165" s="743"/>
      <c r="T165" s="743"/>
    </row>
    <row r="166" spans="1:20" s="735" customFormat="1" ht="20.149999999999999" customHeight="1">
      <c r="A166" s="737"/>
      <c r="B166" s="737"/>
      <c r="C166" s="737"/>
      <c r="D166" s="1340"/>
      <c r="E166" s="737"/>
      <c r="F166" s="738" t="s">
        <v>210</v>
      </c>
      <c r="G166" s="874" t="s">
        <v>210</v>
      </c>
      <c r="H166" s="740"/>
      <c r="I166" s="739"/>
      <c r="J166" s="739"/>
      <c r="K166" s="739"/>
      <c r="L166" s="739"/>
      <c r="M166" s="741"/>
      <c r="N166" s="742"/>
      <c r="O166" s="742"/>
      <c r="P166" s="742"/>
      <c r="Q166" s="742"/>
      <c r="R166" s="743"/>
      <c r="S166" s="743"/>
      <c r="T166" s="743"/>
    </row>
    <row r="167" spans="1:20" s="735" customFormat="1" ht="20.149999999999999" customHeight="1">
      <c r="A167" s="737"/>
      <c r="B167" s="737"/>
      <c r="C167" s="737"/>
      <c r="D167" s="1340"/>
      <c r="E167" s="737"/>
      <c r="F167" s="738" t="s">
        <v>210</v>
      </c>
      <c r="G167" s="874" t="s">
        <v>210</v>
      </c>
      <c r="H167" s="740"/>
      <c r="I167" s="739"/>
      <c r="J167" s="739"/>
      <c r="K167" s="739"/>
      <c r="L167" s="739"/>
      <c r="M167" s="741"/>
      <c r="N167" s="742"/>
      <c r="O167" s="742"/>
      <c r="P167" s="742"/>
      <c r="Q167" s="742"/>
      <c r="R167" s="743"/>
      <c r="S167" s="743"/>
      <c r="T167" s="743"/>
    </row>
    <row r="168" spans="1:20" s="735" customFormat="1" ht="20.149999999999999" customHeight="1">
      <c r="A168" s="737"/>
      <c r="B168" s="737"/>
      <c r="C168" s="737"/>
      <c r="D168" s="1340"/>
      <c r="E168" s="737"/>
      <c r="F168" s="738" t="s">
        <v>210</v>
      </c>
      <c r="G168" s="874" t="s">
        <v>210</v>
      </c>
      <c r="H168" s="740"/>
      <c r="I168" s="739"/>
      <c r="J168" s="739"/>
      <c r="K168" s="739"/>
      <c r="L168" s="739"/>
      <c r="M168" s="741"/>
      <c r="N168" s="742"/>
      <c r="O168" s="742"/>
      <c r="P168" s="742"/>
      <c r="Q168" s="742"/>
      <c r="R168" s="743"/>
      <c r="S168" s="743"/>
      <c r="T168" s="743"/>
    </row>
    <row r="169" spans="1:20" s="735" customFormat="1" ht="20.149999999999999" customHeight="1">
      <c r="A169" s="737"/>
      <c r="B169" s="737"/>
      <c r="C169" s="737"/>
      <c r="D169" s="1340"/>
      <c r="E169" s="737"/>
      <c r="F169" s="738" t="s">
        <v>210</v>
      </c>
      <c r="G169" s="874" t="s">
        <v>210</v>
      </c>
      <c r="H169" s="740"/>
      <c r="I169" s="739"/>
      <c r="J169" s="739"/>
      <c r="K169" s="739"/>
      <c r="L169" s="739"/>
      <c r="M169" s="741"/>
      <c r="N169" s="742"/>
      <c r="O169" s="742"/>
      <c r="P169" s="742"/>
      <c r="Q169" s="742"/>
      <c r="R169" s="743"/>
      <c r="S169" s="743"/>
      <c r="T169" s="743"/>
    </row>
    <row r="170" spans="1:20" s="735" customFormat="1" ht="20.149999999999999" customHeight="1">
      <c r="A170" s="737"/>
      <c r="B170" s="737"/>
      <c r="C170" s="737"/>
      <c r="D170" s="1340"/>
      <c r="E170" s="737"/>
      <c r="F170" s="738" t="s">
        <v>210</v>
      </c>
      <c r="G170" s="874" t="s">
        <v>210</v>
      </c>
      <c r="H170" s="740"/>
      <c r="I170" s="739"/>
      <c r="J170" s="739"/>
      <c r="K170" s="739"/>
      <c r="L170" s="739"/>
      <c r="M170" s="741"/>
      <c r="N170" s="742"/>
      <c r="O170" s="742"/>
      <c r="P170" s="742"/>
      <c r="Q170" s="742"/>
      <c r="R170" s="743"/>
      <c r="S170" s="743"/>
      <c r="T170" s="743"/>
    </row>
    <row r="171" spans="1:20" s="735" customFormat="1" ht="20.149999999999999" customHeight="1">
      <c r="A171" s="737"/>
      <c r="B171" s="737"/>
      <c r="C171" s="737"/>
      <c r="D171" s="1340"/>
      <c r="E171" s="737"/>
      <c r="F171" s="738" t="s">
        <v>210</v>
      </c>
      <c r="G171" s="874" t="s">
        <v>210</v>
      </c>
      <c r="H171" s="740"/>
      <c r="I171" s="739"/>
      <c r="J171" s="739"/>
      <c r="K171" s="739"/>
      <c r="L171" s="739"/>
      <c r="M171" s="741"/>
      <c r="N171" s="742"/>
      <c r="O171" s="742"/>
      <c r="P171" s="742"/>
      <c r="Q171" s="742"/>
      <c r="R171" s="743"/>
      <c r="S171" s="743"/>
      <c r="T171" s="743"/>
    </row>
    <row r="172" spans="1:20" s="735" customFormat="1" ht="20.149999999999999" customHeight="1">
      <c r="A172" s="737"/>
      <c r="B172" s="737"/>
      <c r="C172" s="737"/>
      <c r="D172" s="1340"/>
      <c r="E172" s="737"/>
      <c r="F172" s="738" t="s">
        <v>210</v>
      </c>
      <c r="G172" s="874" t="s">
        <v>210</v>
      </c>
      <c r="H172" s="740"/>
      <c r="I172" s="739"/>
      <c r="J172" s="739"/>
      <c r="K172" s="739"/>
      <c r="L172" s="739"/>
      <c r="M172" s="741"/>
      <c r="N172" s="742"/>
      <c r="O172" s="742"/>
      <c r="P172" s="742"/>
      <c r="Q172" s="742"/>
      <c r="R172" s="743"/>
      <c r="S172" s="743"/>
      <c r="T172" s="743"/>
    </row>
    <row r="173" spans="1:20" s="735" customFormat="1" ht="20.149999999999999" customHeight="1">
      <c r="A173" s="737"/>
      <c r="B173" s="737"/>
      <c r="C173" s="737"/>
      <c r="D173" s="1340"/>
      <c r="E173" s="737"/>
      <c r="F173" s="738" t="s">
        <v>210</v>
      </c>
      <c r="G173" s="874" t="s">
        <v>210</v>
      </c>
      <c r="H173" s="740"/>
      <c r="I173" s="739"/>
      <c r="J173" s="739"/>
      <c r="K173" s="739"/>
      <c r="L173" s="739"/>
      <c r="M173" s="741"/>
      <c r="N173" s="742"/>
      <c r="O173" s="742"/>
      <c r="P173" s="742"/>
      <c r="Q173" s="742"/>
      <c r="R173" s="743"/>
      <c r="S173" s="743"/>
      <c r="T173" s="743"/>
    </row>
    <row r="174" spans="1:20" s="735" customFormat="1" ht="20.149999999999999" customHeight="1">
      <c r="A174" s="737"/>
      <c r="B174" s="737"/>
      <c r="C174" s="737"/>
      <c r="D174" s="1340"/>
      <c r="E174" s="737"/>
      <c r="F174" s="738" t="s">
        <v>210</v>
      </c>
      <c r="G174" s="874" t="s">
        <v>210</v>
      </c>
      <c r="H174" s="740"/>
      <c r="I174" s="739"/>
      <c r="J174" s="739"/>
      <c r="K174" s="739"/>
      <c r="L174" s="739"/>
      <c r="M174" s="741"/>
      <c r="N174" s="742"/>
      <c r="O174" s="742"/>
      <c r="P174" s="742"/>
      <c r="Q174" s="742"/>
      <c r="R174" s="743"/>
      <c r="S174" s="743"/>
      <c r="T174" s="743"/>
    </row>
    <row r="175" spans="1:20" s="735" customFormat="1" ht="20.149999999999999" customHeight="1">
      <c r="A175" s="737"/>
      <c r="B175" s="737"/>
      <c r="C175" s="737"/>
      <c r="D175" s="1340"/>
      <c r="E175" s="737"/>
      <c r="F175" s="738" t="s">
        <v>210</v>
      </c>
      <c r="G175" s="874" t="s">
        <v>210</v>
      </c>
      <c r="H175" s="740"/>
      <c r="I175" s="739"/>
      <c r="J175" s="739"/>
      <c r="K175" s="739"/>
      <c r="L175" s="739"/>
      <c r="M175" s="741"/>
      <c r="N175" s="742"/>
      <c r="O175" s="742"/>
      <c r="P175" s="742"/>
      <c r="Q175" s="742"/>
      <c r="R175" s="743"/>
      <c r="S175" s="743"/>
      <c r="T175" s="743"/>
    </row>
    <row r="176" spans="1:20" s="735" customFormat="1" ht="20.149999999999999" customHeight="1">
      <c r="A176" s="737"/>
      <c r="B176" s="737"/>
      <c r="C176" s="737"/>
      <c r="D176" s="1340"/>
      <c r="E176" s="737"/>
      <c r="F176" s="738" t="s">
        <v>210</v>
      </c>
      <c r="G176" s="874" t="s">
        <v>210</v>
      </c>
      <c r="H176" s="740"/>
      <c r="I176" s="739"/>
      <c r="J176" s="739"/>
      <c r="K176" s="739"/>
      <c r="L176" s="739"/>
      <c r="M176" s="741"/>
      <c r="N176" s="742"/>
      <c r="O176" s="742"/>
      <c r="P176" s="742"/>
      <c r="Q176" s="742"/>
      <c r="R176" s="743"/>
      <c r="S176" s="743"/>
      <c r="T176" s="743"/>
    </row>
    <row r="177" spans="1:20" s="735" customFormat="1" ht="20.149999999999999" customHeight="1">
      <c r="A177" s="737"/>
      <c r="B177" s="737"/>
      <c r="C177" s="737"/>
      <c r="D177" s="1340"/>
      <c r="E177" s="737"/>
      <c r="F177" s="738" t="s">
        <v>210</v>
      </c>
      <c r="G177" s="874" t="s">
        <v>210</v>
      </c>
      <c r="H177" s="740"/>
      <c r="I177" s="739"/>
      <c r="J177" s="739"/>
      <c r="K177" s="739"/>
      <c r="L177" s="739"/>
      <c r="M177" s="741"/>
      <c r="N177" s="742"/>
      <c r="O177" s="742"/>
      <c r="P177" s="742"/>
      <c r="Q177" s="742"/>
      <c r="R177" s="743"/>
      <c r="S177" s="743"/>
      <c r="T177" s="743"/>
    </row>
    <row r="178" spans="1:20" s="735" customFormat="1" ht="20.149999999999999" customHeight="1">
      <c r="A178" s="737"/>
      <c r="B178" s="737"/>
      <c r="C178" s="737"/>
      <c r="D178" s="1340"/>
      <c r="E178" s="737"/>
      <c r="F178" s="738" t="s">
        <v>210</v>
      </c>
      <c r="G178" s="874" t="s">
        <v>210</v>
      </c>
      <c r="H178" s="740"/>
      <c r="I178" s="739"/>
      <c r="J178" s="739"/>
      <c r="K178" s="739"/>
      <c r="L178" s="739"/>
      <c r="M178" s="741"/>
      <c r="N178" s="742"/>
      <c r="O178" s="742"/>
      <c r="P178" s="742"/>
      <c r="Q178" s="742"/>
      <c r="R178" s="743"/>
      <c r="S178" s="743"/>
      <c r="T178" s="743"/>
    </row>
    <row r="179" spans="1:20" s="735" customFormat="1" ht="20.149999999999999" customHeight="1">
      <c r="A179" s="737"/>
      <c r="B179" s="737"/>
      <c r="C179" s="737"/>
      <c r="D179" s="1340"/>
      <c r="E179" s="737"/>
      <c r="F179" s="738" t="s">
        <v>210</v>
      </c>
      <c r="G179" s="874" t="s">
        <v>210</v>
      </c>
      <c r="H179" s="740"/>
      <c r="I179" s="739"/>
      <c r="J179" s="739"/>
      <c r="K179" s="739"/>
      <c r="L179" s="739"/>
      <c r="M179" s="741"/>
      <c r="N179" s="742"/>
      <c r="O179" s="742"/>
      <c r="P179" s="742"/>
      <c r="Q179" s="742"/>
      <c r="R179" s="743"/>
      <c r="S179" s="743"/>
      <c r="T179" s="743"/>
    </row>
    <row r="180" spans="1:20" s="735" customFormat="1" ht="20.149999999999999" customHeight="1">
      <c r="A180" s="737"/>
      <c r="B180" s="737"/>
      <c r="C180" s="737"/>
      <c r="D180" s="1340"/>
      <c r="E180" s="737"/>
      <c r="F180" s="738" t="s">
        <v>210</v>
      </c>
      <c r="G180" s="874" t="s">
        <v>210</v>
      </c>
      <c r="H180" s="740"/>
      <c r="I180" s="739"/>
      <c r="J180" s="739"/>
      <c r="K180" s="739"/>
      <c r="L180" s="739"/>
      <c r="M180" s="741"/>
      <c r="N180" s="742"/>
      <c r="O180" s="742"/>
      <c r="P180" s="742"/>
      <c r="Q180" s="742"/>
      <c r="R180" s="743"/>
      <c r="S180" s="743"/>
      <c r="T180" s="743"/>
    </row>
    <row r="181" spans="1:20" s="735" customFormat="1" ht="20.149999999999999" customHeight="1">
      <c r="A181" s="737"/>
      <c r="B181" s="737"/>
      <c r="C181" s="737"/>
      <c r="D181" s="1340"/>
      <c r="E181" s="737"/>
      <c r="F181" s="738" t="s">
        <v>210</v>
      </c>
      <c r="G181" s="874" t="s">
        <v>210</v>
      </c>
      <c r="H181" s="740"/>
      <c r="I181" s="739"/>
      <c r="J181" s="739"/>
      <c r="K181" s="739"/>
      <c r="L181" s="739"/>
      <c r="M181" s="741"/>
      <c r="N181" s="742"/>
      <c r="O181" s="742"/>
      <c r="P181" s="742"/>
      <c r="Q181" s="742"/>
      <c r="R181" s="743"/>
      <c r="S181" s="743"/>
      <c r="T181" s="743"/>
    </row>
    <row r="182" spans="1:20" s="735" customFormat="1" ht="20.149999999999999" customHeight="1">
      <c r="A182" s="737"/>
      <c r="B182" s="737"/>
      <c r="C182" s="737"/>
      <c r="D182" s="1340"/>
      <c r="E182" s="737"/>
      <c r="F182" s="738" t="s">
        <v>210</v>
      </c>
      <c r="G182" s="874" t="s">
        <v>210</v>
      </c>
      <c r="H182" s="740"/>
      <c r="I182" s="739"/>
      <c r="J182" s="739"/>
      <c r="K182" s="739"/>
      <c r="L182" s="739"/>
      <c r="M182" s="741"/>
      <c r="N182" s="742"/>
      <c r="O182" s="742"/>
      <c r="P182" s="742"/>
      <c r="Q182" s="742"/>
      <c r="R182" s="743"/>
      <c r="S182" s="743"/>
      <c r="T182" s="743"/>
    </row>
    <row r="183" spans="1:20" s="735" customFormat="1" ht="20.149999999999999" customHeight="1">
      <c r="A183" s="737"/>
      <c r="B183" s="737"/>
      <c r="C183" s="737"/>
      <c r="D183" s="1340"/>
      <c r="E183" s="737"/>
      <c r="F183" s="738" t="s">
        <v>210</v>
      </c>
      <c r="G183" s="874" t="s">
        <v>210</v>
      </c>
      <c r="H183" s="740"/>
      <c r="I183" s="739"/>
      <c r="J183" s="739"/>
      <c r="K183" s="739"/>
      <c r="L183" s="739"/>
      <c r="M183" s="741"/>
      <c r="N183" s="742"/>
      <c r="O183" s="742"/>
      <c r="P183" s="742"/>
      <c r="Q183" s="742"/>
      <c r="R183" s="743"/>
      <c r="S183" s="743"/>
      <c r="T183" s="743"/>
    </row>
    <row r="184" spans="1:20" s="735" customFormat="1" ht="20.149999999999999" customHeight="1">
      <c r="A184" s="737"/>
      <c r="B184" s="737"/>
      <c r="C184" s="737"/>
      <c r="D184" s="1340"/>
      <c r="E184" s="737"/>
      <c r="F184" s="738" t="s">
        <v>210</v>
      </c>
      <c r="G184" s="874" t="s">
        <v>210</v>
      </c>
      <c r="H184" s="740"/>
      <c r="I184" s="739"/>
      <c r="J184" s="739"/>
      <c r="K184" s="739"/>
      <c r="L184" s="739"/>
      <c r="M184" s="741"/>
      <c r="N184" s="742"/>
      <c r="O184" s="742"/>
      <c r="P184" s="742"/>
      <c r="Q184" s="742"/>
      <c r="R184" s="743"/>
      <c r="S184" s="743"/>
      <c r="T184" s="743"/>
    </row>
    <row r="185" spans="1:20" s="735" customFormat="1" ht="20.149999999999999" customHeight="1">
      <c r="A185" s="737"/>
      <c r="B185" s="737"/>
      <c r="C185" s="737"/>
      <c r="D185" s="1340"/>
      <c r="E185" s="737"/>
      <c r="F185" s="738" t="s">
        <v>210</v>
      </c>
      <c r="G185" s="874" t="s">
        <v>210</v>
      </c>
      <c r="H185" s="740"/>
      <c r="I185" s="739"/>
      <c r="J185" s="739"/>
      <c r="K185" s="739"/>
      <c r="L185" s="739"/>
      <c r="M185" s="741"/>
      <c r="N185" s="742"/>
      <c r="O185" s="742"/>
      <c r="P185" s="742"/>
      <c r="Q185" s="742"/>
      <c r="R185" s="743"/>
      <c r="S185" s="743"/>
      <c r="T185" s="743"/>
    </row>
    <row r="186" spans="1:20" s="735" customFormat="1" ht="20.149999999999999" customHeight="1">
      <c r="A186" s="737"/>
      <c r="B186" s="737"/>
      <c r="C186" s="737"/>
      <c r="D186" s="1340"/>
      <c r="E186" s="737"/>
      <c r="F186" s="738" t="s">
        <v>210</v>
      </c>
      <c r="G186" s="874" t="s">
        <v>210</v>
      </c>
      <c r="H186" s="740"/>
      <c r="I186" s="739"/>
      <c r="J186" s="739"/>
      <c r="K186" s="739"/>
      <c r="L186" s="739"/>
      <c r="M186" s="741"/>
      <c r="N186" s="742"/>
      <c r="O186" s="742"/>
      <c r="P186" s="742"/>
      <c r="Q186" s="742"/>
      <c r="R186" s="743"/>
      <c r="S186" s="743"/>
      <c r="T186" s="743"/>
    </row>
    <row r="187" spans="1:20" s="735" customFormat="1" ht="20.149999999999999" customHeight="1">
      <c r="A187" s="737"/>
      <c r="B187" s="737"/>
      <c r="C187" s="737"/>
      <c r="D187" s="1340"/>
      <c r="E187" s="737"/>
      <c r="F187" s="738" t="s">
        <v>210</v>
      </c>
      <c r="G187" s="874" t="s">
        <v>210</v>
      </c>
      <c r="H187" s="740"/>
      <c r="I187" s="739"/>
      <c r="J187" s="739"/>
      <c r="K187" s="739"/>
      <c r="L187" s="739"/>
      <c r="M187" s="741"/>
      <c r="N187" s="742"/>
      <c r="O187" s="742"/>
      <c r="P187" s="742"/>
      <c r="Q187" s="742"/>
      <c r="R187" s="743"/>
      <c r="S187" s="743"/>
      <c r="T187" s="743"/>
    </row>
    <row r="188" spans="1:20" s="735" customFormat="1" ht="20.149999999999999" customHeight="1">
      <c r="A188" s="737"/>
      <c r="B188" s="737"/>
      <c r="C188" s="737"/>
      <c r="D188" s="1340"/>
      <c r="E188" s="737"/>
      <c r="F188" s="738" t="s">
        <v>210</v>
      </c>
      <c r="G188" s="874" t="s">
        <v>210</v>
      </c>
      <c r="H188" s="740"/>
      <c r="I188" s="739"/>
      <c r="J188" s="739"/>
      <c r="K188" s="739"/>
      <c r="L188" s="739"/>
      <c r="M188" s="741"/>
      <c r="N188" s="742"/>
      <c r="O188" s="742"/>
      <c r="P188" s="742"/>
      <c r="Q188" s="742"/>
      <c r="R188" s="743"/>
      <c r="S188" s="743"/>
      <c r="T188" s="743"/>
    </row>
    <row r="189" spans="1:20" s="735" customFormat="1" ht="20.149999999999999" customHeight="1">
      <c r="A189" s="737"/>
      <c r="B189" s="737"/>
      <c r="C189" s="737"/>
      <c r="D189" s="1340"/>
      <c r="E189" s="737"/>
      <c r="F189" s="738" t="s">
        <v>210</v>
      </c>
      <c r="G189" s="874" t="s">
        <v>210</v>
      </c>
      <c r="H189" s="740"/>
      <c r="I189" s="739"/>
      <c r="J189" s="739"/>
      <c r="K189" s="739"/>
      <c r="L189" s="739"/>
      <c r="M189" s="741"/>
      <c r="N189" s="742"/>
      <c r="O189" s="742"/>
      <c r="P189" s="742"/>
      <c r="Q189" s="742"/>
      <c r="R189" s="743"/>
      <c r="S189" s="743"/>
      <c r="T189" s="743"/>
    </row>
    <row r="190" spans="1:20" s="735" customFormat="1" ht="20.149999999999999" customHeight="1">
      <c r="A190" s="737"/>
      <c r="B190" s="737"/>
      <c r="C190" s="737"/>
      <c r="D190" s="1340"/>
      <c r="E190" s="737"/>
      <c r="F190" s="738" t="s">
        <v>210</v>
      </c>
      <c r="G190" s="874" t="s">
        <v>210</v>
      </c>
      <c r="H190" s="740"/>
      <c r="I190" s="739"/>
      <c r="J190" s="739"/>
      <c r="K190" s="739"/>
      <c r="L190" s="739"/>
      <c r="M190" s="741"/>
      <c r="N190" s="742"/>
      <c r="O190" s="742"/>
      <c r="P190" s="742"/>
      <c r="Q190" s="742"/>
      <c r="R190" s="743"/>
      <c r="S190" s="743"/>
      <c r="T190" s="743"/>
    </row>
    <row r="191" spans="1:20" s="735" customFormat="1" ht="20.149999999999999" customHeight="1">
      <c r="A191" s="737"/>
      <c r="B191" s="737"/>
      <c r="C191" s="737"/>
      <c r="D191" s="1340"/>
      <c r="E191" s="737"/>
      <c r="F191" s="738" t="s">
        <v>210</v>
      </c>
      <c r="G191" s="874" t="s">
        <v>210</v>
      </c>
      <c r="H191" s="740"/>
      <c r="I191" s="739"/>
      <c r="J191" s="739"/>
      <c r="K191" s="739"/>
      <c r="L191" s="739"/>
      <c r="M191" s="741"/>
      <c r="N191" s="742"/>
      <c r="O191" s="742"/>
      <c r="P191" s="742"/>
      <c r="Q191" s="742"/>
      <c r="R191" s="743"/>
      <c r="S191" s="743"/>
      <c r="T191" s="743"/>
    </row>
    <row r="192" spans="1:20" s="735" customFormat="1" ht="20.149999999999999" customHeight="1">
      <c r="A192" s="737"/>
      <c r="B192" s="737"/>
      <c r="C192" s="737"/>
      <c r="D192" s="1340"/>
      <c r="E192" s="737"/>
      <c r="F192" s="738" t="s">
        <v>210</v>
      </c>
      <c r="G192" s="874" t="s">
        <v>210</v>
      </c>
      <c r="H192" s="740"/>
      <c r="I192" s="739"/>
      <c r="J192" s="739"/>
      <c r="K192" s="739"/>
      <c r="L192" s="739"/>
      <c r="M192" s="741"/>
      <c r="N192" s="742"/>
      <c r="O192" s="742"/>
      <c r="P192" s="742"/>
      <c r="Q192" s="742"/>
      <c r="R192" s="743"/>
      <c r="S192" s="743"/>
      <c r="T192" s="743"/>
    </row>
    <row r="193" spans="1:20" s="735" customFormat="1" ht="20.149999999999999" customHeight="1">
      <c r="A193" s="737"/>
      <c r="B193" s="737"/>
      <c r="C193" s="737"/>
      <c r="D193" s="1340"/>
      <c r="E193" s="737"/>
      <c r="F193" s="738" t="s">
        <v>210</v>
      </c>
      <c r="G193" s="874" t="s">
        <v>210</v>
      </c>
      <c r="H193" s="740"/>
      <c r="I193" s="739"/>
      <c r="J193" s="739"/>
      <c r="K193" s="739"/>
      <c r="L193" s="739"/>
      <c r="M193" s="741"/>
      <c r="N193" s="742"/>
      <c r="O193" s="742"/>
      <c r="P193" s="742"/>
      <c r="Q193" s="742"/>
      <c r="R193" s="743"/>
      <c r="S193" s="743"/>
      <c r="T193" s="743"/>
    </row>
    <row r="194" spans="1:20" s="735" customFormat="1" ht="20.149999999999999" customHeight="1">
      <c r="A194" s="737"/>
      <c r="B194" s="737"/>
      <c r="C194" s="737"/>
      <c r="D194" s="1340"/>
      <c r="E194" s="737"/>
      <c r="F194" s="738" t="s">
        <v>210</v>
      </c>
      <c r="G194" s="874" t="s">
        <v>210</v>
      </c>
      <c r="H194" s="740"/>
      <c r="I194" s="739"/>
      <c r="J194" s="739"/>
      <c r="K194" s="739"/>
      <c r="L194" s="739"/>
      <c r="M194" s="741"/>
      <c r="N194" s="742"/>
      <c r="O194" s="742"/>
      <c r="P194" s="742"/>
      <c r="Q194" s="742"/>
      <c r="R194" s="743"/>
      <c r="S194" s="743"/>
      <c r="T194" s="743"/>
    </row>
    <row r="195" spans="1:20" s="735" customFormat="1" ht="20.149999999999999" customHeight="1">
      <c r="A195" s="737"/>
      <c r="B195" s="737"/>
      <c r="C195" s="737"/>
      <c r="D195" s="1340"/>
      <c r="E195" s="737"/>
      <c r="F195" s="738" t="s">
        <v>210</v>
      </c>
      <c r="G195" s="874" t="s">
        <v>210</v>
      </c>
      <c r="H195" s="740"/>
      <c r="I195" s="739"/>
      <c r="J195" s="739"/>
      <c r="K195" s="739"/>
      <c r="L195" s="739"/>
      <c r="M195" s="741"/>
      <c r="N195" s="742"/>
      <c r="O195" s="742"/>
      <c r="P195" s="742"/>
      <c r="Q195" s="742"/>
      <c r="R195" s="743"/>
      <c r="S195" s="743"/>
      <c r="T195" s="743"/>
    </row>
    <row r="196" spans="1:20" s="735" customFormat="1" ht="20.149999999999999" customHeight="1">
      <c r="A196" s="737"/>
      <c r="B196" s="737"/>
      <c r="C196" s="737"/>
      <c r="D196" s="1340"/>
      <c r="E196" s="737"/>
      <c r="F196" s="738" t="s">
        <v>210</v>
      </c>
      <c r="G196" s="874" t="s">
        <v>210</v>
      </c>
      <c r="H196" s="740"/>
      <c r="I196" s="739"/>
      <c r="J196" s="739"/>
      <c r="K196" s="739"/>
      <c r="L196" s="739"/>
      <c r="M196" s="741"/>
      <c r="N196" s="742"/>
      <c r="O196" s="742"/>
      <c r="P196" s="742"/>
      <c r="Q196" s="742"/>
      <c r="R196" s="743"/>
      <c r="S196" s="743"/>
      <c r="T196" s="743"/>
    </row>
    <row r="197" spans="1:20" s="735" customFormat="1" ht="20.149999999999999" customHeight="1">
      <c r="A197" s="737"/>
      <c r="B197" s="737"/>
      <c r="C197" s="737"/>
      <c r="D197" s="1340"/>
      <c r="E197" s="737"/>
      <c r="F197" s="738" t="s">
        <v>210</v>
      </c>
      <c r="G197" s="874" t="s">
        <v>210</v>
      </c>
      <c r="H197" s="740"/>
      <c r="I197" s="739"/>
      <c r="J197" s="739"/>
      <c r="K197" s="739"/>
      <c r="L197" s="739"/>
      <c r="M197" s="741"/>
      <c r="N197" s="742"/>
      <c r="O197" s="742"/>
      <c r="P197" s="742"/>
      <c r="Q197" s="742"/>
      <c r="R197" s="743"/>
      <c r="S197" s="743"/>
      <c r="T197" s="743"/>
    </row>
    <row r="198" spans="1:20" s="735" customFormat="1" ht="20.149999999999999" customHeight="1">
      <c r="A198" s="737"/>
      <c r="B198" s="737"/>
      <c r="C198" s="737"/>
      <c r="D198" s="1340"/>
      <c r="E198" s="737"/>
      <c r="F198" s="738" t="s">
        <v>210</v>
      </c>
      <c r="G198" s="874" t="s">
        <v>210</v>
      </c>
      <c r="H198" s="740"/>
      <c r="I198" s="739"/>
      <c r="J198" s="739"/>
      <c r="K198" s="739"/>
      <c r="L198" s="739"/>
      <c r="M198" s="741"/>
      <c r="N198" s="742"/>
      <c r="O198" s="742"/>
      <c r="P198" s="742"/>
      <c r="Q198" s="742"/>
      <c r="R198" s="743"/>
      <c r="S198" s="743"/>
      <c r="T198" s="743"/>
    </row>
    <row r="199" spans="1:20" s="735" customFormat="1" ht="20.149999999999999" customHeight="1">
      <c r="A199" s="737"/>
      <c r="B199" s="737"/>
      <c r="C199" s="737"/>
      <c r="D199" s="1340"/>
      <c r="E199" s="737"/>
      <c r="F199" s="738" t="s">
        <v>210</v>
      </c>
      <c r="G199" s="874" t="s">
        <v>210</v>
      </c>
      <c r="H199" s="740"/>
      <c r="I199" s="739"/>
      <c r="J199" s="739"/>
      <c r="K199" s="739"/>
      <c r="L199" s="739"/>
      <c r="M199" s="741"/>
      <c r="N199" s="742"/>
      <c r="O199" s="742"/>
      <c r="P199" s="742"/>
      <c r="Q199" s="742"/>
      <c r="R199" s="743"/>
      <c r="S199" s="743"/>
      <c r="T199" s="743"/>
    </row>
    <row r="200" spans="1:20" s="735" customFormat="1" ht="20.149999999999999" customHeight="1">
      <c r="A200" s="737"/>
      <c r="B200" s="737"/>
      <c r="C200" s="737"/>
      <c r="D200" s="1340"/>
      <c r="E200" s="737"/>
      <c r="F200" s="738" t="s">
        <v>210</v>
      </c>
      <c r="G200" s="874" t="s">
        <v>210</v>
      </c>
      <c r="H200" s="740"/>
      <c r="I200" s="739"/>
      <c r="J200" s="739"/>
      <c r="K200" s="739"/>
      <c r="L200" s="739"/>
      <c r="M200" s="741"/>
      <c r="N200" s="742"/>
      <c r="O200" s="742"/>
      <c r="P200" s="742"/>
      <c r="Q200" s="742"/>
      <c r="R200" s="743"/>
      <c r="S200" s="743"/>
      <c r="T200" s="743"/>
    </row>
    <row r="201" spans="1:20" s="735" customFormat="1" ht="20.149999999999999" customHeight="1">
      <c r="A201" s="737"/>
      <c r="B201" s="737"/>
      <c r="C201" s="737"/>
      <c r="D201" s="1340"/>
      <c r="E201" s="737"/>
      <c r="F201" s="738" t="s">
        <v>210</v>
      </c>
      <c r="G201" s="874" t="s">
        <v>210</v>
      </c>
      <c r="H201" s="740"/>
      <c r="I201" s="739"/>
      <c r="J201" s="739"/>
      <c r="K201" s="739"/>
      <c r="L201" s="739"/>
      <c r="M201" s="741"/>
      <c r="N201" s="742"/>
      <c r="O201" s="742"/>
      <c r="P201" s="742"/>
      <c r="Q201" s="742"/>
      <c r="R201" s="743"/>
      <c r="S201" s="743"/>
      <c r="T201" s="743"/>
    </row>
    <row r="202" spans="1:20" s="735" customFormat="1" ht="20.149999999999999" customHeight="1">
      <c r="A202" s="737"/>
      <c r="B202" s="737"/>
      <c r="C202" s="737"/>
      <c r="D202" s="1340"/>
      <c r="E202" s="737"/>
      <c r="F202" s="738" t="s">
        <v>210</v>
      </c>
      <c r="G202" s="874" t="s">
        <v>210</v>
      </c>
      <c r="H202" s="740"/>
      <c r="I202" s="739"/>
      <c r="J202" s="739"/>
      <c r="K202" s="739"/>
      <c r="L202" s="739"/>
      <c r="M202" s="741"/>
      <c r="N202" s="742"/>
      <c r="O202" s="742"/>
      <c r="P202" s="742"/>
      <c r="Q202" s="742"/>
      <c r="R202" s="743"/>
      <c r="S202" s="743"/>
      <c r="T202" s="743"/>
    </row>
    <row r="203" spans="1:20" s="735" customFormat="1" ht="20.149999999999999" customHeight="1">
      <c r="A203" s="737"/>
      <c r="B203" s="737"/>
      <c r="C203" s="737"/>
      <c r="D203" s="1340"/>
      <c r="E203" s="737"/>
      <c r="F203" s="738" t="s">
        <v>210</v>
      </c>
      <c r="G203" s="874" t="s">
        <v>210</v>
      </c>
      <c r="H203" s="740"/>
      <c r="I203" s="739"/>
      <c r="J203" s="739"/>
      <c r="K203" s="739"/>
      <c r="L203" s="739"/>
      <c r="M203" s="741"/>
      <c r="N203" s="742"/>
      <c r="O203" s="742"/>
      <c r="P203" s="742"/>
      <c r="Q203" s="742"/>
      <c r="R203" s="743"/>
      <c r="S203" s="743"/>
      <c r="T203" s="743"/>
    </row>
    <row r="204" spans="1:20" s="735" customFormat="1" ht="20.149999999999999" customHeight="1">
      <c r="A204" s="737"/>
      <c r="B204" s="737"/>
      <c r="C204" s="737"/>
      <c r="D204" s="1340"/>
      <c r="E204" s="737"/>
      <c r="F204" s="738" t="s">
        <v>210</v>
      </c>
      <c r="G204" s="874" t="s">
        <v>210</v>
      </c>
      <c r="H204" s="740"/>
      <c r="I204" s="739"/>
      <c r="J204" s="739"/>
      <c r="K204" s="739"/>
      <c r="L204" s="739"/>
      <c r="M204" s="741"/>
      <c r="N204" s="742"/>
      <c r="O204" s="742"/>
      <c r="P204" s="742"/>
      <c r="Q204" s="742"/>
      <c r="R204" s="743"/>
      <c r="S204" s="743"/>
      <c r="T204" s="743"/>
    </row>
    <row r="205" spans="1:20" s="735" customFormat="1" ht="20.149999999999999" customHeight="1">
      <c r="A205" s="737"/>
      <c r="B205" s="737"/>
      <c r="C205" s="737"/>
      <c r="D205" s="1340"/>
      <c r="E205" s="737"/>
      <c r="F205" s="738" t="s">
        <v>210</v>
      </c>
      <c r="G205" s="874" t="s">
        <v>210</v>
      </c>
      <c r="H205" s="740"/>
      <c r="I205" s="739"/>
      <c r="J205" s="739"/>
      <c r="K205" s="739"/>
      <c r="L205" s="739"/>
      <c r="M205" s="741"/>
      <c r="N205" s="742"/>
      <c r="O205" s="742"/>
      <c r="P205" s="742"/>
      <c r="Q205" s="742"/>
      <c r="R205" s="743"/>
      <c r="S205" s="743"/>
      <c r="T205" s="743"/>
    </row>
    <row r="206" spans="1:20" s="735" customFormat="1" ht="20.149999999999999" customHeight="1">
      <c r="A206" s="737"/>
      <c r="B206" s="737"/>
      <c r="C206" s="737"/>
      <c r="D206" s="1340"/>
      <c r="E206" s="737"/>
      <c r="F206" s="738" t="s">
        <v>210</v>
      </c>
      <c r="G206" s="874" t="s">
        <v>210</v>
      </c>
      <c r="H206" s="740"/>
      <c r="I206" s="739"/>
      <c r="J206" s="739"/>
      <c r="K206" s="739"/>
      <c r="L206" s="739"/>
      <c r="M206" s="741"/>
      <c r="N206" s="742"/>
      <c r="O206" s="742"/>
      <c r="P206" s="742"/>
      <c r="Q206" s="742"/>
      <c r="R206" s="743"/>
      <c r="S206" s="743"/>
      <c r="T206" s="743"/>
    </row>
    <row r="207" spans="1:20" s="735" customFormat="1" ht="20.149999999999999" customHeight="1">
      <c r="A207" s="737"/>
      <c r="B207" s="737"/>
      <c r="C207" s="737"/>
      <c r="D207" s="1340"/>
      <c r="E207" s="737"/>
      <c r="F207" s="738" t="s">
        <v>210</v>
      </c>
      <c r="G207" s="874" t="s">
        <v>210</v>
      </c>
      <c r="H207" s="740"/>
      <c r="I207" s="739"/>
      <c r="J207" s="739"/>
      <c r="K207" s="739"/>
      <c r="L207" s="739"/>
      <c r="M207" s="741"/>
      <c r="N207" s="742"/>
      <c r="O207" s="742"/>
      <c r="P207" s="742"/>
      <c r="Q207" s="742"/>
      <c r="R207" s="743"/>
      <c r="S207" s="743"/>
      <c r="T207" s="743"/>
    </row>
    <row r="208" spans="1:20" ht="12.75" customHeight="1">
      <c r="A208" s="317"/>
      <c r="B208" s="317"/>
      <c r="C208" s="317"/>
      <c r="D208" s="317"/>
      <c r="E208" s="317"/>
      <c r="F208" s="311"/>
      <c r="G208" s="311"/>
      <c r="H208" s="311"/>
      <c r="I208" s="311"/>
      <c r="J208" s="311"/>
      <c r="K208" s="311"/>
      <c r="L208" s="732"/>
      <c r="M208" s="732"/>
      <c r="N208" s="733"/>
      <c r="O208" s="734"/>
      <c r="P208" s="706"/>
      <c r="Q208" s="706"/>
      <c r="R208" s="706"/>
    </row>
    <row r="209" spans="1:5" s="196" customFormat="1" ht="14.5">
      <c r="A209" s="312" t="s">
        <v>321</v>
      </c>
    </row>
    <row r="210" spans="1:5" s="317" customFormat="1" ht="12.75" customHeight="1">
      <c r="A210" s="316" t="s">
        <v>335</v>
      </c>
    </row>
    <row r="211" spans="1:5" s="317" customFormat="1" ht="12" customHeight="1">
      <c r="A211" s="316" t="s">
        <v>336</v>
      </c>
    </row>
    <row r="212" spans="1:5" s="317" customFormat="1" ht="12.75" customHeight="1"/>
    <row r="213" spans="1:5" s="196" customFormat="1" ht="67.5" customHeight="1">
      <c r="A213" s="1589" t="s">
        <v>329</v>
      </c>
      <c r="B213" s="1589"/>
      <c r="C213" s="1589"/>
      <c r="D213" s="1589"/>
      <c r="E213" s="1589"/>
    </row>
    <row r="214" spans="1:5" s="196" customFormat="1" ht="11.15" customHeight="1">
      <c r="A214" s="904" t="s">
        <v>328</v>
      </c>
      <c r="B214" s="308"/>
      <c r="C214" s="308"/>
      <c r="D214" s="308"/>
      <c r="E214" s="308"/>
    </row>
    <row r="215" spans="1:5" s="218" customFormat="1" ht="22.5" customHeight="1">
      <c r="A215" s="905" t="s">
        <v>315</v>
      </c>
      <c r="B215" s="217"/>
      <c r="C215" s="217"/>
      <c r="D215" s="217"/>
      <c r="E215" s="217"/>
    </row>
    <row r="216" spans="1:5" s="218" customFormat="1" ht="22.5" customHeight="1">
      <c r="A216" s="1586" t="s">
        <v>316</v>
      </c>
      <c r="B216" s="1586"/>
      <c r="C216" s="1586"/>
      <c r="D216" s="1586"/>
      <c r="E216" s="1586"/>
    </row>
    <row r="217" spans="1:5" s="317" customFormat="1" ht="12.75" customHeight="1"/>
    <row r="218" spans="1:5" s="317" customFormat="1" ht="12.75" customHeight="1"/>
    <row r="229" ht="15.75" customHeight="1"/>
    <row r="236" ht="15" customHeight="1"/>
    <row r="237" ht="15.75" customHeight="1"/>
    <row r="239" ht="12.75" customHeight="1"/>
    <row r="240" ht="11.25" customHeight="1"/>
  </sheetData>
  <sheetProtection algorithmName="SHA-512" hashValue="Sjj3QLNeHSfdpsumVRj3o7QxFwZd5+8IKGv7/W3uaRdt07ZlT93+t4EqCjjLImcuohOzwc8TXa6vpenr1hjvYg==" saltValue="Lsyp57stVM2IpTc8hmhzUA==" spinCount="100000" sheet="1" objects="1" formatCells="0" formatRows="0" sort="0" autoFilter="0"/>
  <autoFilter ref="A21:T207" xr:uid="{2E495816-F8FD-49CF-B107-BCF4A43CF926}"/>
  <mergeCells count="13">
    <mergeCell ref="E5:G7"/>
    <mergeCell ref="F8:H8"/>
    <mergeCell ref="A216:E216"/>
    <mergeCell ref="N8:O8"/>
    <mergeCell ref="N9:O9"/>
    <mergeCell ref="N10:O10"/>
    <mergeCell ref="N11:O11"/>
    <mergeCell ref="N12:O12"/>
    <mergeCell ref="N13:O13"/>
    <mergeCell ref="A213:E213"/>
    <mergeCell ref="G18:H20"/>
    <mergeCell ref="M19:M20"/>
    <mergeCell ref="I14:L16"/>
  </mergeCells>
  <conditionalFormatting sqref="C9">
    <cfRule type="expression" dxfId="7" priority="202">
      <formula>AND($C$9="",$N$17&gt;0)</formula>
    </cfRule>
  </conditionalFormatting>
  <conditionalFormatting sqref="H6">
    <cfRule type="expression" dxfId="6" priority="1">
      <formula>$I$6&lt;&gt;""</formula>
    </cfRule>
    <cfRule type="expression" dxfId="5" priority="2">
      <formula>AND(H6="",I13&gt;0)</formula>
    </cfRule>
  </conditionalFormatting>
  <conditionalFormatting sqref="H22">
    <cfRule type="expression" dxfId="4" priority="3">
      <formula>#REF!="Non"</formula>
    </cfRule>
  </conditionalFormatting>
  <dataValidations count="4">
    <dataValidation errorStyle="warning" allowBlank="1" showInputMessage="1" showErrorMessage="1" sqref="H23:H207" xr:uid="{64E801D6-C03B-4399-A18B-49E020481359}"/>
    <dataValidation type="list" errorStyle="warning" allowBlank="1" showInputMessage="1" showErrorMessage="1" sqref="G22:G207" xr:uid="{6B6231C7-A011-42E1-A4D2-9ECE79FC0D0D}">
      <formula1>"«Choisir»,Activité avant la représentation, Activité après la représentation, Activités avant et après la représentation"</formula1>
    </dataValidation>
    <dataValidation type="list" allowBlank="1" showInputMessage="1" showErrorMessage="1" sqref="I22:L207" xr:uid="{90AABC28-94D3-4E3B-A046-491091659C15}">
      <formula1>"X,x"</formula1>
    </dataValidation>
    <dataValidation type="list" errorStyle="warning" allowBlank="1" showInputMessage="1" showErrorMessage="1" sqref="F22:F207" xr:uid="{1AEAEC12-080A-4A5C-A062-9E46E81D3CAC}">
      <formula1>"«Choisir»,Préscolaire,Primaire,Secondaire,Familiale,Adulte,Tout public"</formula1>
    </dataValidation>
  </dataValidations>
  <hyperlinks>
    <hyperlink ref="A214" r:id="rId1" location="DiversiteCulturelle" xr:uid="{7A9D47BC-F5A2-437F-8215-79DE186411DB}"/>
    <hyperlink ref="J21" location="a16Diversite" display="Diversité culturelle*" xr:uid="{617A0C33-2AE3-41B2-B5D7-55B5E9BCCF56}"/>
    <hyperlink ref="K21" location="a16Releve" display="Artiste de la relève**" xr:uid="{99B77DF8-23B6-4481-878E-19718C203C14}"/>
    <hyperlink ref="L21" location="a16Hand" display="Artiste en situation d'handicap***" xr:uid="{3EA3E77C-7972-4290-A38B-EA7FCBA95BDB}"/>
    <hyperlink ref="A209" location="a16Haut" display="Retour en haut de la page" xr:uid="{4C69D328-5D58-4F1B-9BB8-4416ED44CFCD}"/>
    <hyperlink ref="M21" location="a16note1" display="Apport financier étranger (voir note 1) " xr:uid="{2928B287-8D47-449A-AC44-D2D3B9B75CC3}"/>
    <hyperlink ref="T21" location="a16note2" display="Revenus de billetterie (avant cachets ou remise) note 2" xr:uid="{0CEE158F-0A46-4F1C-B946-79A259D35102}"/>
  </hyperlinks>
  <pageMargins left="0.55000000000000004" right="0.511811023622047" top="0.41" bottom="0.38" header="0" footer="0.28999999999999998"/>
  <pageSetup paperSize="5" scale="80" firstPageNumber="19" fitToWidth="0" fitToHeight="0" orientation="landscape"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B1625B-8D7C-4504-BA8A-A30E7289C7A3}">
  <ds:schemaRefs>
    <ds:schemaRef ds:uri="http://schemas.microsoft.com/sharepoint/v3/contenttype/forms"/>
  </ds:schemaRefs>
</ds:datastoreItem>
</file>

<file path=customXml/itemProps2.xml><?xml version="1.0" encoding="utf-8"?>
<ds:datastoreItem xmlns:ds="http://schemas.openxmlformats.org/officeDocument/2006/customXml" ds:itemID="{B5429550-2EE8-4091-BB6C-0C99586826AF}">
  <ds:schemaRefs>
    <ds:schemaRef ds:uri="http://purl.org/dc/dcmitype/"/>
    <ds:schemaRef ds:uri="http://www.w3.org/XML/1998/namespace"/>
    <ds:schemaRef ds:uri="7987d83d-a670-4ea4-b748-e248b654464a"/>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5df8e7c2-4b50-43a2-9a79-fd38e33f3cc0"/>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1A5DB79-5C81-4667-80F9-A39BC38734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64</vt:i4>
      </vt:variant>
    </vt:vector>
  </HeadingPairs>
  <TitlesOfParts>
    <vt:vector size="79" baseType="lpstr">
      <vt:lpstr>Communication</vt:lpstr>
      <vt:lpstr>Identification </vt:lpstr>
      <vt:lpstr>Gouvernance</vt:lpstr>
      <vt:lpstr>Statistiques d'emploi</vt:lpstr>
      <vt:lpstr>Section 13</vt:lpstr>
      <vt:lpstr>Section 14C EVEN</vt:lpstr>
      <vt:lpstr>Section 14D  EVEN Biennal</vt:lpstr>
      <vt:lpstr>Section 16a Bilan</vt:lpstr>
      <vt:lpstr>Section 16a Plan</vt:lpstr>
      <vt:lpstr>Projets spéciaux</vt:lpstr>
      <vt:lpstr>Directives d'envoi</vt:lpstr>
      <vt:lpstr>Résumé-Bilan</vt:lpstr>
      <vt:lpstr>Résumé-Plan</vt:lpstr>
      <vt:lpstr>REF</vt:lpstr>
      <vt:lpstr>REF_rapport</vt:lpstr>
      <vt:lpstr>'Section 16a Bilan'!a16Diversite</vt:lpstr>
      <vt:lpstr>'Section 16a Plan'!a16Diversite</vt:lpstr>
      <vt:lpstr>'Section 16a Bilan'!a16Hand</vt:lpstr>
      <vt:lpstr>'Section 16a Plan'!a16Hand</vt:lpstr>
      <vt:lpstr>'Section 16a Bilan'!a16Haut</vt:lpstr>
      <vt:lpstr>'Section 16a Plan'!a16Haut</vt:lpstr>
      <vt:lpstr>'Section 16a Bilan'!a16note1</vt:lpstr>
      <vt:lpstr>'Section 16a Plan'!a16note1</vt:lpstr>
      <vt:lpstr>'Section 16a Bilan'!a16note2</vt:lpstr>
      <vt:lpstr>'Section 16a Plan'!a16note2</vt:lpstr>
      <vt:lpstr>'Section 16a Bilan'!a16Releve</vt:lpstr>
      <vt:lpstr>'Section 16a Plan'!a16Releve</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Gouvernance!Impression_des_titres</vt:lpstr>
      <vt:lpstr>'Section 14C EVEN'!Impression_des_titres</vt:lpstr>
      <vt:lpstr>'Section 14D  EVEN Biennal'!Impression_des_titres</vt:lpstr>
      <vt:lpstr>'Section 16a Bilan'!Impression_des_titres</vt:lpstr>
      <vt:lpstr>'Section 16a Plan'!Impression_des_titres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lpstr>'Section 13'!Zone_d_impression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Éliane Habimana</cp:lastModifiedBy>
  <cp:lastPrinted>2023-10-24T21:42:45Z</cp:lastPrinted>
  <dcterms:created xsi:type="dcterms:W3CDTF">2003-03-18T20:09:03Z</dcterms:created>
  <dcterms:modified xsi:type="dcterms:W3CDTF">2026-07-27T21:23:47Z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2;#DRPP|ec7fb67c-bef6-40c5-a864-097caa7da767</vt:lpwstr>
  </property>
  <property fmtid="{D5CDD505-2E9C-101B-9397-08002B2CF9AE}" pid="19" name="o409fbb2f027440eae92f2fcfc8d6b760">
    <vt:lpwstr>DRPP|ec7fb67c-bef6-40c5-a864-097caa7da767</vt:lpwstr>
  </property>
  <property fmtid="{D5CDD505-2E9C-101B-9397-08002B2CF9AE}" pid="20" name="Code_Classification">
    <vt:lpwstr>3;#08-210 Programme de subventions et bourses|3b0c8a4f-46c1-47de-a0f3-d7ff91e5a289</vt:lpwstr>
  </property>
  <property fmtid="{D5CDD505-2E9C-101B-9397-08002B2CF9AE}" pid="21" name="MediaServiceImageTags">
    <vt:lpwstr/>
  </property>
  <property fmtid="{D5CDD505-2E9C-101B-9397-08002B2CF9AE}" pid="22" name="_docset_NoMedatataSyncRequired">
    <vt:lpwstr>False</vt:lpwstr>
  </property>
</Properties>
</file>