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2.xml" ContentType="application/vnd.openxmlformats-officedocument.drawing+xml"/>
  <Override PartName="/xl/ctrlProps/ctrlProp75.xml" ContentType="application/vnd.ms-excel.controlproperties+xml"/>
  <Override PartName="/xl/ctrlProps/ctrlProp76.xml" ContentType="application/vnd.ms-excel.controlproperties+xml"/>
  <Override PartName="/xl/drawings/drawing3.xml" ContentType="application/vnd.openxmlformats-officedocument.drawing+xml"/>
  <Override PartName="/xl/ctrlProps/ctrlProp77.xml" ContentType="application/vnd.ms-excel.controlproperties+xml"/>
  <Override PartName="/xl/ctrlProps/ctrlProp78.xml" ContentType="application/vnd.ms-excel.controlproperties+xml"/>
  <Override PartName="/xl/drawings/drawing4.xml" ContentType="application/vnd.openxmlformats-officedocument.drawing+xml"/>
  <Override PartName="/xl/ctrlProps/ctrlProp79.xml" ContentType="application/vnd.ms-excel.controlproperties+xml"/>
  <Override PartName="/xl/ctrlProps/ctrlProp80.xml" ContentType="application/vnd.ms-excel.controlproperties+xml"/>
  <Override PartName="/xl/drawings/drawing5.xml" ContentType="application/vnd.openxmlformats-officedocument.drawing+xml"/>
  <Override PartName="/xl/ctrlProps/ctrlProp81.xml" ContentType="application/vnd.ms-excel.controlproperties+xml"/>
  <Override PartName="/xl/ctrlProps/ctrlProp82.xml" ContentType="application/vnd.ms-excel.controlproperties+xml"/>
  <Override PartName="/xl/drawings/drawing6.xml" ContentType="application/vnd.openxmlformats-officedocument.drawing+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7.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8.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drawings/drawing9.xml" ContentType="application/vnd.openxmlformats-officedocument.drawing+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10.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11.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12.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13.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C:\Users\bsch\Desktop\"/>
    </mc:Choice>
  </mc:AlternateContent>
  <bookViews>
    <workbookView xWindow="0" yWindow="0" windowWidth="25050" windowHeight="13980" tabRatio="904"/>
  </bookViews>
  <sheets>
    <sheet name="Page de garde" sheetId="47" r:id="rId1"/>
    <sheet name="Section 6b (Cirq-Mult-Thea)" sheetId="50" r:id="rId2"/>
    <sheet name="Section 6c (Crea-CirqMultThea)" sheetId="49" r:id="rId3"/>
    <sheet name="Section 7b ($Prg-Danse)" sheetId="44" r:id="rId4"/>
    <sheet name="Section 7c ($Crea-Danse)" sheetId="51" r:id="rId5"/>
    <sheet name="Section 8b ($Prg-Musique)" sheetId="45" r:id="rId6"/>
    <sheet name="Section 8c ($Crea-Musique)" sheetId="52" r:id="rId7"/>
    <sheet name="Section 9 " sheetId="11" r:id="rId8"/>
    <sheet name="Section 10" sheetId="12" r:id="rId9"/>
    <sheet name="Section 11" sheetId="13" r:id="rId10"/>
    <sheet name="Section 12a" sheetId="14" r:id="rId11"/>
    <sheet name="Section 12b" sheetId="15" r:id="rId12"/>
    <sheet name="Section 12c" sheetId="16" r:id="rId13"/>
    <sheet name="Section 12d" sheetId="17" r:id="rId14"/>
    <sheet name="Section 13" sheetId="18" r:id="rId15"/>
    <sheet name="Section 14a" sheetId="19" r:id="rId16"/>
    <sheet name="Section 14b" sheetId="20" r:id="rId17"/>
    <sheet name="Section 14c EVEN" sheetId="21" r:id="rId18"/>
    <sheet name="Section 14d  EVEN Biennal-Trien" sheetId="22" r:id="rId19"/>
    <sheet name="Section 14e" sheetId="37" r:id="rId20"/>
    <sheet name="Section 15a" sheetId="46" r:id="rId21"/>
    <sheet name="Section 15b" sheetId="23" r:id="rId22"/>
    <sheet name="Section 16a " sheetId="24" r:id="rId23"/>
    <sheet name="Section 16b" sheetId="48" r:id="rId24"/>
    <sheet name="Annexe 1" sheetId="34" r:id="rId25"/>
  </sheets>
  <definedNames>
    <definedName name="_xlnm._FilterDatabase" localSheetId="11" hidden="1">'Section 12b'!$A$5:$G$107</definedName>
    <definedName name="_xlnm._FilterDatabase" localSheetId="13" hidden="1">'Section 12d'!$A$10:$K$209</definedName>
    <definedName name="_xlnm._FilterDatabase" localSheetId="15" hidden="1">'Section 14a'!$A$1:$J$197</definedName>
    <definedName name="_xlnm._FilterDatabase" localSheetId="16" hidden="1">'Section 14b'!$A$1:$J$163</definedName>
    <definedName name="_xlnm._FilterDatabase" localSheetId="17" hidden="1">'Section 14c EVEN'!$A$1:$J$182</definedName>
    <definedName name="_xlnm._FilterDatabase" localSheetId="18" hidden="1">'Section 14d  EVEN Biennal-Trien'!$N$1:$N$175</definedName>
    <definedName name="_xlnm._FilterDatabase" localSheetId="19" hidden="1">'Section 14e'!$A$1:$J$205</definedName>
    <definedName name="_xlnm._FilterDatabase" localSheetId="20" hidden="1">'Section 15a'!$A$1:$K$94</definedName>
    <definedName name="CaseACocher1" localSheetId="0">'Page de garde'!$J$78</definedName>
    <definedName name="CaseACocher2" localSheetId="0">'Page de garde'!$K$78</definedName>
    <definedName name="CaseACocher4" localSheetId="0">'Page de garde'!$K$79</definedName>
    <definedName name="_xlnm.Print_Titles" localSheetId="24">'Annexe 1'!$4:$4</definedName>
    <definedName name="_xlnm.Print_Titles" localSheetId="8">'Section 10'!$1:$7</definedName>
    <definedName name="_xlnm.Print_Titles" localSheetId="9">'Section 11'!$A:$A</definedName>
    <definedName name="_xlnm.Print_Titles" localSheetId="11">'Section 12b'!$1:$3</definedName>
    <definedName name="_xlnm.Print_Titles" localSheetId="12">'Section 12c'!$1:$1</definedName>
    <definedName name="_xlnm.Print_Titles" localSheetId="13">'Section 12d'!$1:$9</definedName>
    <definedName name="_xlnm.Print_Titles" localSheetId="15">'Section 14a'!$1:$10</definedName>
    <definedName name="_xlnm.Print_Titles" localSheetId="16">'Section 14b'!$1:$9</definedName>
    <definedName name="_xlnm.Print_Titles" localSheetId="17">'Section 14c EVEN'!$3:$9</definedName>
    <definedName name="_xlnm.Print_Titles" localSheetId="18">'Section 14d  EVEN Biennal-Trien'!$1:$7</definedName>
    <definedName name="_xlnm.Print_Titles" localSheetId="19">'Section 14e'!$5:$6</definedName>
    <definedName name="_xlnm.Print_Titles" localSheetId="22">'Section 16a '!$1:$4</definedName>
    <definedName name="_xlnm.Print_Titles" localSheetId="23">'Section 16b'!$1:$4</definedName>
    <definedName name="_xlnm.Print_Titles" localSheetId="1">'Section 6b (Cirq-Mult-Thea)'!$A:$A,'Section 6b (Cirq-Mult-Thea)'!$1:$1</definedName>
    <definedName name="_xlnm.Print_Titles" localSheetId="2">'Section 6c (Crea-CirqMultThea)'!$A:$A,'Section 6c (Crea-CirqMultThea)'!$1:$1</definedName>
    <definedName name="_xlnm.Print_Titles" localSheetId="3">'Section 7b ($Prg-Danse)'!$A:$A,'Section 7b ($Prg-Danse)'!$1:$5</definedName>
    <definedName name="_xlnm.Print_Titles" localSheetId="4">'Section 7c ($Crea-Danse)'!$A:$A,'Section 7c ($Crea-Danse)'!$1:$5</definedName>
    <definedName name="_xlnm.Print_Titles" localSheetId="5">'Section 8b ($Prg-Musique)'!$A:$A,'Section 8b ($Prg-Musique)'!$1:$3</definedName>
    <definedName name="_xlnm.Print_Titles" localSheetId="6">'Section 8c ($Crea-Musique)'!$A:$A,'Section 8c ($Crea-Musique)'!$1:$3</definedName>
    <definedName name="_xlnm.Print_Titles" localSheetId="7">'Section 9 '!$1:$2</definedName>
    <definedName name="Z_880C3229_9790_4559_BAA0_FBDBBD6DDD03_.wvu.FilterData" localSheetId="11" hidden="1">'Section 12b'!$A$5:$G$107</definedName>
    <definedName name="Z_880C3229_9790_4559_BAA0_FBDBBD6DDD03_.wvu.FilterData" localSheetId="13" hidden="1">'Section 12d'!$A$10:$K$209</definedName>
    <definedName name="Z_880C3229_9790_4559_BAA0_FBDBBD6DDD03_.wvu.FilterData" localSheetId="15" hidden="1">'Section 14a'!$A$1:$J$197</definedName>
    <definedName name="Z_880C3229_9790_4559_BAA0_FBDBBD6DDD03_.wvu.FilterData" localSheetId="16" hidden="1">'Section 14b'!$A$1:$J$163</definedName>
    <definedName name="Z_880C3229_9790_4559_BAA0_FBDBBD6DDD03_.wvu.FilterData" localSheetId="17" hidden="1">'Section 14c EVEN'!$A$1:$J$182</definedName>
    <definedName name="Z_880C3229_9790_4559_BAA0_FBDBBD6DDD03_.wvu.FilterData" localSheetId="18" hidden="1">'Section 14d  EVEN Biennal-Trien'!$N$1:$N$175</definedName>
    <definedName name="Z_880C3229_9790_4559_BAA0_FBDBBD6DDD03_.wvu.FilterData" localSheetId="19" hidden="1">'Section 14e'!$A$1:$J$205</definedName>
    <definedName name="Z_880C3229_9790_4559_BAA0_FBDBBD6DDD03_.wvu.PrintArea" localSheetId="24" hidden="1">'Annexe 1'!$A$1:$N$115</definedName>
    <definedName name="Z_880C3229_9790_4559_BAA0_FBDBBD6DDD03_.wvu.PrintArea" localSheetId="11" hidden="1">'Section 12b'!$A$1:$G$113</definedName>
    <definedName name="Z_880C3229_9790_4559_BAA0_FBDBBD6DDD03_.wvu.PrintTitles" localSheetId="24" hidden="1">'Annexe 1'!$4:$4</definedName>
    <definedName name="Z_880C3229_9790_4559_BAA0_FBDBBD6DDD03_.wvu.PrintTitles" localSheetId="8" hidden="1">'Section 10'!$1:$7</definedName>
    <definedName name="Z_880C3229_9790_4559_BAA0_FBDBBD6DDD03_.wvu.PrintTitles" localSheetId="9" hidden="1">'Section 11'!$A:$A</definedName>
    <definedName name="Z_880C3229_9790_4559_BAA0_FBDBBD6DDD03_.wvu.PrintTitles" localSheetId="11" hidden="1">'Section 12b'!$1:$3</definedName>
    <definedName name="Z_880C3229_9790_4559_BAA0_FBDBBD6DDD03_.wvu.PrintTitles" localSheetId="12" hidden="1">'Section 12c'!$1:$1</definedName>
    <definedName name="Z_880C3229_9790_4559_BAA0_FBDBBD6DDD03_.wvu.PrintTitles" localSheetId="13" hidden="1">'Section 12d'!$1:$9</definedName>
    <definedName name="Z_880C3229_9790_4559_BAA0_FBDBBD6DDD03_.wvu.PrintTitles" localSheetId="15" hidden="1">'Section 14a'!$1:$10</definedName>
    <definedName name="Z_880C3229_9790_4559_BAA0_FBDBBD6DDD03_.wvu.PrintTitles" localSheetId="16" hidden="1">'Section 14b'!$1:$9</definedName>
    <definedName name="Z_880C3229_9790_4559_BAA0_FBDBBD6DDD03_.wvu.PrintTitles" localSheetId="17" hidden="1">'Section 14c EVEN'!$3:$9</definedName>
    <definedName name="Z_880C3229_9790_4559_BAA0_FBDBBD6DDD03_.wvu.PrintTitles" localSheetId="18" hidden="1">'Section 14d  EVEN Biennal-Trien'!$1:$7</definedName>
    <definedName name="Z_880C3229_9790_4559_BAA0_FBDBBD6DDD03_.wvu.PrintTitles" localSheetId="19" hidden="1">'Section 14e'!$1:$10</definedName>
    <definedName name="Z_880C3229_9790_4559_BAA0_FBDBBD6DDD03_.wvu.PrintTitles" localSheetId="22" hidden="1">'Section 16a '!$1:$4</definedName>
    <definedName name="Z_880C3229_9790_4559_BAA0_FBDBBD6DDD03_.wvu.PrintTitles" localSheetId="23" hidden="1">'Section 16b'!$1:$4</definedName>
    <definedName name="Z_880C3229_9790_4559_BAA0_FBDBBD6DDD03_.wvu.PrintTitles" localSheetId="1" hidden="1">'Section 6b (Cirq-Mult-Thea)'!$A:$A,'Section 6b (Cirq-Mult-Thea)'!$1:$1</definedName>
    <definedName name="Z_880C3229_9790_4559_BAA0_FBDBBD6DDD03_.wvu.PrintTitles" localSheetId="2" hidden="1">'Section 6c (Crea-CirqMultThea)'!$A:$A,'Section 6c (Crea-CirqMultThea)'!$1:$1</definedName>
    <definedName name="Z_880C3229_9790_4559_BAA0_FBDBBD6DDD03_.wvu.PrintTitles" localSheetId="3" hidden="1">'Section 7b ($Prg-Danse)'!$A:$A,'Section 7b ($Prg-Danse)'!$1:$5</definedName>
    <definedName name="Z_880C3229_9790_4559_BAA0_FBDBBD6DDD03_.wvu.PrintTitles" localSheetId="4" hidden="1">'Section 7c ($Crea-Danse)'!$A:$A,'Section 7c ($Crea-Danse)'!$1:$5</definedName>
    <definedName name="Z_880C3229_9790_4559_BAA0_FBDBBD6DDD03_.wvu.PrintTitles" localSheetId="5" hidden="1">'Section 8b ($Prg-Musique)'!$A:$A,'Section 8b ($Prg-Musique)'!$1:$3</definedName>
    <definedName name="Z_880C3229_9790_4559_BAA0_FBDBBD6DDD03_.wvu.PrintTitles" localSheetId="6" hidden="1">'Section 8c ($Crea-Musique)'!$A:$A,'Section 8c ($Crea-Musique)'!$1:$3</definedName>
    <definedName name="Z_880C3229_9790_4559_BAA0_FBDBBD6DDD03_.wvu.PrintTitles" localSheetId="7" hidden="1">'Section 9 '!$1:$2</definedName>
    <definedName name="Z_880C3229_9790_4559_BAA0_FBDBBD6DDD03_.wvu.Rows" localSheetId="13" hidden="1">'Section 12d'!$2:$3</definedName>
    <definedName name="Z_E81D238A_7B02_4284_898B_8B059A14501E_.wvu.FilterData" localSheetId="11" hidden="1">'Section 12b'!$A$5:$G$107</definedName>
    <definedName name="Z_E81D238A_7B02_4284_898B_8B059A14501E_.wvu.FilterData" localSheetId="13" hidden="1">'Section 12d'!$A$10:$K$209</definedName>
    <definedName name="Z_E81D238A_7B02_4284_898B_8B059A14501E_.wvu.FilterData" localSheetId="15" hidden="1">'Section 14a'!$A$1:$J$197</definedName>
    <definedName name="Z_E81D238A_7B02_4284_898B_8B059A14501E_.wvu.FilterData" localSheetId="16" hidden="1">'Section 14b'!$A$1:$J$163</definedName>
    <definedName name="Z_E81D238A_7B02_4284_898B_8B059A14501E_.wvu.FilterData" localSheetId="17" hidden="1">'Section 14c EVEN'!$A$1:$J$182</definedName>
    <definedName name="Z_E81D238A_7B02_4284_898B_8B059A14501E_.wvu.FilterData" localSheetId="18" hidden="1">'Section 14d  EVEN Biennal-Trien'!$N$1:$N$175</definedName>
    <definedName name="Z_E81D238A_7B02_4284_898B_8B059A14501E_.wvu.FilterData" localSheetId="19" hidden="1">'Section 14e'!$A$1:$J$205</definedName>
    <definedName name="Z_E81D238A_7B02_4284_898B_8B059A14501E_.wvu.PrintArea" localSheetId="24" hidden="1">'Annexe 1'!$A$1:$N$115</definedName>
    <definedName name="Z_E81D238A_7B02_4284_898B_8B059A14501E_.wvu.PrintArea" localSheetId="11" hidden="1">'Section 12b'!$A$1:$G$113</definedName>
    <definedName name="Z_E81D238A_7B02_4284_898B_8B059A14501E_.wvu.PrintTitles" localSheetId="24" hidden="1">'Annexe 1'!$4:$4</definedName>
    <definedName name="Z_E81D238A_7B02_4284_898B_8B059A14501E_.wvu.PrintTitles" localSheetId="8" hidden="1">'Section 10'!$1:$7</definedName>
    <definedName name="Z_E81D238A_7B02_4284_898B_8B059A14501E_.wvu.PrintTitles" localSheetId="9" hidden="1">'Section 11'!$A:$A</definedName>
    <definedName name="Z_E81D238A_7B02_4284_898B_8B059A14501E_.wvu.PrintTitles" localSheetId="11" hidden="1">'Section 12b'!$1:$3</definedName>
    <definedName name="Z_E81D238A_7B02_4284_898B_8B059A14501E_.wvu.PrintTitles" localSheetId="12" hidden="1">'Section 12c'!$1:$1</definedName>
    <definedName name="Z_E81D238A_7B02_4284_898B_8B059A14501E_.wvu.PrintTitles" localSheetId="13" hidden="1">'Section 12d'!$1:$9</definedName>
    <definedName name="Z_E81D238A_7B02_4284_898B_8B059A14501E_.wvu.PrintTitles" localSheetId="15" hidden="1">'Section 14a'!$1:$10</definedName>
    <definedName name="Z_E81D238A_7B02_4284_898B_8B059A14501E_.wvu.PrintTitles" localSheetId="16" hidden="1">'Section 14b'!$1:$9</definedName>
    <definedName name="Z_E81D238A_7B02_4284_898B_8B059A14501E_.wvu.PrintTitles" localSheetId="17" hidden="1">'Section 14c EVEN'!$3:$9</definedName>
    <definedName name="Z_E81D238A_7B02_4284_898B_8B059A14501E_.wvu.PrintTitles" localSheetId="18" hidden="1">'Section 14d  EVEN Biennal-Trien'!$1:$7</definedName>
    <definedName name="Z_E81D238A_7B02_4284_898B_8B059A14501E_.wvu.PrintTitles" localSheetId="19" hidden="1">'Section 14e'!$1:$10</definedName>
    <definedName name="Z_E81D238A_7B02_4284_898B_8B059A14501E_.wvu.PrintTitles" localSheetId="22" hidden="1">'Section 16a '!$1:$4</definedName>
    <definedName name="Z_E81D238A_7B02_4284_898B_8B059A14501E_.wvu.PrintTitles" localSheetId="23" hidden="1">'Section 16b'!$1:$4</definedName>
    <definedName name="Z_E81D238A_7B02_4284_898B_8B059A14501E_.wvu.PrintTitles" localSheetId="1" hidden="1">'Section 6b (Cirq-Mult-Thea)'!$A:$A,'Section 6b (Cirq-Mult-Thea)'!$1:$1</definedName>
    <definedName name="Z_E81D238A_7B02_4284_898B_8B059A14501E_.wvu.PrintTitles" localSheetId="2" hidden="1">'Section 6c (Crea-CirqMultThea)'!$A:$A,'Section 6c (Crea-CirqMultThea)'!$1:$1</definedName>
    <definedName name="Z_E81D238A_7B02_4284_898B_8B059A14501E_.wvu.PrintTitles" localSheetId="3" hidden="1">'Section 7b ($Prg-Danse)'!$A:$A,'Section 7b ($Prg-Danse)'!$1:$5</definedName>
    <definedName name="Z_E81D238A_7B02_4284_898B_8B059A14501E_.wvu.PrintTitles" localSheetId="4" hidden="1">'Section 7c ($Crea-Danse)'!$A:$A,'Section 7c ($Crea-Danse)'!$1:$5</definedName>
    <definedName name="Z_E81D238A_7B02_4284_898B_8B059A14501E_.wvu.PrintTitles" localSheetId="5" hidden="1">'Section 8b ($Prg-Musique)'!$A:$A,'Section 8b ($Prg-Musique)'!$1:$3</definedName>
    <definedName name="Z_E81D238A_7B02_4284_898B_8B059A14501E_.wvu.PrintTitles" localSheetId="6" hidden="1">'Section 8c ($Crea-Musique)'!$A:$A,'Section 8c ($Crea-Musique)'!$1:$3</definedName>
    <definedName name="Z_E81D238A_7B02_4284_898B_8B059A14501E_.wvu.PrintTitles" localSheetId="7" hidden="1">'Section 9 '!$1:$2</definedName>
    <definedName name="Z_E81D238A_7B02_4284_898B_8B059A14501E_.wvu.Rows" localSheetId="13" hidden="1">'Section 12d'!$2:$3</definedName>
    <definedName name="Z_EE10AC66_1EA7_44A5_A4AC_C85396D1CDF4_.wvu.PrintArea" localSheetId="0" hidden="1">'Page de garde'!$A$1:$H$49</definedName>
    <definedName name="Z_EE10AC66_1EA7_44A5_A4AC_C85396D1CDF4_.wvu.PrintArea" localSheetId="15" hidden="1">'Section 14a'!$A$1:$J$197</definedName>
    <definedName name="Z_EE10AC66_1EA7_44A5_A4AC_C85396D1CDF4_.wvu.PrintArea" localSheetId="16" hidden="1">'Section 14b'!$A$1:$J$163</definedName>
    <definedName name="Z_EE10AC66_1EA7_44A5_A4AC_C85396D1CDF4_.wvu.PrintArea" localSheetId="17" hidden="1">'Section 14c EVEN'!$A$1:$J$182</definedName>
    <definedName name="Z_EE10AC66_1EA7_44A5_A4AC_C85396D1CDF4_.wvu.PrintArea" localSheetId="18" hidden="1">'Section 14d  EVEN Biennal-Trien'!$N$1:$AA$178</definedName>
    <definedName name="Z_EE10AC66_1EA7_44A5_A4AC_C85396D1CDF4_.wvu.PrintArea" localSheetId="19" hidden="1">'Section 14e'!$A$1:$J$205</definedName>
    <definedName name="Z_EE10AC66_1EA7_44A5_A4AC_C85396D1CDF4_.wvu.PrintArea" localSheetId="22" hidden="1">'Section 16a '!$A$1:$Y$29</definedName>
    <definedName name="Z_EE10AC66_1EA7_44A5_A4AC_C85396D1CDF4_.wvu.PrintArea" localSheetId="23" hidden="1">'Section 16b'!$A$1:$Y$28</definedName>
    <definedName name="Z_EE10AC66_1EA7_44A5_A4AC_C85396D1CDF4_.wvu.PrintArea" localSheetId="1" hidden="1">'Section 6b (Cirq-Mult-Thea)'!$A$1:$K$51</definedName>
    <definedName name="Z_EE10AC66_1EA7_44A5_A4AC_C85396D1CDF4_.wvu.PrintArea" localSheetId="2" hidden="1">'Section 6c (Crea-CirqMultThea)'!$A$1:$K$41</definedName>
    <definedName name="Z_EE10AC66_1EA7_44A5_A4AC_C85396D1CDF4_.wvu.PrintTitles" localSheetId="8" hidden="1">'Section 10'!$1:$7</definedName>
    <definedName name="Z_EE10AC66_1EA7_44A5_A4AC_C85396D1CDF4_.wvu.PrintTitles" localSheetId="12" hidden="1">'Section 12c'!$1:$1</definedName>
    <definedName name="Z_EE10AC66_1EA7_44A5_A4AC_C85396D1CDF4_.wvu.PrintTitles" localSheetId="13" hidden="1">'Section 12d'!$1:$9</definedName>
    <definedName name="Z_EE10AC66_1EA7_44A5_A4AC_C85396D1CDF4_.wvu.PrintTitles" localSheetId="15" hidden="1">'Section 14a'!$1:$10</definedName>
    <definedName name="Z_EE10AC66_1EA7_44A5_A4AC_C85396D1CDF4_.wvu.PrintTitles" localSheetId="16" hidden="1">'Section 14b'!$1:$9</definedName>
    <definedName name="Z_EE10AC66_1EA7_44A5_A4AC_C85396D1CDF4_.wvu.PrintTitles" localSheetId="17" hidden="1">'Section 14c EVEN'!$1:$8</definedName>
    <definedName name="Z_EE10AC66_1EA7_44A5_A4AC_C85396D1CDF4_.wvu.PrintTitles" localSheetId="18" hidden="1">'Section 14d  EVEN Biennal-Trien'!$1:$7</definedName>
    <definedName name="Z_EE10AC66_1EA7_44A5_A4AC_C85396D1CDF4_.wvu.PrintTitles" localSheetId="19" hidden="1">'Section 14e'!$1:$10</definedName>
    <definedName name="Z_EE10AC66_1EA7_44A5_A4AC_C85396D1CDF4_.wvu.PrintTitles" localSheetId="22" hidden="1">'Section 16a '!$1:$4</definedName>
    <definedName name="Z_EE10AC66_1EA7_44A5_A4AC_C85396D1CDF4_.wvu.PrintTitles" localSheetId="23" hidden="1">'Section 16b'!$1:$4</definedName>
    <definedName name="Z_EE10AC66_1EA7_44A5_A4AC_C85396D1CDF4_.wvu.PrintTitles" localSheetId="1" hidden="1">'Section 6b (Cirq-Mult-Thea)'!$A:$A,'Section 6b (Cirq-Mult-Thea)'!$1:$1</definedName>
    <definedName name="Z_EE10AC66_1EA7_44A5_A4AC_C85396D1CDF4_.wvu.PrintTitles" localSheetId="2" hidden="1">'Section 6c (Crea-CirqMultThea)'!$A:$A,'Section 6c (Crea-CirqMultThea)'!$1:$1</definedName>
    <definedName name="Z_EE10AC66_1EA7_44A5_A4AC_C85396D1CDF4_.wvu.PrintTitles" localSheetId="3" hidden="1">'Section 7b ($Prg-Danse)'!$A:$A,'Section 7b ($Prg-Danse)'!$1:$5</definedName>
    <definedName name="Z_EE10AC66_1EA7_44A5_A4AC_C85396D1CDF4_.wvu.PrintTitles" localSheetId="4" hidden="1">'Section 7c ($Crea-Danse)'!$A:$A,'Section 7c ($Crea-Danse)'!$1:$5</definedName>
    <definedName name="Z_EE10AC66_1EA7_44A5_A4AC_C85396D1CDF4_.wvu.PrintTitles" localSheetId="7" hidden="1">'Section 9 '!$1:$3</definedName>
    <definedName name="_xlnm.Print_Area" localSheetId="1">'Section 6b (Cirq-Mult-Thea)'!$A$1:$K$51</definedName>
  </definedNames>
  <calcPr calcId="162913"/>
  <customWorkbookViews>
    <customWorkbookView name="Bernard Schaller TM21 - Affichage personnalisé" guid="{E81D238A-7B02-4284-898B-8B059A14501E}" mergeInterval="0" personalView="1" maximized="1" windowWidth="1920" windowHeight="791" tabRatio="904" activeSheetId="11"/>
    <customWorkbookView name="bsch - Affichage personnalisé" guid="{EE10AC66-1EA7-44A5-A4AC-C85396D1CDF4}" mergeInterval="0" personalView="1" maximized="1" windowWidth="934" windowHeight="680" tabRatio="904" activeSheetId="5"/>
    <customWorkbookView name="Éliane Habimana TM19 - Affichage personnalisé" guid="{880C3229-9790-4559-BAA0-FBDBBD6DDD03}" mergeInterval="0" personalView="1" maximized="1" windowWidth="1366" windowHeight="535" tabRatio="904" activeSheetId="1"/>
  </customWorkbookViews>
</workbook>
</file>

<file path=xl/calcChain.xml><?xml version="1.0" encoding="utf-8"?>
<calcChain xmlns="http://schemas.openxmlformats.org/spreadsheetml/2006/main">
  <c r="B202" i="22" l="1"/>
  <c r="A1" i="52" l="1"/>
  <c r="A1" i="45"/>
  <c r="A1" i="51"/>
  <c r="A1" i="44"/>
  <c r="A1" i="49"/>
  <c r="A1" i="50"/>
  <c r="P28" i="14" l="1"/>
  <c r="R28" i="14" s="1"/>
  <c r="N28" i="14"/>
  <c r="K28" i="14"/>
  <c r="H33" i="13"/>
  <c r="K33" i="13"/>
  <c r="I27" i="12" l="1"/>
  <c r="C35" i="49" l="1"/>
  <c r="C40" i="51"/>
  <c r="K39" i="52"/>
  <c r="K39" i="45"/>
  <c r="I39" i="52"/>
  <c r="I39" i="45"/>
  <c r="G39" i="52"/>
  <c r="G39" i="45"/>
  <c r="E39" i="52"/>
  <c r="E39" i="45"/>
  <c r="C39" i="52"/>
  <c r="C39" i="45"/>
  <c r="C42" i="52"/>
  <c r="C50" i="45"/>
  <c r="K18" i="52"/>
  <c r="J18" i="52"/>
  <c r="K17" i="52"/>
  <c r="J17" i="52"/>
  <c r="K18" i="45"/>
  <c r="J18" i="45"/>
  <c r="K17" i="45"/>
  <c r="J17" i="45"/>
  <c r="AA54" i="11" l="1"/>
  <c r="Y54" i="11"/>
  <c r="U54" i="11"/>
  <c r="S54" i="11"/>
  <c r="Q54" i="11"/>
  <c r="Q57" i="11" s="1"/>
  <c r="K42" i="52"/>
  <c r="K24" i="52"/>
  <c r="K23" i="52"/>
  <c r="K21" i="52"/>
  <c r="K20" i="52"/>
  <c r="K50" i="45"/>
  <c r="C47" i="45"/>
  <c r="K30" i="45"/>
  <c r="K29" i="45"/>
  <c r="K27" i="45"/>
  <c r="K26" i="45"/>
  <c r="J26" i="45"/>
  <c r="K24" i="45"/>
  <c r="J23" i="45"/>
  <c r="K23" i="45"/>
  <c r="K21" i="45"/>
  <c r="J21" i="45"/>
  <c r="J20" i="45"/>
  <c r="K20" i="45"/>
  <c r="K12" i="45"/>
  <c r="G44" i="51"/>
  <c r="K44" i="51"/>
  <c r="K40" i="51"/>
  <c r="C44" i="51"/>
  <c r="K51" i="44"/>
  <c r="K50" i="44"/>
  <c r="K14" i="44"/>
  <c r="C51" i="44"/>
  <c r="C50" i="44"/>
  <c r="C40" i="44"/>
  <c r="K32" i="44"/>
  <c r="J30" i="44"/>
  <c r="K30" i="44"/>
  <c r="K27" i="44"/>
  <c r="J27" i="44"/>
  <c r="K25" i="44"/>
  <c r="K24" i="44"/>
  <c r="K22" i="44"/>
  <c r="J22" i="44"/>
  <c r="J21" i="44"/>
  <c r="K21" i="44"/>
  <c r="K19" i="44"/>
  <c r="J19" i="44"/>
  <c r="J18" i="44"/>
  <c r="K18" i="44"/>
  <c r="C39" i="49"/>
  <c r="C38" i="49"/>
  <c r="K47" i="50"/>
  <c r="K46" i="50"/>
  <c r="I46" i="50"/>
  <c r="G46" i="50"/>
  <c r="E46" i="50"/>
  <c r="C46" i="50"/>
  <c r="C43" i="50"/>
  <c r="K20" i="50"/>
  <c r="K19" i="50"/>
  <c r="K14" i="50"/>
  <c r="J19" i="50"/>
  <c r="N91" i="34"/>
  <c r="J91" i="34"/>
  <c r="H91" i="34"/>
  <c r="F91" i="34"/>
  <c r="Q21" i="48"/>
  <c r="S21" i="48"/>
  <c r="U21" i="48"/>
  <c r="W21" i="48"/>
  <c r="Y21" i="48"/>
  <c r="Q22" i="24"/>
  <c r="S22" i="24"/>
  <c r="U22" i="24"/>
  <c r="W22" i="24"/>
  <c r="Y22" i="24"/>
  <c r="B60" i="46"/>
  <c r="D200" i="37"/>
  <c r="D191" i="37"/>
  <c r="D181" i="37"/>
  <c r="F153" i="37"/>
  <c r="D96" i="37"/>
  <c r="F96" i="37" s="1"/>
  <c r="D76" i="37"/>
  <c r="D77" i="37"/>
  <c r="D68" i="37"/>
  <c r="D58" i="37"/>
  <c r="D42" i="37"/>
  <c r="F18" i="37"/>
  <c r="T136" i="22"/>
  <c r="P136" i="22"/>
  <c r="R136" i="22"/>
  <c r="R80" i="22"/>
  <c r="J67" i="20"/>
  <c r="F65" i="20"/>
  <c r="F67" i="20"/>
  <c r="O28" i="14"/>
  <c r="Q28" i="14"/>
  <c r="S28" i="14"/>
  <c r="T28" i="14"/>
  <c r="T33" i="13"/>
  <c r="Q33" i="13"/>
  <c r="P33" i="13"/>
  <c r="M28" i="14"/>
  <c r="R26" i="14"/>
  <c r="R11" i="14"/>
  <c r="R10" i="14"/>
  <c r="S33" i="13"/>
  <c r="R33" i="13"/>
  <c r="J33" i="13"/>
  <c r="I33" i="13"/>
  <c r="AA40" i="11" l="1"/>
  <c r="S40" i="11"/>
  <c r="Q40" i="11"/>
  <c r="B24" i="22"/>
  <c r="D24" i="22" s="1"/>
  <c r="J24" i="22"/>
  <c r="D158" i="21"/>
  <c r="D131" i="21"/>
  <c r="D98" i="21"/>
  <c r="F98" i="21"/>
  <c r="D76" i="21"/>
  <c r="D75" i="21"/>
  <c r="D66" i="21"/>
  <c r="D53" i="21"/>
  <c r="J42" i="21"/>
  <c r="F42" i="21"/>
  <c r="F36" i="21"/>
  <c r="D36" i="21"/>
  <c r="D35" i="21"/>
  <c r="D25" i="21"/>
  <c r="D146" i="20"/>
  <c r="F143" i="20"/>
  <c r="D139" i="20"/>
  <c r="J134" i="20"/>
  <c r="F134" i="20"/>
  <c r="D134" i="20"/>
  <c r="J132" i="20"/>
  <c r="F132" i="20"/>
  <c r="D127" i="20"/>
  <c r="H113" i="20"/>
  <c r="D113" i="20"/>
  <c r="F104" i="20"/>
  <c r="D104" i="20"/>
  <c r="H98" i="20"/>
  <c r="D98" i="20"/>
  <c r="H89" i="20"/>
  <c r="J89" i="20" s="1"/>
  <c r="D89" i="20"/>
  <c r="J80" i="20"/>
  <c r="H80" i="20"/>
  <c r="F80" i="20"/>
  <c r="D80" i="20"/>
  <c r="J76" i="20"/>
  <c r="F76" i="20"/>
  <c r="D66" i="20"/>
  <c r="D65" i="20"/>
  <c r="D57" i="20"/>
  <c r="D47" i="20"/>
  <c r="J45" i="20"/>
  <c r="F45" i="20"/>
  <c r="J36" i="20"/>
  <c r="F36" i="20"/>
  <c r="F30" i="20"/>
  <c r="D30" i="20"/>
  <c r="H29" i="20"/>
  <c r="J29" i="20"/>
  <c r="F29" i="20"/>
  <c r="D29" i="20"/>
  <c r="D21" i="20"/>
  <c r="F21" i="20" s="1"/>
  <c r="J18" i="20"/>
  <c r="J17" i="20"/>
  <c r="F17" i="20"/>
  <c r="D192" i="19"/>
  <c r="D183" i="19"/>
  <c r="F180" i="19"/>
  <c r="D173" i="19"/>
  <c r="F171" i="19" s="1"/>
  <c r="J171" i="19"/>
  <c r="F168" i="19"/>
  <c r="D168" i="19"/>
  <c r="D163" i="19"/>
  <c r="H161" i="19"/>
  <c r="F161" i="19"/>
  <c r="D161" i="19"/>
  <c r="J160" i="19"/>
  <c r="F160" i="19"/>
  <c r="J155" i="19"/>
  <c r="F155" i="19"/>
  <c r="J153" i="19"/>
  <c r="F153" i="19"/>
  <c r="D154" i="19"/>
  <c r="D145" i="19"/>
  <c r="D144" i="19"/>
  <c r="D135" i="19"/>
  <c r="D129" i="19"/>
  <c r="J119" i="19"/>
  <c r="D119" i="19"/>
  <c r="F109" i="19"/>
  <c r="D109" i="19"/>
  <c r="D88" i="19"/>
  <c r="J69" i="19"/>
  <c r="H69" i="19"/>
  <c r="D69" i="19"/>
  <c r="F68" i="19"/>
  <c r="D68" i="19"/>
  <c r="D66" i="19"/>
  <c r="F66" i="19" s="1"/>
  <c r="F67" i="19"/>
  <c r="D60" i="19"/>
  <c r="H50" i="19"/>
  <c r="J50" i="19"/>
  <c r="D50" i="19"/>
  <c r="F48" i="19"/>
  <c r="J40" i="19"/>
  <c r="F40" i="19"/>
  <c r="F33" i="19"/>
  <c r="F34" i="19"/>
  <c r="D34" i="19"/>
  <c r="J21" i="19"/>
  <c r="F21" i="19"/>
  <c r="D23" i="19"/>
  <c r="F23" i="19" s="1"/>
  <c r="J20" i="19"/>
  <c r="F20" i="19"/>
  <c r="F20" i="17" l="1"/>
  <c r="J20" i="17"/>
  <c r="F16" i="17"/>
  <c r="I44" i="16"/>
  <c r="E44" i="16"/>
  <c r="E31" i="16"/>
  <c r="I23" i="16"/>
  <c r="E23" i="16"/>
  <c r="I15" i="16"/>
  <c r="E15" i="16"/>
  <c r="G47" i="15"/>
  <c r="E47" i="15"/>
  <c r="G42" i="15"/>
  <c r="E42" i="15"/>
  <c r="G38" i="15"/>
  <c r="E38" i="15"/>
  <c r="G36" i="15"/>
  <c r="E36" i="15"/>
  <c r="E31" i="15"/>
  <c r="G31" i="15"/>
  <c r="J10" i="13" l="1"/>
  <c r="O27" i="12"/>
  <c r="W57" i="11"/>
  <c r="U57" i="11"/>
  <c r="Y57" i="11"/>
  <c r="W54" i="11"/>
  <c r="G54" i="11"/>
  <c r="K38" i="50" l="1"/>
  <c r="K30" i="52"/>
  <c r="K29" i="52"/>
  <c r="K27" i="52"/>
  <c r="K26" i="52"/>
  <c r="K38" i="52"/>
  <c r="K39" i="51"/>
  <c r="G40" i="51"/>
  <c r="I40" i="51"/>
  <c r="K21" i="51"/>
  <c r="J19" i="51"/>
  <c r="J18" i="51"/>
  <c r="K18" i="51"/>
  <c r="I47" i="44"/>
  <c r="G47" i="44"/>
  <c r="E47" i="44"/>
  <c r="C47" i="44"/>
  <c r="I40" i="44"/>
  <c r="J31" i="44"/>
  <c r="K38" i="44"/>
  <c r="K31" i="44"/>
  <c r="K39" i="44"/>
  <c r="G40" i="44"/>
  <c r="E40" i="44"/>
  <c r="K23" i="49"/>
  <c r="K22" i="49"/>
  <c r="K20" i="49"/>
  <c r="K19" i="49"/>
  <c r="C14" i="49"/>
  <c r="J19" i="49"/>
  <c r="K28" i="50"/>
  <c r="K27" i="50"/>
  <c r="K25" i="50"/>
  <c r="J23" i="50"/>
  <c r="J22" i="50"/>
  <c r="J20" i="50"/>
  <c r="K26" i="50"/>
  <c r="K23" i="50"/>
  <c r="K22" i="50"/>
  <c r="K38" i="49" l="1"/>
  <c r="I12" i="52"/>
  <c r="G12" i="52"/>
  <c r="E12" i="52"/>
  <c r="I14" i="49"/>
  <c r="G14" i="49"/>
  <c r="E14" i="49"/>
  <c r="I14" i="51"/>
  <c r="G14" i="51"/>
  <c r="E14" i="51"/>
  <c r="C14" i="51"/>
  <c r="C12" i="52"/>
  <c r="K37" i="52"/>
  <c r="K36" i="52"/>
  <c r="K35" i="52"/>
  <c r="K34" i="52"/>
  <c r="K33" i="52"/>
  <c r="K32" i="52"/>
  <c r="K31" i="52"/>
  <c r="J30" i="52"/>
  <c r="J29" i="52"/>
  <c r="J27" i="52"/>
  <c r="J26" i="52"/>
  <c r="J24" i="52"/>
  <c r="J23" i="52"/>
  <c r="J21" i="52"/>
  <c r="J20" i="52"/>
  <c r="I43" i="52"/>
  <c r="G43" i="52"/>
  <c r="E43" i="52"/>
  <c r="C43" i="52"/>
  <c r="I42" i="52"/>
  <c r="G42" i="52"/>
  <c r="E42" i="52"/>
  <c r="C5" i="52"/>
  <c r="E40" i="51"/>
  <c r="K38" i="51"/>
  <c r="K37" i="51"/>
  <c r="K36" i="51"/>
  <c r="K35" i="51"/>
  <c r="K34" i="51"/>
  <c r="K33" i="51"/>
  <c r="K32" i="51"/>
  <c r="K31" i="51"/>
  <c r="J31" i="51"/>
  <c r="K30" i="51"/>
  <c r="J30" i="51"/>
  <c r="K28" i="51"/>
  <c r="J28" i="51"/>
  <c r="K27" i="51"/>
  <c r="J27" i="51"/>
  <c r="K25" i="51"/>
  <c r="J25" i="51"/>
  <c r="K24" i="51"/>
  <c r="J24" i="51"/>
  <c r="K22" i="51"/>
  <c r="J22" i="51"/>
  <c r="J21" i="51"/>
  <c r="K19" i="51"/>
  <c r="I45" i="51"/>
  <c r="G45" i="51"/>
  <c r="E45" i="51"/>
  <c r="C45" i="51"/>
  <c r="I44" i="51"/>
  <c r="E44" i="51"/>
  <c r="C7" i="51"/>
  <c r="M14" i="50"/>
  <c r="M14" i="49"/>
  <c r="K14" i="51" l="1"/>
  <c r="K14" i="49"/>
  <c r="K12" i="52"/>
  <c r="K43" i="52" s="1"/>
  <c r="K45" i="51"/>
  <c r="I43" i="50"/>
  <c r="G43" i="50"/>
  <c r="E43" i="50"/>
  <c r="K43" i="50"/>
  <c r="K42" i="50"/>
  <c r="K41" i="50"/>
  <c r="K40" i="50"/>
  <c r="K39" i="50"/>
  <c r="I35" i="50"/>
  <c r="G35" i="50"/>
  <c r="E35" i="50"/>
  <c r="C35" i="50"/>
  <c r="K35" i="50" s="1"/>
  <c r="K34" i="50"/>
  <c r="K33" i="50"/>
  <c r="K32" i="50"/>
  <c r="K31" i="50"/>
  <c r="K30" i="50"/>
  <c r="K29" i="50"/>
  <c r="J26" i="50"/>
  <c r="J25" i="50"/>
  <c r="I47" i="50"/>
  <c r="G47" i="50"/>
  <c r="E47" i="50"/>
  <c r="C47" i="50"/>
  <c r="C6" i="50"/>
  <c r="I35" i="49"/>
  <c r="G35" i="49"/>
  <c r="E35" i="49"/>
  <c r="K34" i="49"/>
  <c r="K33" i="49"/>
  <c r="K32" i="49"/>
  <c r="K31" i="49"/>
  <c r="K30" i="49"/>
  <c r="K29" i="49"/>
  <c r="K28" i="49"/>
  <c r="K27" i="49"/>
  <c r="K26" i="49"/>
  <c r="J26" i="49"/>
  <c r="K25" i="49"/>
  <c r="J25" i="49"/>
  <c r="J23" i="49"/>
  <c r="J22" i="49"/>
  <c r="J20" i="49"/>
  <c r="K39" i="49" s="1"/>
  <c r="I39" i="49"/>
  <c r="G39" i="49"/>
  <c r="E39" i="49"/>
  <c r="I38" i="49"/>
  <c r="G38" i="49"/>
  <c r="E38" i="49"/>
  <c r="C6" i="49"/>
  <c r="K35" i="49" l="1"/>
  <c r="A1" i="46"/>
  <c r="Q2" i="11" l="1"/>
  <c r="M2" i="11"/>
  <c r="B53" i="47" l="1"/>
  <c r="N4" i="14"/>
  <c r="N3" i="14"/>
  <c r="E5" i="13"/>
  <c r="H3" i="12"/>
  <c r="F3" i="12"/>
  <c r="E4" i="13"/>
  <c r="H6" i="17"/>
  <c r="D47" i="46" l="1"/>
  <c r="N47" i="46"/>
  <c r="N48" i="46"/>
  <c r="N60" i="46"/>
  <c r="H67" i="46"/>
  <c r="B67" i="46"/>
  <c r="N55" i="46"/>
  <c r="N54" i="46"/>
  <c r="N56" i="46"/>
  <c r="L60" i="46"/>
  <c r="L56" i="46"/>
  <c r="J60" i="46"/>
  <c r="H60" i="46"/>
  <c r="F60" i="46"/>
  <c r="D60" i="46"/>
  <c r="H54" i="46" l="1"/>
  <c r="D56" i="46"/>
  <c r="D55" i="46"/>
  <c r="D54" i="46"/>
  <c r="K43" i="44"/>
  <c r="K42" i="44"/>
  <c r="K28" i="44"/>
  <c r="B54" i="46" l="1"/>
  <c r="B55" i="46"/>
  <c r="N13" i="46"/>
  <c r="K34" i="44" l="1"/>
  <c r="K46" i="44"/>
  <c r="K45" i="44"/>
  <c r="K44" i="44"/>
  <c r="K47" i="44" l="1"/>
  <c r="G38" i="23"/>
  <c r="E38" i="23"/>
  <c r="I12" i="23"/>
  <c r="I6" i="23"/>
  <c r="E12" i="23"/>
  <c r="J173" i="19"/>
  <c r="H173" i="19"/>
  <c r="F173" i="19"/>
  <c r="H135" i="19"/>
  <c r="F135" i="19"/>
  <c r="F132" i="19"/>
  <c r="F131" i="19"/>
  <c r="H129" i="19"/>
  <c r="F129" i="19"/>
  <c r="J126" i="19"/>
  <c r="J127" i="19"/>
  <c r="J128" i="19"/>
  <c r="F127" i="19"/>
  <c r="F128" i="19"/>
  <c r="J109" i="19"/>
  <c r="J105" i="19"/>
  <c r="J106" i="19"/>
  <c r="J107" i="19"/>
  <c r="J108" i="19"/>
  <c r="J104" i="19"/>
  <c r="F105" i="19"/>
  <c r="F106" i="19"/>
  <c r="F107" i="19"/>
  <c r="F108" i="19"/>
  <c r="F104" i="19"/>
  <c r="J98" i="19"/>
  <c r="J99" i="19"/>
  <c r="J100" i="19"/>
  <c r="J101" i="19"/>
  <c r="J97" i="19"/>
  <c r="F98" i="19"/>
  <c r="F99" i="19"/>
  <c r="F100" i="19"/>
  <c r="F101" i="19"/>
  <c r="F97" i="19"/>
  <c r="J91" i="19"/>
  <c r="J92" i="19"/>
  <c r="J93" i="19"/>
  <c r="J94" i="19"/>
  <c r="J90" i="19"/>
  <c r="F91" i="19"/>
  <c r="F92" i="19"/>
  <c r="F93" i="19"/>
  <c r="F94" i="19"/>
  <c r="F90" i="19"/>
  <c r="H56" i="46"/>
  <c r="J54" i="46"/>
  <c r="H55" i="46"/>
  <c r="F54" i="46"/>
  <c r="F56" i="46"/>
  <c r="N36" i="46"/>
  <c r="H47" i="46"/>
  <c r="J47" i="46"/>
  <c r="B47" i="46"/>
  <c r="B36" i="46"/>
  <c r="N24" i="46"/>
  <c r="H24" i="46"/>
  <c r="F24" i="46"/>
  <c r="D24" i="46"/>
  <c r="B24" i="46"/>
  <c r="H15" i="46"/>
  <c r="H200" i="37"/>
  <c r="F191" i="37"/>
  <c r="J191" i="37"/>
  <c r="H191" i="37"/>
  <c r="J181" i="37"/>
  <c r="H181" i="37"/>
  <c r="F181" i="37"/>
  <c r="T151" i="22"/>
  <c r="P151" i="22"/>
  <c r="H153" i="21"/>
  <c r="H169" i="37"/>
  <c r="J168" i="37"/>
  <c r="H153" i="37"/>
  <c r="D153" i="37"/>
  <c r="J135" i="37"/>
  <c r="F135" i="37"/>
  <c r="J127" i="37"/>
  <c r="H127" i="37"/>
  <c r="D127" i="37"/>
  <c r="H117" i="37"/>
  <c r="F117" i="37"/>
  <c r="D117" i="37"/>
  <c r="J116" i="37"/>
  <c r="J115" i="37"/>
  <c r="J114" i="37"/>
  <c r="J113" i="37"/>
  <c r="J112" i="37"/>
  <c r="J111" i="37"/>
  <c r="J110" i="37"/>
  <c r="F116" i="37"/>
  <c r="F115" i="37"/>
  <c r="F114" i="37"/>
  <c r="F113" i="37"/>
  <c r="F112" i="37"/>
  <c r="F111" i="37"/>
  <c r="F110" i="37"/>
  <c r="J104" i="37"/>
  <c r="J103" i="37"/>
  <c r="F105" i="37"/>
  <c r="F104" i="37"/>
  <c r="F103" i="37"/>
  <c r="J106" i="37"/>
  <c r="J107" i="37"/>
  <c r="J108" i="37"/>
  <c r="J109" i="37"/>
  <c r="J105" i="37"/>
  <c r="F106" i="37"/>
  <c r="F107" i="37"/>
  <c r="F108" i="37"/>
  <c r="F109" i="37"/>
  <c r="J99" i="37"/>
  <c r="J100" i="37"/>
  <c r="J101" i="37"/>
  <c r="J102" i="37"/>
  <c r="J98" i="37"/>
  <c r="F99" i="37"/>
  <c r="F100" i="37"/>
  <c r="F101" i="37"/>
  <c r="F102" i="37"/>
  <c r="F98" i="37"/>
  <c r="J96" i="37"/>
  <c r="H96" i="37"/>
  <c r="J86" i="37"/>
  <c r="J87" i="37"/>
  <c r="J88" i="37"/>
  <c r="J89" i="37"/>
  <c r="J90" i="37"/>
  <c r="J91" i="37"/>
  <c r="J92" i="37"/>
  <c r="J93" i="37"/>
  <c r="J94" i="37"/>
  <c r="J95" i="37"/>
  <c r="F94" i="37"/>
  <c r="F95" i="37"/>
  <c r="F90" i="37"/>
  <c r="F91" i="37"/>
  <c r="F85" i="37"/>
  <c r="J76" i="37"/>
  <c r="H31" i="37"/>
  <c r="J29" i="37"/>
  <c r="J30" i="37"/>
  <c r="J27" i="37"/>
  <c r="J28" i="37"/>
  <c r="J22" i="37"/>
  <c r="J23" i="37"/>
  <c r="J24" i="37"/>
  <c r="J21" i="37"/>
  <c r="F31" i="37"/>
  <c r="D31" i="37"/>
  <c r="F30" i="37"/>
  <c r="F29" i="37"/>
  <c r="F28" i="37"/>
  <c r="F23" i="37"/>
  <c r="F21" i="37"/>
  <c r="F22" i="37"/>
  <c r="F17" i="37"/>
  <c r="V173" i="22"/>
  <c r="H173" i="22"/>
  <c r="F173" i="22"/>
  <c r="B173" i="22"/>
  <c r="T164" i="22"/>
  <c r="P164" i="22"/>
  <c r="F164" i="22"/>
  <c r="B164" i="22"/>
  <c r="F151" i="22"/>
  <c r="B151" i="22"/>
  <c r="H151" i="22"/>
  <c r="T138" i="22"/>
  <c r="P138" i="22"/>
  <c r="Z137" i="22"/>
  <c r="Z136" i="22"/>
  <c r="F138" i="22"/>
  <c r="H136" i="22"/>
  <c r="L137" i="22"/>
  <c r="H137" i="22"/>
  <c r="D137" i="22"/>
  <c r="H138" i="22"/>
  <c r="P130" i="22"/>
  <c r="X129" i="22"/>
  <c r="T129" i="22"/>
  <c r="P129" i="22"/>
  <c r="F130" i="22"/>
  <c r="B130" i="22"/>
  <c r="B129" i="22"/>
  <c r="Z121" i="22"/>
  <c r="X121" i="22"/>
  <c r="V121" i="22"/>
  <c r="T121" i="22"/>
  <c r="R121" i="22"/>
  <c r="P121" i="22"/>
  <c r="L121" i="22"/>
  <c r="J121" i="22"/>
  <c r="H121" i="22"/>
  <c r="F121" i="22"/>
  <c r="D121" i="22"/>
  <c r="B121" i="22"/>
  <c r="Z115" i="22"/>
  <c r="X115" i="22"/>
  <c r="T115" i="22"/>
  <c r="P115" i="22"/>
  <c r="R115" i="22"/>
  <c r="F115" i="22"/>
  <c r="B115" i="22"/>
  <c r="X106" i="22"/>
  <c r="T106" i="22"/>
  <c r="P106" i="22"/>
  <c r="J106" i="22"/>
  <c r="F106" i="22"/>
  <c r="B106" i="22"/>
  <c r="X97" i="22"/>
  <c r="T97" i="22"/>
  <c r="P97" i="22"/>
  <c r="F97" i="22"/>
  <c r="R97" i="22"/>
  <c r="X71" i="22"/>
  <c r="Z65" i="22"/>
  <c r="X65" i="22"/>
  <c r="T65" i="22"/>
  <c r="P65" i="22"/>
  <c r="P75" i="22"/>
  <c r="X74" i="22"/>
  <c r="Z74" i="22" s="1"/>
  <c r="T74" i="22"/>
  <c r="P74" i="22"/>
  <c r="X72" i="22"/>
  <c r="T71" i="22"/>
  <c r="P71" i="22"/>
  <c r="B71" i="22"/>
  <c r="F71" i="22"/>
  <c r="L65" i="22"/>
  <c r="V65" i="22"/>
  <c r="X52" i="22"/>
  <c r="X40" i="22"/>
  <c r="X39" i="22"/>
  <c r="J52" i="22"/>
  <c r="J39" i="22"/>
  <c r="J55" i="22"/>
  <c r="F65" i="22"/>
  <c r="B65" i="22"/>
  <c r="V52" i="22"/>
  <c r="T52" i="22"/>
  <c r="R52" i="22"/>
  <c r="P52" i="22"/>
  <c r="L52" i="22"/>
  <c r="F52" i="22"/>
  <c r="B52" i="22"/>
  <c r="X24" i="22"/>
  <c r="T34" i="22"/>
  <c r="R34" i="22"/>
  <c r="L34" i="22"/>
  <c r="J34" i="22"/>
  <c r="X34" i="22"/>
  <c r="X35" i="22"/>
  <c r="T35" i="22"/>
  <c r="R35" i="22"/>
  <c r="P35" i="22"/>
  <c r="J35" i="22"/>
  <c r="L35" i="22" s="1"/>
  <c r="H35" i="22"/>
  <c r="F35" i="22"/>
  <c r="B35" i="22"/>
  <c r="Z52" i="22"/>
  <c r="Z24" i="22"/>
  <c r="L24" i="22"/>
  <c r="H24" i="22"/>
  <c r="J166" i="21"/>
  <c r="D166" i="21"/>
  <c r="J158" i="21"/>
  <c r="J153" i="21"/>
  <c r="D130" i="21"/>
  <c r="H116" i="21"/>
  <c r="J116" i="21" s="1"/>
  <c r="D116" i="21"/>
  <c r="J114" i="21"/>
  <c r="F114" i="21"/>
  <c r="J107" i="21"/>
  <c r="D107" i="21"/>
  <c r="H98" i="21"/>
  <c r="J86" i="21"/>
  <c r="F86" i="21"/>
  <c r="J66" i="21"/>
  <c r="H66" i="21"/>
  <c r="F66" i="21"/>
  <c r="J36" i="21"/>
  <c r="H36" i="21"/>
  <c r="J35" i="21"/>
  <c r="F14" i="21"/>
  <c r="B56" i="46" l="1"/>
  <c r="H158" i="21"/>
  <c r="F158" i="21"/>
  <c r="F166" i="21"/>
  <c r="J172" i="21"/>
  <c r="J171" i="21"/>
  <c r="F171" i="21"/>
  <c r="J175" i="21"/>
  <c r="H175" i="21"/>
  <c r="F175" i="21"/>
  <c r="D175" i="21"/>
  <c r="F81" i="21"/>
  <c r="H155" i="20" l="1"/>
  <c r="F152" i="20"/>
  <c r="D155" i="20"/>
  <c r="F151" i="20"/>
  <c r="H139" i="20"/>
  <c r="F139" i="20"/>
  <c r="F137" i="20"/>
  <c r="J122" i="20"/>
  <c r="F122" i="20"/>
  <c r="H104" i="20"/>
  <c r="J104" i="20"/>
  <c r="J103" i="20"/>
  <c r="J101" i="20"/>
  <c r="F101" i="20"/>
  <c r="J98" i="20"/>
  <c r="J72" i="20"/>
  <c r="F72" i="20"/>
  <c r="J64" i="20"/>
  <c r="F64" i="20"/>
  <c r="D63" i="20"/>
  <c r="J183" i="19"/>
  <c r="H183" i="19"/>
  <c r="F183" i="19"/>
  <c r="F182" i="19"/>
  <c r="J129" i="19"/>
  <c r="J122" i="19"/>
  <c r="F122" i="19"/>
  <c r="F119" i="19"/>
  <c r="J112" i="19"/>
  <c r="F112" i="19"/>
  <c r="J88" i="19"/>
  <c r="H88" i="19"/>
  <c r="F88" i="19"/>
  <c r="J86" i="19"/>
  <c r="F86" i="19"/>
  <c r="J82" i="19"/>
  <c r="F82" i="19"/>
  <c r="J70" i="19"/>
  <c r="F70" i="19"/>
  <c r="J62" i="17"/>
  <c r="J59" i="17"/>
  <c r="F69" i="19"/>
  <c r="H66" i="19"/>
  <c r="J66" i="19"/>
  <c r="F57" i="19"/>
  <c r="F50" i="19"/>
  <c r="J34" i="19"/>
  <c r="H34" i="19"/>
  <c r="D33" i="19"/>
  <c r="H23" i="19"/>
  <c r="J23" i="19"/>
  <c r="J14" i="19"/>
  <c r="F14" i="19"/>
  <c r="F146" i="17" l="1"/>
  <c r="D146" i="17"/>
  <c r="J204" i="17"/>
  <c r="H204" i="17"/>
  <c r="F204" i="17"/>
  <c r="D204" i="17"/>
  <c r="J192" i="17"/>
  <c r="F192" i="17"/>
  <c r="J187" i="17"/>
  <c r="J186" i="17"/>
  <c r="J185" i="17"/>
  <c r="H187" i="17"/>
  <c r="F187" i="17"/>
  <c r="F186" i="17"/>
  <c r="F185" i="17"/>
  <c r="D187" i="17"/>
  <c r="F180" i="17"/>
  <c r="J180" i="17"/>
  <c r="F174" i="17"/>
  <c r="J174" i="17"/>
  <c r="F173" i="17"/>
  <c r="J173" i="17"/>
  <c r="D161" i="17"/>
  <c r="F161" i="17" s="1"/>
  <c r="J160" i="17"/>
  <c r="J158" i="17"/>
  <c r="F158" i="17"/>
  <c r="F156" i="17"/>
  <c r="J156" i="17"/>
  <c r="F157" i="17"/>
  <c r="J157" i="17"/>
  <c r="J146" i="17"/>
  <c r="J144" i="17"/>
  <c r="F144" i="17"/>
  <c r="J143" i="17"/>
  <c r="F143" i="17"/>
  <c r="J142" i="17"/>
  <c r="F140" i="17"/>
  <c r="J140" i="17"/>
  <c r="J139" i="17"/>
  <c r="F142" i="17"/>
  <c r="F138" i="17"/>
  <c r="D140" i="17"/>
  <c r="F137" i="17"/>
  <c r="J137" i="17"/>
  <c r="H132" i="17"/>
  <c r="F132" i="17"/>
  <c r="D132" i="17"/>
  <c r="F129" i="17"/>
  <c r="J129" i="17"/>
  <c r="F119" i="17"/>
  <c r="J119" i="17"/>
  <c r="J118" i="17"/>
  <c r="F118" i="17"/>
  <c r="F117" i="17"/>
  <c r="H107" i="17"/>
  <c r="F107" i="17"/>
  <c r="D107" i="17"/>
  <c r="J104" i="17"/>
  <c r="F104" i="17"/>
  <c r="J101" i="17"/>
  <c r="F101" i="17"/>
  <c r="J100" i="17"/>
  <c r="F100" i="17"/>
  <c r="J98" i="17"/>
  <c r="F98" i="17"/>
  <c r="D98" i="17"/>
  <c r="F95" i="17"/>
  <c r="J95" i="17"/>
  <c r="F91" i="17"/>
  <c r="H89" i="17"/>
  <c r="F89" i="17"/>
  <c r="D89" i="17"/>
  <c r="F87" i="17"/>
  <c r="F86" i="17"/>
  <c r="J86" i="17"/>
  <c r="F81" i="17"/>
  <c r="J78" i="17"/>
  <c r="H79" i="17"/>
  <c r="J79" i="17" s="1"/>
  <c r="F79" i="17"/>
  <c r="D79" i="17"/>
  <c r="J77" i="17"/>
  <c r="J76" i="17"/>
  <c r="F76" i="17"/>
  <c r="J71" i="17"/>
  <c r="F71" i="17"/>
  <c r="J94" i="17"/>
  <c r="F94" i="17"/>
  <c r="F92" i="17"/>
  <c r="J92" i="17"/>
  <c r="J13" i="17"/>
  <c r="F13" i="17"/>
  <c r="E42" i="16"/>
  <c r="I42" i="16"/>
  <c r="I41" i="16"/>
  <c r="I36" i="16"/>
  <c r="E33" i="16"/>
  <c r="I33" i="16"/>
  <c r="I31" i="16"/>
  <c r="I26" i="16"/>
  <c r="I25" i="16"/>
  <c r="I18" i="16"/>
  <c r="I17" i="16"/>
  <c r="I12" i="16"/>
  <c r="I11" i="16"/>
  <c r="I10" i="16"/>
  <c r="I9" i="16"/>
  <c r="C5" i="45"/>
  <c r="H161" i="17" l="1"/>
  <c r="G95" i="15" l="1"/>
  <c r="E95" i="15"/>
  <c r="M27" i="12" l="1"/>
  <c r="L27" i="12"/>
  <c r="K27" i="12"/>
  <c r="J27" i="12"/>
  <c r="S21" i="11"/>
  <c r="M51" i="11"/>
  <c r="M53" i="11"/>
  <c r="M52" i="11"/>
  <c r="Y40" i="11"/>
  <c r="W40" i="11"/>
  <c r="U40" i="11"/>
  <c r="AA30" i="11"/>
  <c r="Y30" i="11"/>
  <c r="W30" i="11"/>
  <c r="U30" i="11"/>
  <c r="S30" i="11"/>
  <c r="Q30" i="11"/>
  <c r="AA21" i="11"/>
  <c r="AA51" i="11" s="1"/>
  <c r="Y21" i="11"/>
  <c r="W21" i="11"/>
  <c r="U21" i="11"/>
  <c r="Q21" i="11"/>
  <c r="K31" i="45"/>
  <c r="I51" i="45"/>
  <c r="I50" i="45"/>
  <c r="G50" i="45"/>
  <c r="G51" i="45"/>
  <c r="E51" i="45"/>
  <c r="E50" i="45"/>
  <c r="C51" i="45"/>
  <c r="M54" i="11" l="1"/>
  <c r="K46" i="45"/>
  <c r="K45" i="45"/>
  <c r="K44" i="45"/>
  <c r="K43" i="45"/>
  <c r="K42" i="45"/>
  <c r="K37" i="45"/>
  <c r="K38" i="45"/>
  <c r="K32" i="45"/>
  <c r="K47" i="45" l="1"/>
  <c r="AA52" i="11"/>
  <c r="G51" i="11"/>
  <c r="I47" i="45"/>
  <c r="G47" i="45"/>
  <c r="E47" i="45"/>
  <c r="K35" i="44"/>
  <c r="K33" i="44"/>
  <c r="J152" i="37" l="1"/>
  <c r="F152" i="37"/>
  <c r="J151" i="37"/>
  <c r="F151" i="37"/>
  <c r="J150" i="37"/>
  <c r="F150" i="37"/>
  <c r="J149" i="37"/>
  <c r="F149" i="37"/>
  <c r="J148" i="37"/>
  <c r="F148" i="37"/>
  <c r="J147" i="37"/>
  <c r="F147" i="37"/>
  <c r="J146" i="37"/>
  <c r="F146" i="37"/>
  <c r="J145" i="37"/>
  <c r="F145" i="37"/>
  <c r="J143" i="37"/>
  <c r="F143" i="37"/>
  <c r="J142" i="37"/>
  <c r="F142" i="37"/>
  <c r="J141" i="37"/>
  <c r="F141" i="37"/>
  <c r="J140" i="37"/>
  <c r="F140" i="37"/>
  <c r="J139" i="37"/>
  <c r="F139" i="37"/>
  <c r="J137" i="37"/>
  <c r="F137" i="37"/>
  <c r="J136" i="37"/>
  <c r="F136" i="37"/>
  <c r="J134" i="37"/>
  <c r="F134" i="37"/>
  <c r="J133" i="37"/>
  <c r="F133" i="37"/>
  <c r="J132" i="37"/>
  <c r="F132" i="37"/>
  <c r="J131" i="37"/>
  <c r="F131" i="37"/>
  <c r="J130" i="37"/>
  <c r="F130" i="37"/>
  <c r="F127" i="37"/>
  <c r="J126" i="37"/>
  <c r="F126" i="37"/>
  <c r="J125" i="37"/>
  <c r="F125" i="37"/>
  <c r="J124" i="37"/>
  <c r="F124" i="37"/>
  <c r="J123" i="37"/>
  <c r="F123" i="37"/>
  <c r="J122" i="37"/>
  <c r="F122" i="37"/>
  <c r="J121" i="37"/>
  <c r="F121" i="37"/>
  <c r="J120" i="37"/>
  <c r="F120" i="37"/>
  <c r="J117" i="37"/>
  <c r="F93" i="37"/>
  <c r="F92" i="37"/>
  <c r="F89" i="37"/>
  <c r="F88" i="37"/>
  <c r="F87" i="37"/>
  <c r="F86" i="37"/>
  <c r="J85" i="37"/>
  <c r="V129" i="22"/>
  <c r="R129" i="22"/>
  <c r="H129" i="22"/>
  <c r="D129" i="22"/>
  <c r="V128" i="22"/>
  <c r="R128" i="22"/>
  <c r="H128" i="22"/>
  <c r="D128" i="22"/>
  <c r="V127" i="22"/>
  <c r="R127" i="22"/>
  <c r="H127" i="22"/>
  <c r="D127" i="22"/>
  <c r="V126" i="22"/>
  <c r="R126" i="22"/>
  <c r="H126" i="22"/>
  <c r="D126" i="22"/>
  <c r="V125" i="22"/>
  <c r="R125" i="22"/>
  <c r="H125" i="22"/>
  <c r="D125" i="22"/>
  <c r="V124" i="22"/>
  <c r="R124" i="22"/>
  <c r="H124" i="22"/>
  <c r="D124" i="22"/>
  <c r="V123" i="22"/>
  <c r="R123" i="22"/>
  <c r="H123" i="22"/>
  <c r="D123" i="22"/>
  <c r="V120" i="22"/>
  <c r="R120" i="22"/>
  <c r="H120" i="22"/>
  <c r="D120" i="22"/>
  <c r="V119" i="22"/>
  <c r="R119" i="22"/>
  <c r="H119" i="22"/>
  <c r="D119" i="22"/>
  <c r="V118" i="22"/>
  <c r="R118" i="22"/>
  <c r="H118" i="22"/>
  <c r="D118" i="22"/>
  <c r="V117" i="22"/>
  <c r="R117" i="22"/>
  <c r="H117" i="22"/>
  <c r="D117" i="22"/>
  <c r="H115" i="22"/>
  <c r="D115" i="22"/>
  <c r="V114" i="22"/>
  <c r="R114" i="22"/>
  <c r="H114" i="22"/>
  <c r="D114" i="22"/>
  <c r="V113" i="22"/>
  <c r="R113" i="22"/>
  <c r="H113" i="22"/>
  <c r="D113" i="22"/>
  <c r="V112" i="22"/>
  <c r="R112" i="22"/>
  <c r="H112" i="22"/>
  <c r="D112" i="22"/>
  <c r="V111" i="22"/>
  <c r="R111" i="22"/>
  <c r="H111" i="22"/>
  <c r="D111" i="22"/>
  <c r="V110" i="22"/>
  <c r="R110" i="22"/>
  <c r="H110" i="22"/>
  <c r="D110" i="22"/>
  <c r="V109" i="22"/>
  <c r="R109" i="22"/>
  <c r="H109" i="22"/>
  <c r="D109" i="22"/>
  <c r="V108" i="22"/>
  <c r="R108" i="22"/>
  <c r="H108" i="22"/>
  <c r="D108" i="22"/>
  <c r="V106" i="22"/>
  <c r="R106" i="22"/>
  <c r="H106" i="22"/>
  <c r="D106" i="22"/>
  <c r="V105" i="22"/>
  <c r="R105" i="22"/>
  <c r="H105" i="22"/>
  <c r="D105" i="22"/>
  <c r="V104" i="22"/>
  <c r="R104" i="22"/>
  <c r="H104" i="22"/>
  <c r="D104" i="22"/>
  <c r="V103" i="22"/>
  <c r="R103" i="22"/>
  <c r="H103" i="22"/>
  <c r="D103" i="22"/>
  <c r="V102" i="22"/>
  <c r="R102" i="22"/>
  <c r="H102" i="22"/>
  <c r="D102" i="22"/>
  <c r="V101" i="22"/>
  <c r="R101" i="22"/>
  <c r="H101" i="22"/>
  <c r="D101" i="22"/>
  <c r="V100" i="22"/>
  <c r="R100" i="22"/>
  <c r="H100" i="22"/>
  <c r="D100" i="22"/>
  <c r="V99" i="22"/>
  <c r="R99" i="22"/>
  <c r="H99" i="22"/>
  <c r="D99" i="22"/>
  <c r="V97" i="22"/>
  <c r="H97" i="22"/>
  <c r="D97" i="22"/>
  <c r="V96" i="22"/>
  <c r="R96" i="22"/>
  <c r="H96" i="22"/>
  <c r="D96" i="22"/>
  <c r="V95" i="22"/>
  <c r="R95" i="22"/>
  <c r="H95" i="22"/>
  <c r="D95" i="22"/>
  <c r="V94" i="22"/>
  <c r="R94" i="22"/>
  <c r="H94" i="22"/>
  <c r="D94" i="22"/>
  <c r="V93" i="22"/>
  <c r="R93" i="22"/>
  <c r="H93" i="22"/>
  <c r="D93" i="22"/>
  <c r="V92" i="22"/>
  <c r="R92" i="22"/>
  <c r="H92" i="22"/>
  <c r="D92" i="22"/>
  <c r="V91" i="22"/>
  <c r="R91" i="22"/>
  <c r="H91" i="22"/>
  <c r="D91" i="22"/>
  <c r="V90" i="22"/>
  <c r="R90" i="22"/>
  <c r="H90" i="22"/>
  <c r="D90" i="22"/>
  <c r="V89" i="22"/>
  <c r="R89" i="22"/>
  <c r="H89" i="22"/>
  <c r="D89" i="22"/>
  <c r="V88" i="22"/>
  <c r="R88" i="22"/>
  <c r="H88" i="22"/>
  <c r="D88" i="22"/>
  <c r="V87" i="22"/>
  <c r="R87" i="22"/>
  <c r="H87" i="22"/>
  <c r="D87" i="22"/>
  <c r="V86" i="22"/>
  <c r="R86" i="22"/>
  <c r="H86" i="22"/>
  <c r="D86" i="22"/>
  <c r="V85" i="22"/>
  <c r="R85" i="22"/>
  <c r="H85" i="22"/>
  <c r="D85" i="22"/>
  <c r="V84" i="22"/>
  <c r="R84" i="22"/>
  <c r="H84" i="22"/>
  <c r="D84" i="22"/>
  <c r="V83" i="22"/>
  <c r="R83" i="22"/>
  <c r="H83" i="22"/>
  <c r="D83" i="22"/>
  <c r="V82" i="22"/>
  <c r="R82" i="22"/>
  <c r="H82" i="22"/>
  <c r="D82" i="22"/>
  <c r="V81" i="22"/>
  <c r="R81" i="22"/>
  <c r="H81" i="22"/>
  <c r="D81" i="22"/>
  <c r="V80" i="22"/>
  <c r="H80" i="22"/>
  <c r="D80" i="22"/>
  <c r="J159" i="17"/>
  <c r="F159" i="17"/>
  <c r="J155" i="17"/>
  <c r="F155" i="17"/>
  <c r="J154" i="17"/>
  <c r="F154" i="17"/>
  <c r="J153" i="17"/>
  <c r="F153" i="17"/>
  <c r="J152" i="17"/>
  <c r="F152" i="17"/>
  <c r="J151" i="17"/>
  <c r="F151" i="17"/>
  <c r="J150" i="17"/>
  <c r="F150" i="17"/>
  <c r="J149" i="17"/>
  <c r="F149" i="17"/>
  <c r="J148" i="17"/>
  <c r="F148" i="17"/>
  <c r="J145" i="17"/>
  <c r="F145" i="17"/>
  <c r="J141" i="17"/>
  <c r="F141" i="17"/>
  <c r="F139" i="17"/>
  <c r="J138" i="17"/>
  <c r="J136" i="17"/>
  <c r="F136" i="17"/>
  <c r="J135" i="17"/>
  <c r="F135" i="17"/>
  <c r="J134" i="17"/>
  <c r="F134" i="17"/>
  <c r="J133" i="17"/>
  <c r="F133" i="17"/>
  <c r="J131" i="17"/>
  <c r="F131" i="17"/>
  <c r="J130" i="17"/>
  <c r="F130" i="17"/>
  <c r="J128" i="17"/>
  <c r="F128" i="17"/>
  <c r="J127" i="17"/>
  <c r="F127" i="17"/>
  <c r="J126" i="17"/>
  <c r="F126" i="17"/>
  <c r="J125" i="17"/>
  <c r="F125" i="17"/>
  <c r="J124" i="17"/>
  <c r="F124" i="17"/>
  <c r="J123" i="17"/>
  <c r="F123" i="17"/>
  <c r="J121" i="17"/>
  <c r="F121" i="17"/>
  <c r="J120" i="17"/>
  <c r="F120" i="17"/>
  <c r="J117" i="17"/>
  <c r="J116" i="17"/>
  <c r="F116" i="17"/>
  <c r="J115" i="17"/>
  <c r="F115" i="17"/>
  <c r="J114" i="17"/>
  <c r="F114" i="17"/>
  <c r="J113" i="17"/>
  <c r="F113" i="17"/>
  <c r="J106" i="17"/>
  <c r="F106" i="17"/>
  <c r="J105" i="17"/>
  <c r="F105" i="17"/>
  <c r="J103" i="17"/>
  <c r="F103" i="17"/>
  <c r="J102" i="17"/>
  <c r="F102" i="17"/>
  <c r="J99" i="17"/>
  <c r="F99" i="17"/>
  <c r="J97" i="17"/>
  <c r="F97" i="17"/>
  <c r="J96" i="17"/>
  <c r="F96" i="17"/>
  <c r="J93" i="17"/>
  <c r="F93" i="17"/>
  <c r="J91" i="17"/>
  <c r="J90" i="17"/>
  <c r="F90" i="17"/>
  <c r="J88" i="17"/>
  <c r="F88" i="17"/>
  <c r="J87" i="17"/>
  <c r="J85" i="17"/>
  <c r="F85" i="17"/>
  <c r="J84" i="17"/>
  <c r="F84" i="17"/>
  <c r="J83" i="17"/>
  <c r="F83" i="17"/>
  <c r="J82" i="17"/>
  <c r="F82" i="17"/>
  <c r="J81" i="17"/>
  <c r="J80" i="17"/>
  <c r="F80" i="17"/>
  <c r="F78" i="17"/>
  <c r="F77" i="17"/>
  <c r="J75" i="17"/>
  <c r="F75" i="17"/>
  <c r="J74" i="17"/>
  <c r="F74" i="17"/>
  <c r="J73" i="17"/>
  <c r="F73" i="17"/>
  <c r="J72" i="17"/>
  <c r="F72" i="17"/>
  <c r="J144" i="19"/>
  <c r="F144" i="19"/>
  <c r="J143" i="19"/>
  <c r="F143" i="19"/>
  <c r="J142" i="19"/>
  <c r="F142" i="19"/>
  <c r="J141" i="19"/>
  <c r="F141" i="19"/>
  <c r="J140" i="19"/>
  <c r="F140" i="19"/>
  <c r="J139" i="19"/>
  <c r="F139" i="19"/>
  <c r="J138" i="19"/>
  <c r="F138" i="19"/>
  <c r="J137" i="19"/>
  <c r="F137" i="19"/>
  <c r="J135" i="19"/>
  <c r="J134" i="19"/>
  <c r="F134" i="19"/>
  <c r="J133" i="19"/>
  <c r="F133" i="19"/>
  <c r="J132" i="19"/>
  <c r="J131" i="19"/>
  <c r="F126" i="19"/>
  <c r="J125" i="19"/>
  <c r="F125" i="19"/>
  <c r="J124" i="19"/>
  <c r="F124" i="19"/>
  <c r="J123" i="19"/>
  <c r="F123" i="19"/>
  <c r="J118" i="19"/>
  <c r="F118" i="19"/>
  <c r="J117" i="19"/>
  <c r="F117" i="19"/>
  <c r="J116" i="19"/>
  <c r="F116" i="19"/>
  <c r="J115" i="19"/>
  <c r="F115" i="19"/>
  <c r="J114" i="19"/>
  <c r="F114" i="19"/>
  <c r="J113" i="19"/>
  <c r="F113" i="19"/>
  <c r="J87" i="19"/>
  <c r="F87" i="19"/>
  <c r="J85" i="19"/>
  <c r="F85" i="19"/>
  <c r="J84" i="19"/>
  <c r="F84" i="19"/>
  <c r="J83" i="19"/>
  <c r="F83" i="19"/>
  <c r="J81" i="19"/>
  <c r="F81" i="19"/>
  <c r="J80" i="19"/>
  <c r="F80" i="19"/>
  <c r="J79" i="19"/>
  <c r="F79" i="19"/>
  <c r="J78" i="19"/>
  <c r="F78" i="19"/>
  <c r="J77" i="19"/>
  <c r="F77" i="19"/>
  <c r="J130" i="21"/>
  <c r="F130" i="21"/>
  <c r="J129" i="21"/>
  <c r="F129" i="21"/>
  <c r="J128" i="21"/>
  <c r="F128" i="21"/>
  <c r="J127" i="21"/>
  <c r="F127" i="21"/>
  <c r="J126" i="21"/>
  <c r="F126" i="21"/>
  <c r="J125" i="21"/>
  <c r="F125" i="21"/>
  <c r="J124" i="21"/>
  <c r="F124" i="21"/>
  <c r="J123" i="21"/>
  <c r="F123" i="21"/>
  <c r="J122" i="21"/>
  <c r="F122" i="21"/>
  <c r="J121" i="21"/>
  <c r="F121" i="21"/>
  <c r="J120" i="21"/>
  <c r="F120" i="21"/>
  <c r="J119" i="21"/>
  <c r="F119" i="21"/>
  <c r="J118" i="21"/>
  <c r="F118" i="21"/>
  <c r="F116" i="21"/>
  <c r="J115" i="21"/>
  <c r="F115" i="21"/>
  <c r="J113" i="21"/>
  <c r="F113" i="21"/>
  <c r="J112" i="21"/>
  <c r="F112" i="21"/>
  <c r="J111" i="21"/>
  <c r="F111" i="21"/>
  <c r="J110" i="21"/>
  <c r="F110" i="21"/>
  <c r="J109" i="21"/>
  <c r="F109" i="21"/>
  <c r="F107" i="21"/>
  <c r="J106" i="21"/>
  <c r="F106" i="21"/>
  <c r="J105" i="21"/>
  <c r="F105" i="21"/>
  <c r="J104" i="21"/>
  <c r="F104" i="21"/>
  <c r="J103" i="21"/>
  <c r="F103" i="21"/>
  <c r="J102" i="21"/>
  <c r="F102" i="21"/>
  <c r="J101" i="21"/>
  <c r="F101" i="21"/>
  <c r="J100" i="21"/>
  <c r="F100" i="21"/>
  <c r="J98" i="21"/>
  <c r="J97" i="21"/>
  <c r="F97" i="21"/>
  <c r="J96" i="21"/>
  <c r="F96" i="21"/>
  <c r="J95" i="21"/>
  <c r="F95" i="21"/>
  <c r="J94" i="21"/>
  <c r="F94" i="21"/>
  <c r="J93" i="21"/>
  <c r="F93" i="21"/>
  <c r="J92" i="21"/>
  <c r="F92" i="21"/>
  <c r="J91" i="21"/>
  <c r="F91" i="21"/>
  <c r="J90" i="21"/>
  <c r="F90" i="21"/>
  <c r="J89" i="21"/>
  <c r="F89" i="21"/>
  <c r="J88" i="21"/>
  <c r="F88" i="21"/>
  <c r="J87" i="21"/>
  <c r="F87" i="21"/>
  <c r="J85" i="21"/>
  <c r="F85" i="21"/>
  <c r="J84" i="21"/>
  <c r="F84" i="21"/>
  <c r="J83" i="21"/>
  <c r="F83" i="21"/>
  <c r="J82" i="21"/>
  <c r="F82" i="21"/>
  <c r="J81" i="21"/>
  <c r="J112" i="20" l="1"/>
  <c r="F112" i="20"/>
  <c r="J111" i="20"/>
  <c r="F111" i="20"/>
  <c r="J110" i="20"/>
  <c r="F110" i="20"/>
  <c r="J109" i="20"/>
  <c r="F109" i="20"/>
  <c r="J108" i="20"/>
  <c r="F108" i="20"/>
  <c r="J107" i="20"/>
  <c r="F107" i="20"/>
  <c r="J106" i="20"/>
  <c r="F106" i="20"/>
  <c r="J105" i="20"/>
  <c r="F105" i="20"/>
  <c r="F103" i="20"/>
  <c r="J102" i="20"/>
  <c r="F102" i="20"/>
  <c r="J100" i="20"/>
  <c r="F100" i="20"/>
  <c r="F98" i="20"/>
  <c r="J97" i="20"/>
  <c r="F97" i="20"/>
  <c r="J96" i="20"/>
  <c r="F96" i="20"/>
  <c r="J95" i="20"/>
  <c r="F95" i="20"/>
  <c r="J94" i="20"/>
  <c r="F94" i="20"/>
  <c r="J93" i="20"/>
  <c r="F93" i="20"/>
  <c r="J92" i="20"/>
  <c r="F92" i="20"/>
  <c r="J91" i="20"/>
  <c r="F91" i="20"/>
  <c r="F89" i="20"/>
  <c r="J88" i="20"/>
  <c r="F88" i="20"/>
  <c r="J87" i="20"/>
  <c r="F87" i="20"/>
  <c r="J86" i="20"/>
  <c r="F86" i="20"/>
  <c r="J85" i="20"/>
  <c r="F85" i="20"/>
  <c r="J84" i="20"/>
  <c r="F84" i="20"/>
  <c r="J83" i="20"/>
  <c r="F83" i="20"/>
  <c r="J82" i="20"/>
  <c r="F82" i="20"/>
  <c r="J79" i="20"/>
  <c r="F79" i="20"/>
  <c r="J78" i="20"/>
  <c r="F78" i="20"/>
  <c r="J77" i="20"/>
  <c r="F77" i="20"/>
  <c r="J75" i="20"/>
  <c r="F75" i="20"/>
  <c r="J74" i="20"/>
  <c r="F74" i="20"/>
  <c r="J73" i="20"/>
  <c r="F73" i="20"/>
  <c r="A1" i="34" l="1"/>
  <c r="U2" i="48" l="1"/>
  <c r="N28" i="46" l="1"/>
  <c r="L47" i="46"/>
  <c r="F47" i="46"/>
  <c r="L36" i="46"/>
  <c r="J36" i="46"/>
  <c r="H36" i="46"/>
  <c r="F36" i="46"/>
  <c r="D36" i="46"/>
  <c r="L24" i="46"/>
  <c r="J24" i="46"/>
  <c r="L15" i="46"/>
  <c r="J15" i="46"/>
  <c r="F15" i="46"/>
  <c r="D15" i="46"/>
  <c r="N15" i="46" s="1"/>
  <c r="B15" i="46"/>
  <c r="B201" i="22" l="1"/>
  <c r="B182" i="22"/>
  <c r="A235" i="37"/>
  <c r="A207" i="37"/>
  <c r="D6" i="20"/>
  <c r="C7" i="44" l="1"/>
  <c r="E4" i="11"/>
  <c r="B6" i="12"/>
  <c r="C7" i="13"/>
  <c r="C6" i="14"/>
  <c r="G5" i="15"/>
  <c r="G66" i="15" s="1"/>
  <c r="E5" i="15"/>
  <c r="E66" i="15" s="1"/>
  <c r="B2" i="15"/>
  <c r="B3" i="16"/>
  <c r="A1" i="16"/>
  <c r="D6" i="17"/>
  <c r="B4" i="17"/>
  <c r="C6" i="18"/>
  <c r="A1" i="18"/>
  <c r="H7" i="19"/>
  <c r="D7" i="19"/>
  <c r="B5" i="19"/>
  <c r="B4" i="20"/>
  <c r="H6" i="21"/>
  <c r="D6" i="21"/>
  <c r="B3" i="21"/>
  <c r="F3" i="22"/>
  <c r="H7" i="37"/>
  <c r="D7" i="37"/>
  <c r="B5" i="37"/>
  <c r="B3" i="46"/>
  <c r="C3" i="23"/>
  <c r="A1" i="23"/>
  <c r="U2" i="24"/>
  <c r="C4" i="34"/>
  <c r="J18" i="37" l="1"/>
  <c r="A17" i="37"/>
  <c r="A23" i="37"/>
  <c r="A22" i="37"/>
  <c r="A21" i="37"/>
  <c r="A19" i="37"/>
  <c r="A18" i="37"/>
  <c r="J28" i="44" l="1"/>
  <c r="J25" i="44"/>
  <c r="J24" i="44"/>
  <c r="L54" i="46" l="1"/>
  <c r="L55" i="46"/>
  <c r="J56" i="46"/>
  <c r="J55" i="46"/>
  <c r="F55" i="46"/>
  <c r="N46" i="46"/>
  <c r="N45" i="46"/>
  <c r="N43" i="46"/>
  <c r="N42" i="46"/>
  <c r="N40" i="46"/>
  <c r="N39" i="46"/>
  <c r="N35" i="46"/>
  <c r="N34" i="46"/>
  <c r="N32" i="46"/>
  <c r="N31" i="46"/>
  <c r="N29" i="46"/>
  <c r="N23" i="46"/>
  <c r="N22" i="46"/>
  <c r="N20" i="46"/>
  <c r="N19" i="46"/>
  <c r="N14" i="46"/>
  <c r="J30" i="45"/>
  <c r="J29" i="45"/>
  <c r="J27" i="45"/>
  <c r="J24" i="45"/>
  <c r="K51" i="45" s="1"/>
  <c r="I51" i="44"/>
  <c r="I50" i="44"/>
  <c r="G51" i="44"/>
  <c r="G50" i="44"/>
  <c r="E51" i="44"/>
  <c r="E50" i="44"/>
  <c r="R25" i="14"/>
  <c r="R24" i="14"/>
  <c r="R23" i="14"/>
  <c r="R22" i="14"/>
  <c r="R21" i="14"/>
  <c r="R20" i="14"/>
  <c r="R19" i="14"/>
  <c r="R18" i="14"/>
  <c r="R17" i="14"/>
  <c r="R16" i="14"/>
  <c r="R15" i="14"/>
  <c r="R14" i="14"/>
  <c r="R13" i="14"/>
  <c r="R12" i="14"/>
  <c r="J31" i="13"/>
  <c r="J30" i="13"/>
  <c r="J29" i="13"/>
  <c r="J28" i="13"/>
  <c r="J27" i="13"/>
  <c r="J26" i="13"/>
  <c r="J25" i="13"/>
  <c r="J24" i="13"/>
  <c r="J23" i="13"/>
  <c r="J22" i="13"/>
  <c r="J21" i="13"/>
  <c r="J20" i="13"/>
  <c r="J19" i="13"/>
  <c r="J18" i="13"/>
  <c r="J17" i="13"/>
  <c r="J16" i="13"/>
  <c r="J15" i="13"/>
  <c r="J14" i="13"/>
  <c r="J13" i="13"/>
  <c r="J12" i="13"/>
  <c r="J11" i="13"/>
  <c r="K36" i="45"/>
  <c r="K35" i="45"/>
  <c r="K34" i="45"/>
  <c r="K33" i="45"/>
  <c r="K37" i="44"/>
  <c r="K36" i="44"/>
  <c r="A183" i="21"/>
  <c r="A227" i="19"/>
  <c r="A212" i="17"/>
  <c r="A231" i="17"/>
  <c r="G52" i="11"/>
  <c r="G53" i="11"/>
  <c r="I53" i="11"/>
  <c r="K53" i="11"/>
  <c r="K52" i="11"/>
  <c r="K51" i="11"/>
  <c r="I52" i="11"/>
  <c r="I51" i="11"/>
  <c r="J20" i="20"/>
  <c r="F20" i="20"/>
  <c r="J19" i="20"/>
  <c r="F19" i="20"/>
  <c r="F18" i="20"/>
  <c r="J17" i="37"/>
  <c r="J19" i="37"/>
  <c r="F19" i="37"/>
  <c r="J200" i="37"/>
  <c r="F200" i="37"/>
  <c r="J199" i="37"/>
  <c r="F199" i="37"/>
  <c r="J198" i="37"/>
  <c r="F198" i="37"/>
  <c r="J197" i="37"/>
  <c r="F197" i="37"/>
  <c r="J196" i="37"/>
  <c r="F196" i="37"/>
  <c r="J190" i="37"/>
  <c r="F190" i="37"/>
  <c r="J189" i="37"/>
  <c r="F189" i="37"/>
  <c r="J188" i="37"/>
  <c r="F188" i="37"/>
  <c r="J180" i="37"/>
  <c r="F180" i="37"/>
  <c r="J175" i="37"/>
  <c r="F175" i="37"/>
  <c r="J173" i="37"/>
  <c r="F173" i="37"/>
  <c r="J172" i="37"/>
  <c r="F172" i="37"/>
  <c r="F170" i="37"/>
  <c r="F168" i="37"/>
  <c r="J167" i="37"/>
  <c r="F167" i="37"/>
  <c r="J166" i="37"/>
  <c r="F166" i="37"/>
  <c r="J165" i="37"/>
  <c r="F165" i="37"/>
  <c r="J164" i="37"/>
  <c r="F164" i="37"/>
  <c r="H152" i="37"/>
  <c r="D152" i="37"/>
  <c r="H143" i="37"/>
  <c r="D143" i="37"/>
  <c r="H137" i="37"/>
  <c r="D137" i="37"/>
  <c r="J78" i="37"/>
  <c r="F78" i="37"/>
  <c r="J75" i="37"/>
  <c r="F75" i="37"/>
  <c r="H74" i="37"/>
  <c r="J74" i="37" s="1"/>
  <c r="D74" i="37"/>
  <c r="F74" i="37" s="1"/>
  <c r="J73" i="37"/>
  <c r="F73" i="37"/>
  <c r="J72" i="37"/>
  <c r="F72" i="37"/>
  <c r="J71" i="37"/>
  <c r="F71" i="37"/>
  <c r="J70" i="37"/>
  <c r="F70" i="37"/>
  <c r="H68" i="37"/>
  <c r="J68" i="37" s="1"/>
  <c r="F68" i="37"/>
  <c r="J67" i="37"/>
  <c r="F67" i="37"/>
  <c r="J66" i="37"/>
  <c r="F66" i="37"/>
  <c r="J65" i="37"/>
  <c r="F65" i="37"/>
  <c r="J64" i="37"/>
  <c r="F64" i="37"/>
  <c r="J63" i="37"/>
  <c r="F63" i="37"/>
  <c r="J62" i="37"/>
  <c r="F62" i="37"/>
  <c r="J61" i="37"/>
  <c r="F61" i="37"/>
  <c r="J60" i="37"/>
  <c r="F60" i="37"/>
  <c r="H58" i="37"/>
  <c r="J57" i="37"/>
  <c r="F57" i="37"/>
  <c r="J55" i="37"/>
  <c r="F55" i="37"/>
  <c r="J54" i="37"/>
  <c r="F54" i="37"/>
  <c r="J53" i="37"/>
  <c r="F53" i="37"/>
  <c r="J52" i="37"/>
  <c r="F52" i="37"/>
  <c r="J51" i="37"/>
  <c r="F51" i="37"/>
  <c r="J50" i="37"/>
  <c r="F50" i="37"/>
  <c r="J49" i="37"/>
  <c r="F49" i="37"/>
  <c r="J47" i="37"/>
  <c r="F47" i="37"/>
  <c r="J46" i="37"/>
  <c r="F46" i="37"/>
  <c r="J45" i="37"/>
  <c r="F45" i="37"/>
  <c r="H41" i="37"/>
  <c r="J41" i="37" s="1"/>
  <c r="D41" i="37"/>
  <c r="F41" i="37"/>
  <c r="J40" i="37"/>
  <c r="F40" i="37"/>
  <c r="J39" i="37"/>
  <c r="F39" i="37"/>
  <c r="J38" i="37"/>
  <c r="F38" i="37"/>
  <c r="J37" i="37"/>
  <c r="F37" i="37"/>
  <c r="J36" i="37"/>
  <c r="F36" i="37"/>
  <c r="J35" i="37"/>
  <c r="F35" i="37"/>
  <c r="J33" i="37"/>
  <c r="F33" i="37"/>
  <c r="J32" i="37"/>
  <c r="F32" i="37"/>
  <c r="J31" i="37"/>
  <c r="F27" i="37"/>
  <c r="J26" i="37"/>
  <c r="F26" i="37"/>
  <c r="J25" i="37"/>
  <c r="F25" i="37"/>
  <c r="F24" i="37"/>
  <c r="F76" i="37"/>
  <c r="F58" i="37"/>
  <c r="J179" i="37"/>
  <c r="F54" i="34"/>
  <c r="A11" i="14"/>
  <c r="A12" i="14" s="1"/>
  <c r="A13" i="14" s="1"/>
  <c r="A14" i="14" s="1"/>
  <c r="A15" i="14" s="1"/>
  <c r="A16" i="14" s="1"/>
  <c r="A17" i="14" s="1"/>
  <c r="A18" i="14" s="1"/>
  <c r="A19" i="14" s="1"/>
  <c r="A20" i="14" s="1"/>
  <c r="A21" i="14" s="1"/>
  <c r="A22" i="14" s="1"/>
  <c r="A23" i="14" s="1"/>
  <c r="A24" i="14" s="1"/>
  <c r="A25" i="14" s="1"/>
  <c r="A26" i="14" s="1"/>
  <c r="AA53" i="11"/>
  <c r="AA57" i="11" s="1"/>
  <c r="Y53" i="11"/>
  <c r="U53" i="11"/>
  <c r="Q53" i="11"/>
  <c r="Y52" i="11"/>
  <c r="W52" i="11"/>
  <c r="U52" i="11"/>
  <c r="S52" i="11"/>
  <c r="S51" i="11"/>
  <c r="Q51" i="11"/>
  <c r="I11" i="23"/>
  <c r="I10" i="23"/>
  <c r="I9" i="23"/>
  <c r="I8" i="23"/>
  <c r="I7" i="23"/>
  <c r="T173" i="22"/>
  <c r="P173" i="22"/>
  <c r="R173" i="22" s="1"/>
  <c r="D173" i="22"/>
  <c r="V172" i="22"/>
  <c r="R172" i="22"/>
  <c r="H172" i="22"/>
  <c r="D172" i="22"/>
  <c r="V171" i="22"/>
  <c r="R171" i="22"/>
  <c r="H171" i="22"/>
  <c r="D171" i="22"/>
  <c r="V170" i="22"/>
  <c r="R170" i="22"/>
  <c r="H170" i="22"/>
  <c r="D170" i="22"/>
  <c r="V164" i="22"/>
  <c r="R164" i="22"/>
  <c r="H164" i="22"/>
  <c r="D164" i="22"/>
  <c r="V163" i="22"/>
  <c r="R163" i="22"/>
  <c r="H163" i="22"/>
  <c r="D163" i="22"/>
  <c r="V162" i="22"/>
  <c r="R162" i="22"/>
  <c r="H162" i="22"/>
  <c r="D162" i="22"/>
  <c r="V161" i="22"/>
  <c r="R161" i="22"/>
  <c r="H161" i="22"/>
  <c r="D161" i="22"/>
  <c r="T156" i="22"/>
  <c r="V156" i="22" s="1"/>
  <c r="P156" i="22"/>
  <c r="R156" i="22" s="1"/>
  <c r="F156" i="22"/>
  <c r="H156" i="22" s="1"/>
  <c r="B156" i="22"/>
  <c r="D156" i="22" s="1"/>
  <c r="V155" i="22"/>
  <c r="R155" i="22"/>
  <c r="H155" i="22"/>
  <c r="D155" i="22"/>
  <c r="V154" i="22"/>
  <c r="R154" i="22"/>
  <c r="H154" i="22"/>
  <c r="D154" i="22"/>
  <c r="V152" i="22"/>
  <c r="R152" i="22"/>
  <c r="H152" i="22"/>
  <c r="D152" i="22"/>
  <c r="V151" i="22"/>
  <c r="R151" i="22"/>
  <c r="D151" i="22"/>
  <c r="V150" i="22"/>
  <c r="R150" i="22"/>
  <c r="H150" i="22"/>
  <c r="D150" i="22"/>
  <c r="V149" i="22"/>
  <c r="R149" i="22"/>
  <c r="H149" i="22"/>
  <c r="D149" i="22"/>
  <c r="V148" i="22"/>
  <c r="R148" i="22"/>
  <c r="H148" i="22"/>
  <c r="D148" i="22"/>
  <c r="V147" i="22"/>
  <c r="R147" i="22"/>
  <c r="H147" i="22"/>
  <c r="D147" i="22"/>
  <c r="V146" i="22"/>
  <c r="R146" i="22"/>
  <c r="H146" i="22"/>
  <c r="D146" i="22"/>
  <c r="T145" i="22"/>
  <c r="V145" i="22" s="1"/>
  <c r="P145" i="22"/>
  <c r="R145" i="22" s="1"/>
  <c r="F145" i="22"/>
  <c r="H145" i="22" s="1"/>
  <c r="B145" i="22"/>
  <c r="D145" i="22" s="1"/>
  <c r="V144" i="22"/>
  <c r="R144" i="22"/>
  <c r="H144" i="22"/>
  <c r="D144" i="22"/>
  <c r="V143" i="22"/>
  <c r="R143" i="22"/>
  <c r="H143" i="22"/>
  <c r="D143" i="22"/>
  <c r="V142" i="22"/>
  <c r="R142" i="22"/>
  <c r="H142" i="22"/>
  <c r="D142" i="22"/>
  <c r="V141" i="22"/>
  <c r="R141" i="22"/>
  <c r="H141" i="22"/>
  <c r="D141" i="22"/>
  <c r="V140" i="22"/>
  <c r="R140" i="22"/>
  <c r="H140" i="22"/>
  <c r="D140" i="22"/>
  <c r="V139" i="22"/>
  <c r="R139" i="22"/>
  <c r="H139" i="22"/>
  <c r="D139" i="22"/>
  <c r="F129" i="22"/>
  <c r="X128" i="22"/>
  <c r="Z128" i="22" s="1"/>
  <c r="J128" i="22"/>
  <c r="L128" i="22" s="1"/>
  <c r="X127" i="22"/>
  <c r="Z127" i="22" s="1"/>
  <c r="J127" i="22"/>
  <c r="L127" i="22" s="1"/>
  <c r="X126" i="22"/>
  <c r="Z126" i="22" s="1"/>
  <c r="J126" i="22"/>
  <c r="L126" i="22" s="1"/>
  <c r="X125" i="22"/>
  <c r="Z125" i="22" s="1"/>
  <c r="J125" i="22"/>
  <c r="L125" i="22" s="1"/>
  <c r="X124" i="22"/>
  <c r="Z124" i="22" s="1"/>
  <c r="J124" i="22"/>
  <c r="L124" i="22" s="1"/>
  <c r="X123" i="22"/>
  <c r="J123" i="22"/>
  <c r="J129" i="22" s="1"/>
  <c r="L129" i="22" s="1"/>
  <c r="X120" i="22"/>
  <c r="Z120" i="22" s="1"/>
  <c r="J120" i="22"/>
  <c r="L120" i="22" s="1"/>
  <c r="X119" i="22"/>
  <c r="Z119" i="22" s="1"/>
  <c r="J119" i="22"/>
  <c r="L119" i="22" s="1"/>
  <c r="X118" i="22"/>
  <c r="Z118" i="22" s="1"/>
  <c r="J118" i="22"/>
  <c r="L118" i="22" s="1"/>
  <c r="X117" i="22"/>
  <c r="Z117" i="22" s="1"/>
  <c r="J117" i="22"/>
  <c r="L117" i="22" s="1"/>
  <c r="V115" i="22"/>
  <c r="X114" i="22"/>
  <c r="Z114" i="22" s="1"/>
  <c r="J114" i="22"/>
  <c r="L114" i="22" s="1"/>
  <c r="X113" i="22"/>
  <c r="Z113" i="22" s="1"/>
  <c r="J113" i="22"/>
  <c r="L113" i="22" s="1"/>
  <c r="X112" i="22"/>
  <c r="Z112" i="22" s="1"/>
  <c r="J112" i="22"/>
  <c r="L112" i="22" s="1"/>
  <c r="X111" i="22"/>
  <c r="Z111" i="22" s="1"/>
  <c r="J111" i="22"/>
  <c r="L111" i="22" s="1"/>
  <c r="X110" i="22"/>
  <c r="Z110" i="22" s="1"/>
  <c r="J110" i="22"/>
  <c r="L110" i="22" s="1"/>
  <c r="X109" i="22"/>
  <c r="Z109" i="22" s="1"/>
  <c r="J109" i="22"/>
  <c r="L109" i="22" s="1"/>
  <c r="X108" i="22"/>
  <c r="J108" i="22"/>
  <c r="X105" i="22"/>
  <c r="Z105" i="22" s="1"/>
  <c r="J105" i="22"/>
  <c r="L105" i="22" s="1"/>
  <c r="X104" i="22"/>
  <c r="Z104" i="22" s="1"/>
  <c r="J104" i="22"/>
  <c r="L104" i="22" s="1"/>
  <c r="X103" i="22"/>
  <c r="Z103" i="22" s="1"/>
  <c r="J103" i="22"/>
  <c r="L103" i="22" s="1"/>
  <c r="X102" i="22"/>
  <c r="Z102" i="22" s="1"/>
  <c r="J102" i="22"/>
  <c r="L102" i="22" s="1"/>
  <c r="X101" i="22"/>
  <c r="Z101" i="22" s="1"/>
  <c r="J101" i="22"/>
  <c r="L101" i="22" s="1"/>
  <c r="X100" i="22"/>
  <c r="Z100" i="22" s="1"/>
  <c r="J100" i="22"/>
  <c r="L100" i="22" s="1"/>
  <c r="X99" i="22"/>
  <c r="Z106" i="22" s="1"/>
  <c r="J99" i="22"/>
  <c r="B97" i="22"/>
  <c r="X96" i="22"/>
  <c r="Z96" i="22" s="1"/>
  <c r="J96" i="22"/>
  <c r="L96" i="22" s="1"/>
  <c r="X95" i="22"/>
  <c r="Z95" i="22" s="1"/>
  <c r="J95" i="22"/>
  <c r="L95" i="22" s="1"/>
  <c r="X94" i="22"/>
  <c r="Z94" i="22" s="1"/>
  <c r="J94" i="22"/>
  <c r="L94" i="22" s="1"/>
  <c r="X93" i="22"/>
  <c r="Z93" i="22" s="1"/>
  <c r="J93" i="22"/>
  <c r="L93" i="22" s="1"/>
  <c r="X92" i="22"/>
  <c r="Z92" i="22" s="1"/>
  <c r="J92" i="22"/>
  <c r="L92" i="22" s="1"/>
  <c r="X91" i="22"/>
  <c r="Z91" i="22" s="1"/>
  <c r="J91" i="22"/>
  <c r="L91" i="22" s="1"/>
  <c r="X90" i="22"/>
  <c r="Z90" i="22" s="1"/>
  <c r="J90" i="22"/>
  <c r="L90" i="22" s="1"/>
  <c r="X89" i="22"/>
  <c r="Z89" i="22" s="1"/>
  <c r="J89" i="22"/>
  <c r="L89" i="22" s="1"/>
  <c r="X88" i="22"/>
  <c r="Z88" i="22" s="1"/>
  <c r="J88" i="22"/>
  <c r="L88" i="22" s="1"/>
  <c r="X87" i="22"/>
  <c r="Z87" i="22" s="1"/>
  <c r="J87" i="22"/>
  <c r="L87" i="22" s="1"/>
  <c r="X86" i="22"/>
  <c r="Z86" i="22" s="1"/>
  <c r="J86" i="22"/>
  <c r="L86" i="22" s="1"/>
  <c r="X85" i="22"/>
  <c r="Z85" i="22" s="1"/>
  <c r="J85" i="22"/>
  <c r="L85" i="22" s="1"/>
  <c r="X84" i="22"/>
  <c r="Z84" i="22" s="1"/>
  <c r="J84" i="22"/>
  <c r="L84" i="22" s="1"/>
  <c r="X83" i="22"/>
  <c r="Z83" i="22" s="1"/>
  <c r="J83" i="22"/>
  <c r="L83" i="22" s="1"/>
  <c r="X82" i="22"/>
  <c r="Z82" i="22" s="1"/>
  <c r="J82" i="22"/>
  <c r="L82" i="22" s="1"/>
  <c r="X81" i="22"/>
  <c r="Z81" i="22" s="1"/>
  <c r="J81" i="22"/>
  <c r="L81" i="22" s="1"/>
  <c r="X80" i="22"/>
  <c r="J80" i="22"/>
  <c r="Z76" i="22"/>
  <c r="V76" i="22"/>
  <c r="R76" i="22"/>
  <c r="L76" i="22"/>
  <c r="H76" i="22"/>
  <c r="D76" i="22"/>
  <c r="Z72" i="22"/>
  <c r="V72" i="22"/>
  <c r="R72" i="22"/>
  <c r="J72" i="22"/>
  <c r="L72" i="22" s="1"/>
  <c r="H72" i="22"/>
  <c r="D72" i="22"/>
  <c r="V71" i="22"/>
  <c r="H71" i="22"/>
  <c r="D71" i="22"/>
  <c r="X70" i="22"/>
  <c r="Z70" i="22" s="1"/>
  <c r="V70" i="22"/>
  <c r="R70" i="22"/>
  <c r="J70" i="22"/>
  <c r="L70" i="22" s="1"/>
  <c r="H70" i="22"/>
  <c r="D70" i="22"/>
  <c r="X69" i="22"/>
  <c r="Z69" i="22" s="1"/>
  <c r="V69" i="22"/>
  <c r="R69" i="22"/>
  <c r="J69" i="22"/>
  <c r="L69" i="22" s="1"/>
  <c r="H69" i="22"/>
  <c r="D69" i="22"/>
  <c r="X68" i="22"/>
  <c r="Z68" i="22" s="1"/>
  <c r="V68" i="22"/>
  <c r="R68" i="22"/>
  <c r="J68" i="22"/>
  <c r="L68" i="22" s="1"/>
  <c r="H68" i="22"/>
  <c r="D68" i="22"/>
  <c r="V67" i="22"/>
  <c r="R67" i="22"/>
  <c r="H67" i="22"/>
  <c r="D67" i="22"/>
  <c r="R65" i="22"/>
  <c r="H65" i="22"/>
  <c r="D65" i="22"/>
  <c r="X64" i="22"/>
  <c r="Z64" i="22" s="1"/>
  <c r="V64" i="22"/>
  <c r="R64" i="22"/>
  <c r="J64" i="22"/>
  <c r="L64" i="22" s="1"/>
  <c r="H64" i="22"/>
  <c r="D64" i="22"/>
  <c r="X63" i="22"/>
  <c r="Z63" i="22" s="1"/>
  <c r="V63" i="22"/>
  <c r="R63" i="22"/>
  <c r="J63" i="22"/>
  <c r="L63" i="22" s="1"/>
  <c r="H63" i="22"/>
  <c r="D63" i="22"/>
  <c r="X62" i="22"/>
  <c r="Z62" i="22" s="1"/>
  <c r="V62" i="22"/>
  <c r="R62" i="22"/>
  <c r="J62" i="22"/>
  <c r="L62" i="22" s="1"/>
  <c r="H62" i="22"/>
  <c r="D62" i="22"/>
  <c r="X61" i="22"/>
  <c r="Z61" i="22" s="1"/>
  <c r="V61" i="22"/>
  <c r="R61" i="22"/>
  <c r="J61" i="22"/>
  <c r="L61" i="22" s="1"/>
  <c r="H61" i="22"/>
  <c r="D61" i="22"/>
  <c r="X60" i="22"/>
  <c r="Z60" i="22" s="1"/>
  <c r="V60" i="22"/>
  <c r="R60" i="22"/>
  <c r="J60" i="22"/>
  <c r="L60" i="22" s="1"/>
  <c r="H60" i="22"/>
  <c r="D60" i="22"/>
  <c r="X59" i="22"/>
  <c r="Z59" i="22" s="1"/>
  <c r="V59" i="22"/>
  <c r="R59" i="22"/>
  <c r="J59" i="22"/>
  <c r="L59" i="22" s="1"/>
  <c r="H59" i="22"/>
  <c r="D59" i="22"/>
  <c r="X58" i="22"/>
  <c r="Z58" i="22" s="1"/>
  <c r="V58" i="22"/>
  <c r="R58" i="22"/>
  <c r="J58" i="22"/>
  <c r="L58" i="22" s="1"/>
  <c r="H58" i="22"/>
  <c r="D58" i="22"/>
  <c r="X57" i="22"/>
  <c r="Z57" i="22" s="1"/>
  <c r="V57" i="22"/>
  <c r="R57" i="22"/>
  <c r="J57" i="22"/>
  <c r="L57" i="22" s="1"/>
  <c r="H57" i="22"/>
  <c r="D57" i="22"/>
  <c r="X56" i="22"/>
  <c r="Z56" i="22" s="1"/>
  <c r="V56" i="22"/>
  <c r="R56" i="22"/>
  <c r="J56" i="22"/>
  <c r="L56" i="22" s="1"/>
  <c r="H56" i="22"/>
  <c r="D56" i="22"/>
  <c r="X55" i="22"/>
  <c r="Z55" i="22" s="1"/>
  <c r="V55" i="22"/>
  <c r="R55" i="22"/>
  <c r="L55" i="22"/>
  <c r="H55" i="22"/>
  <c r="D55" i="22"/>
  <c r="V54" i="22"/>
  <c r="R54" i="22"/>
  <c r="H54" i="22"/>
  <c r="D54" i="22"/>
  <c r="V74" i="22"/>
  <c r="H52" i="22"/>
  <c r="D52" i="22"/>
  <c r="X51" i="22"/>
  <c r="Z51" i="22" s="1"/>
  <c r="V51" i="22"/>
  <c r="R51" i="22"/>
  <c r="J51" i="22"/>
  <c r="L51" i="22" s="1"/>
  <c r="H51" i="22"/>
  <c r="D51" i="22"/>
  <c r="X50" i="22"/>
  <c r="Z50" i="22" s="1"/>
  <c r="V50" i="22"/>
  <c r="R50" i="22"/>
  <c r="J50" i="22"/>
  <c r="L50" i="22" s="1"/>
  <c r="H50" i="22"/>
  <c r="D50" i="22"/>
  <c r="X49" i="22"/>
  <c r="Z49" i="22" s="1"/>
  <c r="V49" i="22"/>
  <c r="R49" i="22"/>
  <c r="J49" i="22"/>
  <c r="L49" i="22" s="1"/>
  <c r="H49" i="22"/>
  <c r="D49" i="22"/>
  <c r="X48" i="22"/>
  <c r="Z48" i="22" s="1"/>
  <c r="V48" i="22"/>
  <c r="R48" i="22"/>
  <c r="J48" i="22"/>
  <c r="L48" i="22" s="1"/>
  <c r="H48" i="22"/>
  <c r="D48" i="22"/>
  <c r="X47" i="22"/>
  <c r="Z47" i="22" s="1"/>
  <c r="V47" i="22"/>
  <c r="R47" i="22"/>
  <c r="J47" i="22"/>
  <c r="L47" i="22" s="1"/>
  <c r="H47" i="22"/>
  <c r="D47" i="22"/>
  <c r="X46" i="22"/>
  <c r="Z46" i="22" s="1"/>
  <c r="V46" i="22"/>
  <c r="R46" i="22"/>
  <c r="J46" i="22"/>
  <c r="L46" i="22" s="1"/>
  <c r="H46" i="22"/>
  <c r="D46" i="22"/>
  <c r="X45" i="22"/>
  <c r="Z45" i="22" s="1"/>
  <c r="V45" i="22"/>
  <c r="R45" i="22"/>
  <c r="J45" i="22"/>
  <c r="L45" i="22" s="1"/>
  <c r="H45" i="22"/>
  <c r="D45" i="22"/>
  <c r="X44" i="22"/>
  <c r="Z44" i="22" s="1"/>
  <c r="V44" i="22"/>
  <c r="R44" i="22"/>
  <c r="J44" i="22"/>
  <c r="L44" i="22" s="1"/>
  <c r="H44" i="22"/>
  <c r="D44" i="22"/>
  <c r="X43" i="22"/>
  <c r="Z43" i="22" s="1"/>
  <c r="V43" i="22"/>
  <c r="R43" i="22"/>
  <c r="J43" i="22"/>
  <c r="L43" i="22" s="1"/>
  <c r="H43" i="22"/>
  <c r="D43" i="22"/>
  <c r="X42" i="22"/>
  <c r="Z42" i="22" s="1"/>
  <c r="V42" i="22"/>
  <c r="R42" i="22"/>
  <c r="J42" i="22"/>
  <c r="L42" i="22" s="1"/>
  <c r="H42" i="22"/>
  <c r="D42" i="22"/>
  <c r="X41" i="22"/>
  <c r="Z41" i="22" s="1"/>
  <c r="V41" i="22"/>
  <c r="R41" i="22"/>
  <c r="J41" i="22"/>
  <c r="L41" i="22" s="1"/>
  <c r="H41" i="22"/>
  <c r="D41" i="22"/>
  <c r="Z40" i="22"/>
  <c r="V40" i="22"/>
  <c r="R40" i="22"/>
  <c r="J40" i="22"/>
  <c r="L40" i="22" s="1"/>
  <c r="H40" i="22"/>
  <c r="D40" i="22"/>
  <c r="V39" i="22"/>
  <c r="R39" i="22"/>
  <c r="H39" i="22"/>
  <c r="D39" i="22"/>
  <c r="V38" i="22"/>
  <c r="R38" i="22"/>
  <c r="H38" i="22"/>
  <c r="D38" i="22"/>
  <c r="V34" i="22"/>
  <c r="P34" i="22"/>
  <c r="F34" i="22"/>
  <c r="H34" i="22" s="1"/>
  <c r="B34" i="22"/>
  <c r="D34" i="22" s="1"/>
  <c r="X33" i="22"/>
  <c r="Z33" i="22" s="1"/>
  <c r="V33" i="22"/>
  <c r="R33" i="22"/>
  <c r="J33" i="22"/>
  <c r="L33" i="22" s="1"/>
  <c r="H33" i="22"/>
  <c r="D33" i="22"/>
  <c r="X32" i="22"/>
  <c r="Z32" i="22" s="1"/>
  <c r="V32" i="22"/>
  <c r="R32" i="22"/>
  <c r="J32" i="22"/>
  <c r="L32" i="22" s="1"/>
  <c r="H32" i="22"/>
  <c r="D32" i="22"/>
  <c r="X31" i="22"/>
  <c r="Z31" i="22" s="1"/>
  <c r="V31" i="22"/>
  <c r="R31" i="22"/>
  <c r="J31" i="22"/>
  <c r="L31" i="22" s="1"/>
  <c r="H31" i="22"/>
  <c r="D31" i="22"/>
  <c r="X30" i="22"/>
  <c r="Z30" i="22" s="1"/>
  <c r="V30" i="22"/>
  <c r="R30" i="22"/>
  <c r="J30" i="22"/>
  <c r="L30" i="22" s="1"/>
  <c r="H30" i="22"/>
  <c r="D30" i="22"/>
  <c r="X29" i="22"/>
  <c r="Z29" i="22" s="1"/>
  <c r="V29" i="22"/>
  <c r="R29" i="22"/>
  <c r="J29" i="22"/>
  <c r="L29" i="22" s="1"/>
  <c r="H29" i="22"/>
  <c r="D29" i="22"/>
  <c r="X28" i="22"/>
  <c r="Z28" i="22" s="1"/>
  <c r="V28" i="22"/>
  <c r="R28" i="22"/>
  <c r="J28" i="22"/>
  <c r="L28" i="22" s="1"/>
  <c r="H28" i="22"/>
  <c r="D28" i="22"/>
  <c r="X27" i="22"/>
  <c r="Z27" i="22" s="1"/>
  <c r="V27" i="22"/>
  <c r="R27" i="22"/>
  <c r="J27" i="22"/>
  <c r="L27" i="22" s="1"/>
  <c r="H27" i="22"/>
  <c r="D27" i="22"/>
  <c r="X26" i="22"/>
  <c r="Z26" i="22" s="1"/>
  <c r="V26" i="22"/>
  <c r="R26" i="22"/>
  <c r="J26" i="22"/>
  <c r="L26" i="22" s="1"/>
  <c r="H26" i="22"/>
  <c r="D26" i="22"/>
  <c r="T24" i="22"/>
  <c r="V35" i="22" s="1"/>
  <c r="P24" i="22"/>
  <c r="R24" i="22" s="1"/>
  <c r="F24" i="22"/>
  <c r="X23" i="22"/>
  <c r="Z23" i="22" s="1"/>
  <c r="V23" i="22"/>
  <c r="R23" i="22"/>
  <c r="J23" i="22"/>
  <c r="L23" i="22" s="1"/>
  <c r="H23" i="22"/>
  <c r="D23" i="22"/>
  <c r="X22" i="22"/>
  <c r="Z22" i="22" s="1"/>
  <c r="V22" i="22"/>
  <c r="R22" i="22"/>
  <c r="J22" i="22"/>
  <c r="L22" i="22" s="1"/>
  <c r="H22" i="22"/>
  <c r="D22" i="22"/>
  <c r="X21" i="22"/>
  <c r="Z21" i="22" s="1"/>
  <c r="V21" i="22"/>
  <c r="R21" i="22"/>
  <c r="J21" i="22"/>
  <c r="L21" i="22" s="1"/>
  <c r="H21" i="22"/>
  <c r="D21" i="22"/>
  <c r="X20" i="22"/>
  <c r="Z20" i="22" s="1"/>
  <c r="V20" i="22"/>
  <c r="R20" i="22"/>
  <c r="J20" i="22"/>
  <c r="L20" i="22" s="1"/>
  <c r="H20" i="22"/>
  <c r="D20" i="22"/>
  <c r="X19" i="22"/>
  <c r="Z19" i="22" s="1"/>
  <c r="V19" i="22"/>
  <c r="R19" i="22"/>
  <c r="J19" i="22"/>
  <c r="L19" i="22" s="1"/>
  <c r="H19" i="22"/>
  <c r="D19" i="22"/>
  <c r="X18" i="22"/>
  <c r="Z18" i="22" s="1"/>
  <c r="V18" i="22"/>
  <c r="R18" i="22"/>
  <c r="J18" i="22"/>
  <c r="L18" i="22" s="1"/>
  <c r="H18" i="22"/>
  <c r="D18" i="22"/>
  <c r="X17" i="22"/>
  <c r="Z17" i="22" s="1"/>
  <c r="V17" i="22"/>
  <c r="R17" i="22"/>
  <c r="J17" i="22"/>
  <c r="L17" i="22" s="1"/>
  <c r="H17" i="22"/>
  <c r="D17" i="22"/>
  <c r="X16" i="22"/>
  <c r="Z16" i="22" s="1"/>
  <c r="V16" i="22"/>
  <c r="R16" i="22"/>
  <c r="J16" i="22"/>
  <c r="L16" i="22" s="1"/>
  <c r="H16" i="22"/>
  <c r="D16" i="22"/>
  <c r="X15" i="22"/>
  <c r="Z15" i="22" s="1"/>
  <c r="V15" i="22"/>
  <c r="R15" i="22"/>
  <c r="J15" i="22"/>
  <c r="L15" i="22" s="1"/>
  <c r="H15" i="22"/>
  <c r="D15" i="22"/>
  <c r="X14" i="22"/>
  <c r="Z14" i="22" s="1"/>
  <c r="V14" i="22"/>
  <c r="R14" i="22"/>
  <c r="J14" i="22"/>
  <c r="L14" i="22" s="1"/>
  <c r="H14" i="22"/>
  <c r="D14" i="22"/>
  <c r="X13" i="22"/>
  <c r="Z13" i="22" s="1"/>
  <c r="V13" i="22"/>
  <c r="R13" i="22"/>
  <c r="J13" i="22"/>
  <c r="L13" i="22" s="1"/>
  <c r="H13" i="22"/>
  <c r="D13" i="22"/>
  <c r="X12" i="22"/>
  <c r="Z12" i="22" s="1"/>
  <c r="V12" i="22"/>
  <c r="R12" i="22"/>
  <c r="J12" i="22"/>
  <c r="L12" i="22" s="1"/>
  <c r="H12" i="22"/>
  <c r="D12" i="22"/>
  <c r="J174" i="21"/>
  <c r="F174" i="21"/>
  <c r="J173" i="21"/>
  <c r="F173" i="21"/>
  <c r="F172" i="21"/>
  <c r="H166" i="21"/>
  <c r="J165" i="21"/>
  <c r="F165" i="21"/>
  <c r="J164" i="21"/>
  <c r="F164" i="21"/>
  <c r="J163" i="21"/>
  <c r="F163" i="21"/>
  <c r="J157" i="21"/>
  <c r="F157" i="21"/>
  <c r="J152" i="21"/>
  <c r="F152" i="21"/>
  <c r="J150" i="21"/>
  <c r="F150" i="21"/>
  <c r="J149" i="21"/>
  <c r="F149" i="21"/>
  <c r="J147" i="21"/>
  <c r="F147" i="21"/>
  <c r="J145" i="21"/>
  <c r="F145" i="21"/>
  <c r="J144" i="21"/>
  <c r="F144" i="21"/>
  <c r="J143" i="21"/>
  <c r="F143" i="21"/>
  <c r="J142" i="21"/>
  <c r="F142" i="21"/>
  <c r="J141" i="21"/>
  <c r="F141" i="21"/>
  <c r="H130" i="21"/>
  <c r="H122" i="21"/>
  <c r="D122" i="21"/>
  <c r="H107" i="21"/>
  <c r="J77" i="21"/>
  <c r="F77" i="21"/>
  <c r="J73" i="21"/>
  <c r="F73" i="21"/>
  <c r="H72" i="21"/>
  <c r="J72" i="21"/>
  <c r="D72" i="21"/>
  <c r="F72" i="21" s="1"/>
  <c r="J71" i="21"/>
  <c r="F71" i="21"/>
  <c r="J70" i="21"/>
  <c r="F70" i="21"/>
  <c r="J69" i="21"/>
  <c r="F69" i="21"/>
  <c r="J68" i="21"/>
  <c r="F68" i="21"/>
  <c r="J65" i="21"/>
  <c r="F65" i="21"/>
  <c r="J64" i="21"/>
  <c r="F64" i="21"/>
  <c r="J63" i="21"/>
  <c r="F63" i="21"/>
  <c r="J62" i="21"/>
  <c r="F62" i="21"/>
  <c r="J61" i="21"/>
  <c r="F61" i="21"/>
  <c r="J60" i="21"/>
  <c r="F60" i="21"/>
  <c r="J59" i="21"/>
  <c r="F59" i="21"/>
  <c r="J58" i="21"/>
  <c r="F58" i="21"/>
  <c r="J57" i="21"/>
  <c r="F57" i="21"/>
  <c r="J56" i="21"/>
  <c r="F56" i="21"/>
  <c r="J55" i="21"/>
  <c r="F55" i="21"/>
  <c r="H53" i="21"/>
  <c r="J53" i="21"/>
  <c r="J52" i="21"/>
  <c r="F52" i="21"/>
  <c r="J51" i="21"/>
  <c r="F51" i="21"/>
  <c r="J50" i="21"/>
  <c r="F50" i="21"/>
  <c r="J49" i="21"/>
  <c r="F49" i="21"/>
  <c r="J48" i="21"/>
  <c r="F48" i="21"/>
  <c r="J47" i="21"/>
  <c r="F47" i="21"/>
  <c r="J46" i="21"/>
  <c r="F46" i="21"/>
  <c r="J45" i="21"/>
  <c r="F45" i="21"/>
  <c r="J44" i="21"/>
  <c r="F44" i="21"/>
  <c r="J43" i="21"/>
  <c r="F43" i="21"/>
  <c r="J41" i="21"/>
  <c r="F41" i="21"/>
  <c r="J40" i="21"/>
  <c r="F40" i="21"/>
  <c r="J39" i="21"/>
  <c r="F39" i="21"/>
  <c r="H35" i="21"/>
  <c r="F35" i="21"/>
  <c r="J34" i="21"/>
  <c r="F34" i="21"/>
  <c r="J33" i="21"/>
  <c r="F33" i="21"/>
  <c r="J32" i="21"/>
  <c r="F32" i="21"/>
  <c r="J31" i="21"/>
  <c r="F31" i="21"/>
  <c r="J30" i="21"/>
  <c r="F30" i="21"/>
  <c r="J29" i="21"/>
  <c r="F29" i="21"/>
  <c r="J28" i="21"/>
  <c r="F28" i="21"/>
  <c r="J27" i="21"/>
  <c r="F27" i="21"/>
  <c r="H25" i="21"/>
  <c r="J25" i="21" s="1"/>
  <c r="J24" i="21"/>
  <c r="F24" i="21"/>
  <c r="J23" i="21"/>
  <c r="F23" i="21"/>
  <c r="J22" i="21"/>
  <c r="F22" i="21"/>
  <c r="J21" i="21"/>
  <c r="F21" i="21"/>
  <c r="J20" i="21"/>
  <c r="F20" i="21"/>
  <c r="J19" i="21"/>
  <c r="J18" i="21"/>
  <c r="F18" i="21"/>
  <c r="J17" i="21"/>
  <c r="F17" i="21"/>
  <c r="J16" i="21"/>
  <c r="F16" i="21"/>
  <c r="J15" i="21"/>
  <c r="F15" i="21"/>
  <c r="J14" i="21"/>
  <c r="J13" i="21"/>
  <c r="F13" i="21"/>
  <c r="J154" i="20"/>
  <c r="F154" i="20"/>
  <c r="J153" i="20"/>
  <c r="F153" i="20"/>
  <c r="J152" i="20"/>
  <c r="J151" i="20"/>
  <c r="H146" i="20"/>
  <c r="J145" i="20"/>
  <c r="F145" i="20"/>
  <c r="J144" i="20"/>
  <c r="F144" i="20"/>
  <c r="J143" i="20"/>
  <c r="J139" i="20"/>
  <c r="J138" i="20"/>
  <c r="F138" i="20"/>
  <c r="J133" i="20"/>
  <c r="F133" i="20"/>
  <c r="J131" i="20"/>
  <c r="F131" i="20"/>
  <c r="J130" i="20"/>
  <c r="F130" i="20"/>
  <c r="F128" i="20"/>
  <c r="J126" i="20"/>
  <c r="F126" i="20"/>
  <c r="J125" i="20"/>
  <c r="F125" i="20"/>
  <c r="J124" i="20"/>
  <c r="F124" i="20"/>
  <c r="J123" i="20"/>
  <c r="F123" i="20"/>
  <c r="H112" i="20"/>
  <c r="D112" i="20"/>
  <c r="H63" i="20"/>
  <c r="J63" i="20" s="1"/>
  <c r="F63" i="20"/>
  <c r="J62" i="20"/>
  <c r="F62" i="20"/>
  <c r="J61" i="20"/>
  <c r="F61" i="20"/>
  <c r="J60" i="20"/>
  <c r="F60" i="20"/>
  <c r="J59" i="20"/>
  <c r="F59" i="20"/>
  <c r="H57" i="20"/>
  <c r="F57" i="20"/>
  <c r="J56" i="20"/>
  <c r="F56" i="20"/>
  <c r="J55" i="20"/>
  <c r="F55" i="20"/>
  <c r="J54" i="20"/>
  <c r="F54" i="20"/>
  <c r="J53" i="20"/>
  <c r="F53" i="20"/>
  <c r="J52" i="20"/>
  <c r="F52" i="20"/>
  <c r="J51" i="20"/>
  <c r="F51" i="20"/>
  <c r="J50" i="20"/>
  <c r="F50" i="20"/>
  <c r="J49" i="20"/>
  <c r="F49" i="20"/>
  <c r="H47" i="20"/>
  <c r="J47" i="20" s="1"/>
  <c r="F47" i="20"/>
  <c r="J46" i="20"/>
  <c r="F46" i="20"/>
  <c r="J44" i="20"/>
  <c r="F44" i="20"/>
  <c r="J43" i="20"/>
  <c r="F43" i="20"/>
  <c r="J42" i="20"/>
  <c r="F42" i="20"/>
  <c r="J41" i="20"/>
  <c r="F41" i="20"/>
  <c r="J40" i="20"/>
  <c r="F40" i="20"/>
  <c r="J39" i="20"/>
  <c r="F39" i="20"/>
  <c r="J38" i="20"/>
  <c r="F38" i="20"/>
  <c r="J37" i="20"/>
  <c r="F37" i="20"/>
  <c r="J35" i="20"/>
  <c r="F35" i="20"/>
  <c r="J34" i="20"/>
  <c r="F34" i="20"/>
  <c r="J33" i="20"/>
  <c r="F33" i="20"/>
  <c r="J28" i="20"/>
  <c r="F28" i="20"/>
  <c r="J27" i="20"/>
  <c r="F27" i="20"/>
  <c r="J26" i="20"/>
  <c r="F26" i="20"/>
  <c r="J25" i="20"/>
  <c r="F25" i="20"/>
  <c r="J24" i="20"/>
  <c r="F24" i="20"/>
  <c r="J23" i="20"/>
  <c r="F23" i="20"/>
  <c r="H21" i="20"/>
  <c r="J21" i="20" s="1"/>
  <c r="J16" i="20"/>
  <c r="F16" i="20"/>
  <c r="J15" i="20"/>
  <c r="F15" i="20"/>
  <c r="J14" i="20"/>
  <c r="F14" i="20"/>
  <c r="J13" i="20"/>
  <c r="F13" i="20"/>
  <c r="H6" i="20"/>
  <c r="H192" i="19"/>
  <c r="J192" i="19" s="1"/>
  <c r="F192" i="19"/>
  <c r="J191" i="19"/>
  <c r="F191" i="19"/>
  <c r="J190" i="19"/>
  <c r="F190" i="19"/>
  <c r="J189" i="19"/>
  <c r="F189" i="19"/>
  <c r="J188" i="19"/>
  <c r="F188" i="19"/>
  <c r="J182" i="19"/>
  <c r="J181" i="19"/>
  <c r="F181" i="19"/>
  <c r="J180" i="19"/>
  <c r="J172" i="19"/>
  <c r="F172" i="19"/>
  <c r="J167" i="19"/>
  <c r="F167" i="19"/>
  <c r="J165" i="19"/>
  <c r="F165" i="19"/>
  <c r="J164" i="19"/>
  <c r="F164" i="19"/>
  <c r="F162" i="19"/>
  <c r="J159" i="19"/>
  <c r="F159" i="19"/>
  <c r="J158" i="19"/>
  <c r="F158" i="19"/>
  <c r="J157" i="19"/>
  <c r="F157" i="19"/>
  <c r="J156" i="19"/>
  <c r="F156" i="19"/>
  <c r="H144" i="19"/>
  <c r="H119" i="19"/>
  <c r="H109" i="19"/>
  <c r="F145" i="19"/>
  <c r="J67" i="19"/>
  <c r="J65" i="19"/>
  <c r="F65" i="19"/>
  <c r="J64" i="19"/>
  <c r="F64" i="19"/>
  <c r="J63" i="19"/>
  <c r="F63" i="19"/>
  <c r="J62" i="19"/>
  <c r="F62" i="19"/>
  <c r="H60" i="19"/>
  <c r="J60" i="19"/>
  <c r="F60" i="19"/>
  <c r="J59" i="19"/>
  <c r="F59" i="19"/>
  <c r="J58" i="19"/>
  <c r="F58" i="19"/>
  <c r="J57" i="19"/>
  <c r="J56" i="19"/>
  <c r="F56" i="19"/>
  <c r="J55" i="19"/>
  <c r="F55" i="19"/>
  <c r="J54" i="19"/>
  <c r="F54" i="19"/>
  <c r="J53" i="19"/>
  <c r="F53" i="19"/>
  <c r="J52" i="19"/>
  <c r="F52" i="19"/>
  <c r="J49" i="19"/>
  <c r="F49" i="19"/>
  <c r="J47" i="19"/>
  <c r="F47" i="19"/>
  <c r="J46" i="19"/>
  <c r="F46" i="19"/>
  <c r="J45" i="19"/>
  <c r="F45" i="19"/>
  <c r="J44" i="19"/>
  <c r="F44" i="19"/>
  <c r="J43" i="19"/>
  <c r="F43" i="19"/>
  <c r="J42" i="19"/>
  <c r="F42" i="19"/>
  <c r="J41" i="19"/>
  <c r="F41" i="19"/>
  <c r="J39" i="19"/>
  <c r="F39" i="19"/>
  <c r="J38" i="19"/>
  <c r="F38" i="19"/>
  <c r="J37" i="19"/>
  <c r="F37" i="19"/>
  <c r="H33" i="19"/>
  <c r="J33" i="19" s="1"/>
  <c r="J32" i="19"/>
  <c r="F32" i="19"/>
  <c r="J31" i="19"/>
  <c r="F31" i="19"/>
  <c r="J30" i="19"/>
  <c r="F30" i="19"/>
  <c r="J29" i="19"/>
  <c r="F29" i="19"/>
  <c r="J28" i="19"/>
  <c r="F28" i="19"/>
  <c r="J27" i="19"/>
  <c r="F27" i="19"/>
  <c r="J25" i="19"/>
  <c r="F25" i="19"/>
  <c r="J24" i="19"/>
  <c r="F24" i="19"/>
  <c r="J22" i="19"/>
  <c r="F22" i="19"/>
  <c r="J19" i="19"/>
  <c r="F19" i="19"/>
  <c r="J18" i="19"/>
  <c r="F18" i="19"/>
  <c r="J17" i="19"/>
  <c r="F17" i="19"/>
  <c r="J16" i="19"/>
  <c r="F16" i="19"/>
  <c r="J15" i="19"/>
  <c r="F15" i="19"/>
  <c r="J203" i="17"/>
  <c r="F203" i="17"/>
  <c r="J202" i="17"/>
  <c r="F202" i="17"/>
  <c r="J201" i="17"/>
  <c r="F201" i="17"/>
  <c r="J200" i="17"/>
  <c r="F200" i="17"/>
  <c r="H195" i="17"/>
  <c r="J195" i="17" s="1"/>
  <c r="D195" i="17"/>
  <c r="F195" i="17" s="1"/>
  <c r="J194" i="17"/>
  <c r="F194" i="17"/>
  <c r="J193" i="17"/>
  <c r="F193" i="17"/>
  <c r="J181" i="17"/>
  <c r="F181" i="17"/>
  <c r="J179" i="17"/>
  <c r="F179" i="17"/>
  <c r="J178" i="17"/>
  <c r="F178" i="17"/>
  <c r="F176" i="17"/>
  <c r="J172" i="17"/>
  <c r="F172" i="17"/>
  <c r="J171" i="17"/>
  <c r="F171" i="17"/>
  <c r="J170" i="17"/>
  <c r="F170" i="17"/>
  <c r="H160" i="17"/>
  <c r="D160" i="17"/>
  <c r="F160" i="17" s="1"/>
  <c r="H146" i="17"/>
  <c r="H140" i="17"/>
  <c r="J132" i="17"/>
  <c r="H122" i="17"/>
  <c r="J122" i="17" s="1"/>
  <c r="D122" i="17"/>
  <c r="F122" i="17" s="1"/>
  <c r="J107" i="17"/>
  <c r="H98" i="17"/>
  <c r="J89" i="17"/>
  <c r="F59" i="17"/>
  <c r="H58" i="17"/>
  <c r="J58" i="17" s="1"/>
  <c r="D58" i="17"/>
  <c r="F58" i="17" s="1"/>
  <c r="J57" i="17"/>
  <c r="F57" i="17"/>
  <c r="J56" i="17"/>
  <c r="F56" i="17"/>
  <c r="J55" i="17"/>
  <c r="F55" i="17"/>
  <c r="J53" i="17"/>
  <c r="F53" i="17"/>
  <c r="H52" i="17"/>
  <c r="J52" i="17"/>
  <c r="D52" i="17"/>
  <c r="F52" i="17" s="1"/>
  <c r="J51" i="17"/>
  <c r="F51" i="17"/>
  <c r="J50" i="17"/>
  <c r="F50" i="17"/>
  <c r="J49" i="17"/>
  <c r="F49" i="17"/>
  <c r="J48" i="17"/>
  <c r="F48" i="17"/>
  <c r="J47" i="17"/>
  <c r="F47" i="17"/>
  <c r="J46" i="17"/>
  <c r="F46" i="17"/>
  <c r="J45" i="17"/>
  <c r="F45" i="17"/>
  <c r="J43" i="17"/>
  <c r="F43" i="17"/>
  <c r="H42" i="17"/>
  <c r="D42" i="17"/>
  <c r="F42" i="17"/>
  <c r="J41" i="17"/>
  <c r="F41" i="17"/>
  <c r="J40" i="17"/>
  <c r="F40" i="17"/>
  <c r="J39" i="17"/>
  <c r="F39" i="17"/>
  <c r="J38" i="17"/>
  <c r="F38" i="17"/>
  <c r="J36" i="17"/>
  <c r="F36" i="17"/>
  <c r="J35" i="17"/>
  <c r="F35" i="17"/>
  <c r="J34" i="17"/>
  <c r="F34" i="17"/>
  <c r="J33" i="17"/>
  <c r="F33" i="17"/>
  <c r="J31" i="17"/>
  <c r="F31" i="17"/>
  <c r="J30" i="17"/>
  <c r="F30" i="17"/>
  <c r="H28" i="17"/>
  <c r="J28" i="17" s="1"/>
  <c r="D28" i="17"/>
  <c r="J27" i="17"/>
  <c r="F27" i="17"/>
  <c r="J26" i="17"/>
  <c r="F26" i="17"/>
  <c r="J25" i="17"/>
  <c r="F25" i="17"/>
  <c r="J24" i="17"/>
  <c r="F24" i="17"/>
  <c r="J23" i="17"/>
  <c r="J22" i="17"/>
  <c r="J21" i="17"/>
  <c r="F21" i="17"/>
  <c r="H20" i="17"/>
  <c r="H29" i="17" s="1"/>
  <c r="J29" i="17" s="1"/>
  <c r="D20" i="17"/>
  <c r="J19" i="17"/>
  <c r="F19" i="17"/>
  <c r="J18" i="17"/>
  <c r="F18" i="17"/>
  <c r="J17" i="17"/>
  <c r="F17" i="17"/>
  <c r="J16" i="17"/>
  <c r="J15" i="17"/>
  <c r="F15" i="17"/>
  <c r="J14" i="17"/>
  <c r="F14" i="17"/>
  <c r="I40" i="16"/>
  <c r="I39" i="16"/>
  <c r="I38" i="16"/>
  <c r="I37" i="16"/>
  <c r="I30" i="16"/>
  <c r="I29" i="16"/>
  <c r="I28" i="16"/>
  <c r="I27" i="16"/>
  <c r="I22" i="16"/>
  <c r="I21" i="16"/>
  <c r="I20" i="16"/>
  <c r="I19" i="16"/>
  <c r="I14" i="16"/>
  <c r="I13" i="16"/>
  <c r="N27" i="12"/>
  <c r="W53" i="11"/>
  <c r="Q52" i="11"/>
  <c r="S53" i="11"/>
  <c r="K24" i="11"/>
  <c r="K33" i="11" s="1"/>
  <c r="Y51" i="11"/>
  <c r="W51" i="11"/>
  <c r="U51" i="11"/>
  <c r="Z34" i="22"/>
  <c r="Z80" i="22"/>
  <c r="F74" i="22"/>
  <c r="H74" i="22" s="1"/>
  <c r="Z71" i="22"/>
  <c r="L106" i="22"/>
  <c r="J115" i="22"/>
  <c r="L115" i="22" s="1"/>
  <c r="Z39" i="22"/>
  <c r="J65" i="22"/>
  <c r="L99" i="22"/>
  <c r="Z99" i="22"/>
  <c r="J71" i="22"/>
  <c r="L71" i="22" s="1"/>
  <c r="L108" i="22"/>
  <c r="Z108" i="22"/>
  <c r="A162" i="20"/>
  <c r="F53" i="21"/>
  <c r="D60" i="17"/>
  <c r="F60" i="17" s="1"/>
  <c r="J42" i="17"/>
  <c r="H75" i="21"/>
  <c r="J75" i="21" s="1"/>
  <c r="J156" i="21"/>
  <c r="F156" i="21"/>
  <c r="H68" i="19"/>
  <c r="F19" i="21"/>
  <c r="F25" i="21"/>
  <c r="K40" i="44" l="1"/>
  <c r="J68" i="19"/>
  <c r="D29" i="17"/>
  <c r="S57" i="11"/>
  <c r="K54" i="11"/>
  <c r="I54" i="11"/>
  <c r="B137" i="22"/>
  <c r="D130" i="22"/>
  <c r="F154" i="19"/>
  <c r="H30" i="20"/>
  <c r="J30" i="20" s="1"/>
  <c r="Z35" i="22"/>
  <c r="J161" i="17"/>
  <c r="H60" i="17"/>
  <c r="J60" i="17" s="1"/>
  <c r="F113" i="20"/>
  <c r="T75" i="22"/>
  <c r="V75" i="22" s="1"/>
  <c r="H61" i="17"/>
  <c r="R130" i="22"/>
  <c r="B74" i="22"/>
  <c r="D74" i="22" s="1"/>
  <c r="L39" i="22"/>
  <c r="V24" i="22"/>
  <c r="F77" i="37"/>
  <c r="H66" i="20"/>
  <c r="J57" i="20"/>
  <c r="H65" i="20"/>
  <c r="J65" i="20" s="1"/>
  <c r="D61" i="17"/>
  <c r="H131" i="21"/>
  <c r="J131" i="21" s="1"/>
  <c r="T130" i="22"/>
  <c r="V130" i="22" s="1"/>
  <c r="F75" i="21"/>
  <c r="J74" i="22"/>
  <c r="L123" i="22"/>
  <c r="H145" i="19"/>
  <c r="J145" i="19" s="1"/>
  <c r="J97" i="22"/>
  <c r="L80" i="22"/>
  <c r="F179" i="37"/>
  <c r="F131" i="21"/>
  <c r="J113" i="20"/>
  <c r="R71" i="22"/>
  <c r="Z129" i="22"/>
  <c r="Z123" i="22"/>
  <c r="J137" i="20"/>
  <c r="H76" i="37"/>
  <c r="J58" i="37"/>
  <c r="A195" i="21"/>
  <c r="J153" i="37"/>
  <c r="F42" i="37"/>
  <c r="D161" i="37"/>
  <c r="H42" i="37"/>
  <c r="A199" i="19"/>
  <c r="A178" i="20"/>
  <c r="F28" i="17" l="1"/>
  <c r="F62" i="17"/>
  <c r="F29" i="17"/>
  <c r="F23" i="17"/>
  <c r="F61" i="17"/>
  <c r="F22" i="17"/>
  <c r="F137" i="22"/>
  <c r="H130" i="22"/>
  <c r="H168" i="17"/>
  <c r="J168" i="17" s="1"/>
  <c r="P137" i="22"/>
  <c r="R137" i="22" s="1"/>
  <c r="F75" i="22"/>
  <c r="J61" i="17"/>
  <c r="H167" i="17"/>
  <c r="D120" i="20"/>
  <c r="F120" i="20" s="1"/>
  <c r="D139" i="21"/>
  <c r="F139" i="21" s="1"/>
  <c r="H154" i="19"/>
  <c r="J154" i="19" s="1"/>
  <c r="T137" i="22"/>
  <c r="V137" i="22" s="1"/>
  <c r="D153" i="19"/>
  <c r="H139" i="21"/>
  <c r="J139" i="21" s="1"/>
  <c r="D35" i="22"/>
  <c r="B75" i="22"/>
  <c r="H119" i="20"/>
  <c r="J155" i="20" s="1"/>
  <c r="J66" i="20"/>
  <c r="V136" i="22"/>
  <c r="R74" i="22"/>
  <c r="J130" i="22"/>
  <c r="L97" i="22"/>
  <c r="X75" i="22"/>
  <c r="H76" i="21"/>
  <c r="D168" i="17"/>
  <c r="F66" i="20"/>
  <c r="D119" i="20"/>
  <c r="Z97" i="22"/>
  <c r="X130" i="22"/>
  <c r="H120" i="20"/>
  <c r="J120" i="20" s="1"/>
  <c r="L74" i="22"/>
  <c r="J75" i="22"/>
  <c r="H153" i="19"/>
  <c r="D167" i="17"/>
  <c r="F167" i="17" s="1"/>
  <c r="D162" i="37"/>
  <c r="F162" i="37" s="1"/>
  <c r="H162" i="37"/>
  <c r="J162" i="37" s="1"/>
  <c r="J42" i="37"/>
  <c r="H77" i="37"/>
  <c r="F161" i="37"/>
  <c r="D163" i="37" l="1"/>
  <c r="D169" i="37" s="1"/>
  <c r="F169" i="37" s="1"/>
  <c r="F119" i="20"/>
  <c r="F155" i="20"/>
  <c r="V138" i="22"/>
  <c r="J167" i="17"/>
  <c r="H169" i="17"/>
  <c r="J169" i="17" s="1"/>
  <c r="F168" i="17"/>
  <c r="D169" i="17"/>
  <c r="F136" i="22"/>
  <c r="H75" i="22"/>
  <c r="D121" i="20"/>
  <c r="F121" i="20" s="1"/>
  <c r="F146" i="20"/>
  <c r="H138" i="21"/>
  <c r="J76" i="21"/>
  <c r="B136" i="22"/>
  <c r="D75" i="22"/>
  <c r="D155" i="19"/>
  <c r="J137" i="22"/>
  <c r="L130" i="22"/>
  <c r="L75" i="22"/>
  <c r="J136" i="22"/>
  <c r="L136" i="22" s="1"/>
  <c r="X137" i="22"/>
  <c r="Z130" i="22"/>
  <c r="Z75" i="22"/>
  <c r="X136" i="22"/>
  <c r="R75" i="22"/>
  <c r="F76" i="21"/>
  <c r="D138" i="21"/>
  <c r="H155" i="19"/>
  <c r="J146" i="20"/>
  <c r="J119" i="20"/>
  <c r="H121" i="20"/>
  <c r="J121" i="20" s="1"/>
  <c r="F163" i="37"/>
  <c r="J77" i="37"/>
  <c r="H161" i="37"/>
  <c r="B138" i="22" l="1"/>
  <c r="D136" i="22"/>
  <c r="F169" i="17"/>
  <c r="D175" i="17"/>
  <c r="H175" i="17"/>
  <c r="H177" i="17" s="1"/>
  <c r="J177" i="17" s="1"/>
  <c r="H127" i="20"/>
  <c r="R138" i="22"/>
  <c r="D138" i="22"/>
  <c r="F138" i="21"/>
  <c r="D140" i="21"/>
  <c r="J138" i="21"/>
  <c r="H140" i="21"/>
  <c r="J161" i="37"/>
  <c r="H163" i="37"/>
  <c r="D171" i="37"/>
  <c r="D176" i="37" s="1"/>
  <c r="J175" i="17" l="1"/>
  <c r="D129" i="20"/>
  <c r="F127" i="20"/>
  <c r="F175" i="17"/>
  <c r="D177" i="17"/>
  <c r="D182" i="17" s="1"/>
  <c r="F182" i="17" s="1"/>
  <c r="J161" i="19"/>
  <c r="H163" i="19"/>
  <c r="J163" i="19" s="1"/>
  <c r="F140" i="21"/>
  <c r="D146" i="21"/>
  <c r="J140" i="21"/>
  <c r="H146" i="21"/>
  <c r="J127" i="20"/>
  <c r="H129" i="20"/>
  <c r="J129" i="20" s="1"/>
  <c r="F171" i="37"/>
  <c r="J163" i="37"/>
  <c r="F146" i="21" l="1"/>
  <c r="D148" i="21"/>
  <c r="D153" i="21" s="1"/>
  <c r="F153" i="21" s="1"/>
  <c r="H148" i="21"/>
  <c r="J146" i="21"/>
  <c r="F163" i="19"/>
  <c r="F177" i="17"/>
  <c r="F129" i="20"/>
  <c r="J169" i="37"/>
  <c r="H171" i="37"/>
  <c r="J171" i="37" s="1"/>
  <c r="F176" i="37"/>
  <c r="H170" i="37"/>
  <c r="H176" i="37" s="1"/>
  <c r="J176" i="37" s="1"/>
  <c r="H176" i="17" l="1"/>
  <c r="H182" i="17" s="1"/>
  <c r="J182" i="17" s="1"/>
  <c r="J148" i="21"/>
  <c r="H128" i="20"/>
  <c r="H134" i="20" s="1"/>
  <c r="H162" i="19"/>
  <c r="F148" i="21"/>
  <c r="J170" i="37"/>
  <c r="J162" i="19" l="1"/>
  <c r="H168" i="19"/>
  <c r="J168" i="19" s="1"/>
  <c r="J128" i="20"/>
  <c r="J176" i="17"/>
</calcChain>
</file>

<file path=xl/comments1.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comments2.xml><?xml version="1.0" encoding="utf-8"?>
<comments xmlns="http://schemas.openxmlformats.org/spreadsheetml/2006/main">
  <authors>
    <author>Un utilisateur satisfait de Microsoft Office</author>
  </authors>
  <commentList>
    <comment ref="M4" authorId="0" shapeId="0">
      <text>
        <r>
          <rPr>
            <sz val="8"/>
            <color indexed="81"/>
            <rFont val="Tahoma"/>
            <family val="2"/>
          </rPr>
          <t>Calq:
Cocher s'il y a une aide financière de la province ou du pays d'origine.</t>
        </r>
      </text>
    </comment>
    <comment ref="Y4" authorId="0" shapeId="0">
      <text>
        <r>
          <rPr>
            <sz val="8"/>
            <color indexed="81"/>
            <rFont val="Tahoma"/>
            <family val="2"/>
          </rPr>
          <t>Calq:
Le total des revenus de billetterie doit correspondre aux revenus de billetterie présentés dans le sommaire des revenus et dépenses (lignes 11 et 12)</t>
        </r>
      </text>
    </comment>
  </commentList>
</comments>
</file>

<file path=xl/sharedStrings.xml><?xml version="1.0" encoding="utf-8"?>
<sst xmlns="http://schemas.openxmlformats.org/spreadsheetml/2006/main" count="2048" uniqueCount="780">
  <si>
    <t>(2) Marché local pour les organismes de production en arts de la scène et en arts multidisciplinaires.</t>
  </si>
  <si>
    <t xml:space="preserve">Revenus directs et indirects </t>
  </si>
  <si>
    <t>Fonds de dotation et de réserve</t>
  </si>
  <si>
    <t>Fonds de réserve</t>
  </si>
  <si>
    <t>Fonds de dotation</t>
  </si>
  <si>
    <t>Frais généraux de production</t>
  </si>
  <si>
    <t>Amortissement des frais de création</t>
  </si>
  <si>
    <t>Frais d'achat de spectacles et remise de billetterie aux producteurs</t>
  </si>
  <si>
    <t>Contributions de l'employeur et avantages sociaux (3)</t>
  </si>
  <si>
    <t>Nom de l'organisme :</t>
  </si>
  <si>
    <t>Sous-total Revenus autonomes</t>
  </si>
  <si>
    <t>Contributions de l'employeur</t>
  </si>
  <si>
    <t>Autres</t>
  </si>
  <si>
    <t>Total</t>
  </si>
  <si>
    <t>Activités de développement de publics 
(incluant la campagne d'abonnement)</t>
  </si>
  <si>
    <t>Frais de site internet</t>
  </si>
  <si>
    <t>Coproductions</t>
  </si>
  <si>
    <t>Ajouter des lignes au besoin.</t>
  </si>
  <si>
    <t>Marché local</t>
  </si>
  <si>
    <t>Lieu de diffusion</t>
  </si>
  <si>
    <t>Nombre de spectateurs payants</t>
  </si>
  <si>
    <t>Nombre total de spectateurs</t>
  </si>
  <si>
    <t>Cachets garantis nets de taxes</t>
  </si>
  <si>
    <t>Date</t>
  </si>
  <si>
    <t xml:space="preserve">Inscrire le nombre d'œuvres
et/ou de spectacles présentés :    </t>
  </si>
  <si>
    <t xml:space="preserve">Totaux </t>
  </si>
  <si>
    <t>Marché québécois</t>
  </si>
  <si>
    <t>Marché hors Québec</t>
  </si>
  <si>
    <t xml:space="preserve">Sous-total </t>
  </si>
  <si>
    <t>Ateliers, répétitions publiques, etc.</t>
  </si>
  <si>
    <t>Autres (préciser)</t>
  </si>
  <si>
    <t>Ajouter des lignes au besoin et ajuster les formules d'addition s'il y a lieu.</t>
  </si>
  <si>
    <t>Nom de l'artiste ou de la compagnie invitée et région ou pays de provenance</t>
  </si>
  <si>
    <t>Titre de l'œuvre ou du spectacle</t>
  </si>
  <si>
    <t>X</t>
  </si>
  <si>
    <t>$</t>
  </si>
  <si>
    <t>%</t>
  </si>
  <si>
    <r>
      <t>REVENUS</t>
    </r>
    <r>
      <rPr>
        <sz val="8"/>
        <rFont val="Arial"/>
        <family val="2"/>
      </rPr>
      <t xml:space="preserve"> (% calculé sur les revenus totaux)</t>
    </r>
  </si>
  <si>
    <t>Revenus autonomes</t>
  </si>
  <si>
    <t>Revenus directs et indirects</t>
  </si>
  <si>
    <t>Abonnements</t>
  </si>
  <si>
    <t>Cachets garantis versés</t>
  </si>
  <si>
    <t xml:space="preserve">Totaux : </t>
  </si>
  <si>
    <t>S'il y a lieu, joindre la liste complète des artistes participants en annexe.</t>
  </si>
  <si>
    <t>Titre de l’activité</t>
  </si>
  <si>
    <t>Nombre de billets mis en vente</t>
  </si>
  <si>
    <t>Autre</t>
  </si>
  <si>
    <t>Ministère des Affaires étrangères et du Commerce international</t>
  </si>
  <si>
    <t>Municipal ou régional</t>
  </si>
  <si>
    <t>Municipalités ou régions</t>
  </si>
  <si>
    <t>Autres provinces, gouvernements, ambassades ou organismes étrangers</t>
  </si>
  <si>
    <t>Revenus totaux</t>
  </si>
  <si>
    <t>Commandites et services non comptabilisés</t>
  </si>
  <si>
    <t>(1) Ces données doivent correspondre à vos états financiers.</t>
  </si>
  <si>
    <t>Sous-total</t>
  </si>
  <si>
    <t>Actifs nets investis en immobilisations</t>
  </si>
  <si>
    <t>Autres actifs nets affectés</t>
  </si>
  <si>
    <t xml:space="preserve">Actif net total à la fin de l'exercice </t>
  </si>
  <si>
    <t>Événements nationaux et internationaux</t>
  </si>
  <si>
    <t>Financement privé</t>
  </si>
  <si>
    <t>Dons (individus, fondations, corporations)</t>
  </si>
  <si>
    <t>Commandites en argent</t>
  </si>
  <si>
    <t>Échanges et commandites de services comptabilisés</t>
  </si>
  <si>
    <t>Fondation apparentée et fonds de dotation</t>
  </si>
  <si>
    <t>Activités-bénéfice (encans, galas, tirages, etc.)</t>
  </si>
  <si>
    <t xml:space="preserve">Autres revenus privés </t>
  </si>
  <si>
    <t>Financement public</t>
  </si>
  <si>
    <t>Gouvernement provincial</t>
  </si>
  <si>
    <t>Conseil des arts et des lettres du Québec</t>
  </si>
  <si>
    <t>Autres programmes (spécifier)</t>
  </si>
  <si>
    <t>Ministère de la Culture et des Communications</t>
  </si>
  <si>
    <t>Programmes d'emploi</t>
  </si>
  <si>
    <t>Fonds spéciaux (de stabilisation, etc.)</t>
  </si>
  <si>
    <t>Gouvernement fédéral</t>
  </si>
  <si>
    <t>Fonctionnement</t>
  </si>
  <si>
    <t>Projet</t>
  </si>
  <si>
    <t>Patrimoine canadien</t>
  </si>
  <si>
    <t>Cachets et honoraires professionnels</t>
  </si>
  <si>
    <t>Droits d'auteur, d'exposition, de reproduction, de suite, etc.</t>
  </si>
  <si>
    <t>Frais d'exploitation du lieu ou frais d'équipement</t>
  </si>
  <si>
    <t>Frais d'équipement (entretien, location et achat)</t>
  </si>
  <si>
    <t>Frais de billetterie et d'accueil</t>
  </si>
  <si>
    <t>Loyer et frais afférents (chauffage et électricité)</t>
  </si>
  <si>
    <t xml:space="preserve">Frais de communication, promotion et mise en marché </t>
  </si>
  <si>
    <t>Frais de promotion, de publicité et de mise en marché</t>
  </si>
  <si>
    <t>Frais de recherche de financement privé</t>
  </si>
  <si>
    <t>Nombre</t>
  </si>
  <si>
    <t>Frais généraux d'administration</t>
  </si>
  <si>
    <t>Salaires (2)</t>
  </si>
  <si>
    <t>Honoraires professionnels</t>
  </si>
  <si>
    <t>Contributions de l'employeur et avantages sociaux</t>
  </si>
  <si>
    <t>Loyer ou intérêts sur l'hypothèque et frais afférents</t>
  </si>
  <si>
    <t>Autres frais</t>
  </si>
  <si>
    <t>Dépenses totales</t>
  </si>
  <si>
    <t>(2) Excluant les avantages sociaux.</t>
  </si>
  <si>
    <r>
      <t>SOMMAIRE DES RÉSULTATS</t>
    </r>
    <r>
      <rPr>
        <sz val="8"/>
        <rFont val="Arial"/>
        <family val="2"/>
      </rPr>
      <t xml:space="preserve"> (% calculé sur les revenus totaux)</t>
    </r>
  </si>
  <si>
    <t>Surplus (déficit) d'exercice</t>
  </si>
  <si>
    <t>Ajustements</t>
  </si>
  <si>
    <t>Plus capital sur hypothèque</t>
  </si>
  <si>
    <t>Moins amortissement (chiffre négatif)</t>
  </si>
  <si>
    <t>Surplus (déficit) d'exercice aux livres</t>
  </si>
  <si>
    <t xml:space="preserve">Solde au début de l'exercice </t>
  </si>
  <si>
    <t>Moins affectation à un autre fonds (chiffre négatif)</t>
  </si>
  <si>
    <t>Plus transfert d'un autre fonds</t>
  </si>
  <si>
    <t>Détailler le surplus ou le déficit accumulé selon la méthode de comptabilité employée (par fonds ou régulière).</t>
  </si>
  <si>
    <t>Fonds d'administration générale</t>
  </si>
  <si>
    <t>Fonds d'immobilisation</t>
  </si>
  <si>
    <t>Autres fonds</t>
  </si>
  <si>
    <t xml:space="preserve">Solde des fonds à la fin de l'exercice </t>
  </si>
  <si>
    <t>OU</t>
  </si>
  <si>
    <t>Actifs nets non affectés</t>
  </si>
  <si>
    <t>Conseil des arts et des lettres 
du Québec</t>
  </si>
  <si>
    <t>Catalogue (arts visuels), programme (arts de la scène)</t>
  </si>
  <si>
    <t xml:space="preserve">Adhésion (abonnements, cotisations, inscriptions annuelles, etc.) </t>
  </si>
  <si>
    <t>Vente à l'unité (billets, exemplaires, etc.)</t>
  </si>
  <si>
    <t>Vente et/ou location de biens et de services</t>
  </si>
  <si>
    <t>Location de salles, d'ateliers, etc.</t>
  </si>
  <si>
    <t>Autres (spécifier)</t>
  </si>
  <si>
    <t xml:space="preserve"> </t>
  </si>
  <si>
    <t>Droits</t>
  </si>
  <si>
    <t>Frais de création, de production et de programmation</t>
  </si>
  <si>
    <t>Autres  (catalogues, inscriptions, préciser)</t>
  </si>
  <si>
    <t>Dernier événement</t>
  </si>
  <si>
    <t>Événement faisant l'objet de la demande</t>
  </si>
  <si>
    <t>Année 1
Préparation</t>
  </si>
  <si>
    <t>Année 2
Réalisation</t>
  </si>
  <si>
    <t>Cocher l'année faisant l'objet de la demande</t>
  </si>
  <si>
    <t xml:space="preserve">    Fonctionnement</t>
  </si>
  <si>
    <t xml:space="preserve">    Projet</t>
  </si>
  <si>
    <t>Amortissements des équipements</t>
  </si>
  <si>
    <t>Cachets garantis -  Marché local (incluant les %)</t>
  </si>
  <si>
    <t>Services fournis par un diffuseur - Marché local</t>
  </si>
  <si>
    <t>Vente à l'unité - Marché local (billets, exemplaires, etc.)</t>
  </si>
  <si>
    <t>Activités de développement de publics (incluant la campagne d'abonnement)</t>
  </si>
  <si>
    <t>Activités de développement de publics</t>
  </si>
  <si>
    <t>Frais de déplacement et de séjour liés à la programmation</t>
  </si>
  <si>
    <t>Déplacements, accueil et hébergement</t>
  </si>
  <si>
    <t>Vente de produits dérivés</t>
  </si>
  <si>
    <t>Nom de l'organisme</t>
  </si>
  <si>
    <t>Section 14a : Sommaire des revenus et dépenses</t>
  </si>
  <si>
    <t>Section 14b : Sommaire des revenus et dépenses</t>
  </si>
  <si>
    <t>Section 14c : Sommaire des revenus et dépenses - Événement annuel</t>
  </si>
  <si>
    <t>Section 16a : Bilan de diffusion du dernier événement</t>
  </si>
  <si>
    <t>Discipline</t>
  </si>
  <si>
    <t>Arts du cirque</t>
  </si>
  <si>
    <t>Arts multidisciplinaires</t>
  </si>
  <si>
    <t xml:space="preserve">Dates de l’événement (aaaa-mm-jj)   </t>
  </si>
  <si>
    <t>du</t>
  </si>
  <si>
    <t>au</t>
  </si>
  <si>
    <t xml:space="preserve">Nom de l'organisme : </t>
  </si>
  <si>
    <t xml:space="preserve">  </t>
  </si>
  <si>
    <t>Nom de l'artiste, 
du groupe ou autre</t>
  </si>
  <si>
    <t>Province ou pays d'origine</t>
  </si>
  <si>
    <t>Nombre de représen-
tations</t>
  </si>
  <si>
    <t xml:space="preserve">Lieu de diffusion </t>
  </si>
  <si>
    <t>Cachets versés à l'artiste, l'écrivain ou à l'organisme</t>
  </si>
  <si>
    <t>Nombre total de spectateurs ou visiteurs</t>
  </si>
  <si>
    <t xml:space="preserve">Total : </t>
  </si>
  <si>
    <t xml:space="preserve">      De ce nombre, indiquer le nombre de spectacles ou d'activités non payants    </t>
  </si>
  <si>
    <t xml:space="preserve">      Indiquer le nombre de représentants de médias québécois </t>
  </si>
  <si>
    <t xml:space="preserve">      Indiquer le nombre de représentants de médias étrangers</t>
  </si>
  <si>
    <t>Droits de captation (radio et télévision)</t>
  </si>
  <si>
    <t>Activités hors festival</t>
  </si>
  <si>
    <t>Sous-total revenus autonomes</t>
  </si>
  <si>
    <t>Sous-total financement public</t>
  </si>
  <si>
    <t>Arts numériques</t>
  </si>
  <si>
    <t xml:space="preserve">Total
Année 1 + année 2
</t>
  </si>
  <si>
    <t>Location de salles, etc.</t>
  </si>
  <si>
    <t>Pays / Ville / Lieu de diffusion</t>
  </si>
  <si>
    <r>
      <t xml:space="preserve">Titre du spectacle 
ou de la production
</t>
    </r>
    <r>
      <rPr>
        <sz val="8"/>
        <rFont val="Arial"/>
        <family val="2"/>
      </rPr>
      <t>(1 ligne par spectacle ou production)</t>
    </r>
  </si>
  <si>
    <t>Date ou période</t>
  </si>
  <si>
    <t>Surplus (déficit) accumulé aux livres à la fin de l'exercice,
solde des fonds ou actif net total</t>
  </si>
  <si>
    <t>Nombre de représentations</t>
  </si>
  <si>
    <t>Frais d'activités</t>
  </si>
  <si>
    <t xml:space="preserve">Frais variables liés à la production et à la présentation des œuvres et des artistes  </t>
  </si>
  <si>
    <r>
      <t xml:space="preserve">Revenus directs et indirects </t>
    </r>
    <r>
      <rPr>
        <sz val="9"/>
        <rFont val="Arial"/>
        <family val="2"/>
      </rPr>
      <t>(2)</t>
    </r>
  </si>
  <si>
    <t>Autres provinces, gouvernements, ambassades 
ou organismes étrangers</t>
  </si>
  <si>
    <t>Remise de billetterie 
à la compagnie</t>
  </si>
  <si>
    <t>P     Production
C     Coproduction avec un organisme québécois
E     Coproduction avec un organisme étranger</t>
  </si>
  <si>
    <t>Tous les demandeurs sauf les événements,</t>
  </si>
  <si>
    <t>Contributions de l'employeur et avantages sociaux  (3)</t>
  </si>
  <si>
    <t xml:space="preserve"> majoré des actifs nets des autres fonds liés à l'exploitation courante de l'organisme et des actifs nets.</t>
  </si>
  <si>
    <t>Ministère du tourisme</t>
  </si>
  <si>
    <t>Reprise d'une création</t>
  </si>
  <si>
    <t>Création originale</t>
  </si>
  <si>
    <t>Pièce de répertoire québécois</t>
  </si>
  <si>
    <t>Nature 
de la 
production</t>
  </si>
  <si>
    <t>Type de production*</t>
  </si>
  <si>
    <r>
      <t>* T</t>
    </r>
    <r>
      <rPr>
        <b/>
        <sz val="7"/>
        <rFont val="Arial"/>
        <family val="2"/>
      </rPr>
      <t xml:space="preserve">ype de production </t>
    </r>
  </si>
  <si>
    <t xml:space="preserve">
Catégorie</t>
  </si>
  <si>
    <t>Nombre de membres ou d'abonnés</t>
  </si>
  <si>
    <t>Montant de la cotisation        ou du tarif</t>
  </si>
  <si>
    <t>=</t>
  </si>
  <si>
    <t>De l'extérieur du Québec</t>
  </si>
  <si>
    <t>Bassin de membres potentiels que comprend la communauté que vous desservez (indiquer le nombre) :</t>
  </si>
  <si>
    <t>Membres par région (indiquer le nombre)</t>
  </si>
  <si>
    <t>Individus</t>
  </si>
  <si>
    <t>Organismes</t>
  </si>
  <si>
    <t xml:space="preserve">   Bas-Saint-Laurent</t>
  </si>
  <si>
    <t xml:space="preserve">   Saguenay-Lac-Saint-Jean</t>
  </si>
  <si>
    <t xml:space="preserve">   Capitale-Nationale</t>
  </si>
  <si>
    <t xml:space="preserve">   Mauricie</t>
  </si>
  <si>
    <t xml:space="preserve">   Estrie</t>
  </si>
  <si>
    <t xml:space="preserve">   Montréal</t>
  </si>
  <si>
    <t xml:space="preserve">   Outaouais</t>
  </si>
  <si>
    <t xml:space="preserve">   Abitibi-Témiscamingue</t>
  </si>
  <si>
    <t xml:space="preserve">   Côte-Nord</t>
  </si>
  <si>
    <t xml:space="preserve">   Nord-du-Québec</t>
  </si>
  <si>
    <t xml:space="preserve">   Gaspésie-Îles-de-la-Madeleine</t>
  </si>
  <si>
    <t xml:space="preserve">   Chaudière-Appalaches</t>
  </si>
  <si>
    <t xml:space="preserve">   Laval</t>
  </si>
  <si>
    <t xml:space="preserve">   Lanaudière</t>
  </si>
  <si>
    <t xml:space="preserve">   Laurentides</t>
  </si>
  <si>
    <t xml:space="preserve">   Montérégie</t>
  </si>
  <si>
    <t xml:space="preserve">   Centre-du-Québec</t>
  </si>
  <si>
    <t>Section 12b : Sommaire de publication</t>
  </si>
  <si>
    <t>Périodiques culturels</t>
  </si>
  <si>
    <t>Nom de l'éditeur</t>
  </si>
  <si>
    <t>ISBN ou ISSN</t>
  </si>
  <si>
    <t>Tirage</t>
  </si>
  <si>
    <t>Nombre de numéros / année</t>
  </si>
  <si>
    <t>Nombre de pages / numéro (moyenne)</t>
  </si>
  <si>
    <t>Tirage / numéro (moyenne)</t>
  </si>
  <si>
    <t>Tarifs au numéro</t>
  </si>
  <si>
    <r>
      <t>Contenu</t>
    </r>
    <r>
      <rPr>
        <sz val="9"/>
        <rFont val="Arial"/>
        <family val="2"/>
      </rPr>
      <t xml:space="preserve"> (% moyen pour tous les numéros)</t>
    </r>
  </si>
  <si>
    <t>Québécois</t>
  </si>
  <si>
    <t>Étranger</t>
  </si>
  <si>
    <t>Texte</t>
  </si>
  <si>
    <t>Illustration</t>
  </si>
  <si>
    <t>Rédactionnel</t>
  </si>
  <si>
    <t>Publicitaire</t>
  </si>
  <si>
    <r>
      <t>Écoulement du tirage</t>
    </r>
    <r>
      <rPr>
        <sz val="9"/>
        <rFont val="Arial"/>
        <family val="2"/>
      </rPr>
      <t xml:space="preserve"> (nombre total d'exemplaires) </t>
    </r>
  </si>
  <si>
    <t>Exemplaires vendus</t>
  </si>
  <si>
    <t>En kiosque ou en librairie</t>
  </si>
  <si>
    <t>Par l'éditeur</t>
  </si>
  <si>
    <t>Par abonnement</t>
  </si>
  <si>
    <t>Exemplaires gratuits ou non vendus</t>
  </si>
  <si>
    <t>Gratuits</t>
  </si>
  <si>
    <t>Non distribués</t>
  </si>
  <si>
    <t>Retours</t>
  </si>
  <si>
    <t>Total Écoulement du tirage</t>
  </si>
  <si>
    <t>Nombre d'abonnements</t>
  </si>
  <si>
    <t>Payants</t>
  </si>
  <si>
    <t>Total Nombre d'abonnements</t>
  </si>
  <si>
    <t>Distribution</t>
  </si>
  <si>
    <t>Au Québec</t>
  </si>
  <si>
    <t>Au Canada</t>
  </si>
  <si>
    <t>À l'étranger</t>
  </si>
  <si>
    <t>Total Distribution</t>
  </si>
  <si>
    <t>Remises (%)</t>
  </si>
  <si>
    <t>Agence d'abonnement</t>
  </si>
  <si>
    <t>Distributeur</t>
  </si>
  <si>
    <t>Libraire</t>
  </si>
  <si>
    <t xml:space="preserve">Membres du comité de rédaction </t>
  </si>
  <si>
    <t>Nom des membres (ajouter une liste en annexe au besoin)</t>
  </si>
  <si>
    <t>Joindre en annexe le calendrier de parution pour l'année à venir en spécifiant les numéros concernés.</t>
  </si>
  <si>
    <t>Périodiques électroniques</t>
  </si>
  <si>
    <t>Nombre de pages (HTML, PDF ou autre) / numéro (moyenne)</t>
  </si>
  <si>
    <t>Prix de l'abonnement pour les particuliers</t>
  </si>
  <si>
    <t>Prix de l'abonnement pour les institutions</t>
  </si>
  <si>
    <t>Pourcentage de contenu gratuit ou payant</t>
  </si>
  <si>
    <t>Gratuit</t>
  </si>
  <si>
    <t>Payant</t>
  </si>
  <si>
    <t>Fréquentation</t>
  </si>
  <si>
    <t>Nombre de visiteurs uniques (précisez par mois ou par numéro)</t>
  </si>
  <si>
    <t>Nombre de visiteurs uniques annuels</t>
  </si>
  <si>
    <t>Tarifs et nombre d'abonnements</t>
  </si>
  <si>
    <t>Nombre
d'abonnements</t>
  </si>
  <si>
    <t>Tarifs
(nets de taxes)</t>
  </si>
  <si>
    <t>Individuel</t>
  </si>
  <si>
    <t>1 an</t>
  </si>
  <si>
    <t>2 ans</t>
  </si>
  <si>
    <t>3 ans</t>
  </si>
  <si>
    <t>Institutionnel</t>
  </si>
  <si>
    <t>Périodique électronique</t>
  </si>
  <si>
    <t>1 ans</t>
  </si>
  <si>
    <t>Grand-total</t>
  </si>
  <si>
    <t>Barèmes des cachets versés</t>
  </si>
  <si>
    <t>Cachet d’auteur ou d'écrivain (par feuillet)</t>
  </si>
  <si>
    <t>Cachet des photographes / illustrateurs</t>
  </si>
  <si>
    <t>Signature d'une personne désignée :</t>
  </si>
  <si>
    <t xml:space="preserve">Section 12d : Sommaire des revenus et dépenses </t>
  </si>
  <si>
    <t>Ventes par le distributeur (sans la remise)</t>
  </si>
  <si>
    <t>Ventes par Internet</t>
  </si>
  <si>
    <t>Vente d'espaces publicitaires</t>
  </si>
  <si>
    <t>Subvention ponctuelle, bonification ponctuelle 
ou subvention spéciale</t>
  </si>
  <si>
    <t>Autres ministères, organismes, délégations québécoises, 
etc. (spécifier)</t>
  </si>
  <si>
    <t>Autres ministères, organismes, consulats ou ambassades</t>
  </si>
  <si>
    <t>Rédaction</t>
  </si>
  <si>
    <t>Cachets des auteurs</t>
  </si>
  <si>
    <t>Coordination ou rédacteur en chef</t>
  </si>
  <si>
    <t>Autres collaborateurs</t>
  </si>
  <si>
    <t>Traduction</t>
  </si>
  <si>
    <t>Droits d'auteur et de reproduction</t>
  </si>
  <si>
    <t>Production</t>
  </si>
  <si>
    <t>Coordination</t>
  </si>
  <si>
    <t>Révision et correction</t>
  </si>
  <si>
    <t>Graphisme</t>
  </si>
  <si>
    <t>Préimpression</t>
  </si>
  <si>
    <t>Impression</t>
  </si>
  <si>
    <t>Diffusion</t>
  </si>
  <si>
    <t xml:space="preserve">Honoraires de gestion d'abonnements </t>
  </si>
  <si>
    <t>Commerce électronique</t>
  </si>
  <si>
    <t>Poste, messagerie et manutention</t>
  </si>
  <si>
    <t>Mise en marché</t>
  </si>
  <si>
    <t>Attaché de presse</t>
  </si>
  <si>
    <t>Agent publicitaire</t>
  </si>
  <si>
    <t>Salons du livre et foires</t>
  </si>
  <si>
    <t>Production du matériel promotionnel</t>
  </si>
  <si>
    <t>Autres frais de promotion et de mise en marché</t>
  </si>
  <si>
    <t>Mise en page, conception du site Web, maquette</t>
  </si>
  <si>
    <t>Programmation</t>
  </si>
  <si>
    <t>Multimédia et interactivité</t>
  </si>
  <si>
    <t>Enregistrement du nom de domaine</t>
  </si>
  <si>
    <t>Fournisseur de services Internet</t>
  </si>
  <si>
    <t>Frais de promotion, de mise en marché et de publicité</t>
  </si>
  <si>
    <t>Taxes</t>
  </si>
  <si>
    <t>Frais de représentation</t>
  </si>
  <si>
    <t>Amortissements</t>
  </si>
  <si>
    <r>
      <t>SOMMAIRE DES RÉSULTATS</t>
    </r>
    <r>
      <rPr>
        <sz val="8"/>
        <rFont val="Arial"/>
        <family val="2"/>
      </rPr>
      <t xml:space="preserve"> 
(% calculé sur les revenus totaux)</t>
    </r>
  </si>
  <si>
    <t>Surplus (déficit) accumulé aux livres à la fin de l'exercice, solde des fonds ou actif net total</t>
  </si>
  <si>
    <t>Danse</t>
  </si>
  <si>
    <t>Dates de l’activité</t>
  </si>
  <si>
    <t>Capacité de la salle</t>
  </si>
  <si>
    <t>Cachets versés</t>
  </si>
  <si>
    <t>Revenus de billetterie</t>
  </si>
  <si>
    <t xml:space="preserve">Inscrire le nombre d'activités       
présentées :      </t>
  </si>
  <si>
    <t xml:space="preserve">Totaux :   </t>
  </si>
  <si>
    <t>D     Diffusion
P     Production 
R     Résidences d'écrivains et de conteurs
D     Développement de réseaux
A      Autre</t>
  </si>
  <si>
    <t>Activité-bénéfice, atelier, colloque, conférence, formation, lecture, manifestation, rencontre, spectacle, autres</t>
  </si>
  <si>
    <t>Théâtre</t>
  </si>
  <si>
    <t>Remplir une ligne pour chaque activité ou production et ajouter des lignes au besoin. Ajuster les formules d'addition s'il y a lieu.</t>
  </si>
  <si>
    <t>Recettes de billetterie nettes de taxes</t>
  </si>
  <si>
    <t>Nom de l’écrivain, du conteur ou de l'artiste</t>
  </si>
  <si>
    <t>Subvention ponctuelle ou subvention spéciale</t>
  </si>
  <si>
    <t>Frais de production et de diffusion directement associés à la production d’un périodique électronique</t>
  </si>
  <si>
    <t>(3) Inscrire l'ensemble des contributions de l'employeur.</t>
  </si>
  <si>
    <t>Musique</t>
  </si>
  <si>
    <t>Artiste de moins de 35 ans</t>
  </si>
  <si>
    <t>Arts visuels, métiers d'art et recherche architecturale</t>
  </si>
  <si>
    <t>Remplir une ligne pour chaque activité ou production.</t>
  </si>
  <si>
    <t>arts numériques et cinéma-vidéo</t>
  </si>
  <si>
    <t>Nom de l’artiste ou des artistes principaux</t>
  </si>
  <si>
    <t>Nombre d’artistes
(Total)</t>
  </si>
  <si>
    <t>Nombre d'artistes de la relève ****</t>
  </si>
  <si>
    <t>Nombre de présentations</t>
  </si>
  <si>
    <t>Nombre de spectateurs ou de visiteurs</t>
  </si>
  <si>
    <t>Nombre de billets ou d'exemplaires vendus</t>
  </si>
  <si>
    <t>Total des dépenses de l'activité</t>
  </si>
  <si>
    <t xml:space="preserve">Inscrire le nombre d'activités présentées :  </t>
  </si>
  <si>
    <t>**** Relève</t>
  </si>
  <si>
    <t>Liste des cachets et droits versés (par individu et par activité)</t>
  </si>
  <si>
    <t>Cachet de conférencier</t>
  </si>
  <si>
    <t>Cachet de commissaire</t>
  </si>
  <si>
    <t xml:space="preserve">Cachet d’auteur ou d'écrivain </t>
  </si>
  <si>
    <t>par feuillet *</t>
  </si>
  <si>
    <t>Cachet de résidence</t>
  </si>
  <si>
    <t>par jour</t>
  </si>
  <si>
    <t>Cachet de performance / art action :</t>
  </si>
  <si>
    <t>Solo</t>
  </si>
  <si>
    <t>Groupe</t>
  </si>
  <si>
    <t>Autres cachets (préciser) :</t>
  </si>
  <si>
    <t>Droits de présentation :</t>
  </si>
  <si>
    <t>Film et vidéo</t>
  </si>
  <si>
    <t>Disque compact</t>
  </si>
  <si>
    <t>Oeuvre réseau</t>
  </si>
  <si>
    <t>Droits de reproduction</t>
  </si>
  <si>
    <t>Droits d’exposition :</t>
  </si>
  <si>
    <t>Deux artistes</t>
  </si>
  <si>
    <t>Trois à quatre artistes</t>
  </si>
  <si>
    <t>Plus de cinq artistes</t>
  </si>
  <si>
    <t>Autres droits d’auteur et droits de suite (préciser) :</t>
  </si>
  <si>
    <r>
      <t>*</t>
    </r>
    <r>
      <rPr>
        <sz val="8"/>
        <rFont val="Arial"/>
        <family val="2"/>
      </rPr>
      <t xml:space="preserve"> Un feuillet équivaut à 25 lignes et 60 caractères par ligne.</t>
    </r>
  </si>
  <si>
    <t>Fonction principale</t>
  </si>
  <si>
    <t>Cinéma - Vidéo</t>
  </si>
  <si>
    <t>Littérature et conte</t>
  </si>
  <si>
    <t>Métiers d'art</t>
  </si>
  <si>
    <t>Recherche architecturale</t>
  </si>
  <si>
    <t xml:space="preserve"> danse, musique, théâtre</t>
  </si>
  <si>
    <t>Arts du cirque, arts multidisciplinaires,</t>
  </si>
  <si>
    <t>Organismes de littérature</t>
  </si>
  <si>
    <t xml:space="preserve">Associations professionnelles d'artistes, </t>
  </si>
  <si>
    <t>regroupements nationaux et organismes de services</t>
  </si>
  <si>
    <t>** Discipline</t>
  </si>
  <si>
    <t>*** Pratique artistique</t>
  </si>
  <si>
    <t>Arts action, arts audio, arts numériques, arts visuels, cinéma-vidéo,  métiers d'art, recherche architecturale, danse, littérature, musique, etc.</t>
  </si>
  <si>
    <t>Architecture, design, dessin, estampe, installation, installation vidéo, installation sonore, peinture, performance, photographie, sculpture, poésie, etc.</t>
  </si>
  <si>
    <t>Dates de l’activité
(début et fin)</t>
  </si>
  <si>
    <t>Type d’activité *</t>
  </si>
  <si>
    <t>Discipline **</t>
  </si>
  <si>
    <r>
      <t xml:space="preserve">Provenance des artistes ou de la production 
</t>
    </r>
    <r>
      <rPr>
        <sz val="8"/>
        <rFont val="Arial"/>
        <family val="2"/>
      </rPr>
      <t>(Indiquer la ville pour le Québec et 
la province ou le pays pour l'extérieur)</t>
    </r>
  </si>
  <si>
    <r>
      <t xml:space="preserve">Lieu de la tenue de l'activité 
</t>
    </r>
    <r>
      <rPr>
        <sz val="8"/>
        <rFont val="Arial"/>
        <family val="2"/>
      </rPr>
      <t>(Indiquer la ville pour les activités au Québec, la province ou le pays pour les activités à l'extérieur)</t>
    </r>
  </si>
  <si>
    <t>SOMMAIRE DES RÉSULTATS (% calculé sur les revenus totaux)</t>
  </si>
  <si>
    <t>Ministère des Affaires municipales et de l’Occupation du territoire</t>
  </si>
  <si>
    <r>
      <t xml:space="preserve">Dates de l’activité
</t>
    </r>
    <r>
      <rPr>
        <sz val="8"/>
        <rFont val="Arial"/>
        <family val="2"/>
      </rPr>
      <t>(début et fin)</t>
    </r>
  </si>
  <si>
    <r>
      <rPr>
        <b/>
        <sz val="8"/>
        <rFont val="Arial"/>
        <family val="2"/>
      </rPr>
      <t>Revenus de billetterie</t>
    </r>
    <r>
      <rPr>
        <sz val="8"/>
        <rFont val="Arial"/>
        <family val="2"/>
      </rPr>
      <t xml:space="preserve"> (avant cachets ou remise)</t>
    </r>
  </si>
  <si>
    <t>Pratique artistique***</t>
  </si>
  <si>
    <t>Activité bénéfice, activité de médiation, aide technique, atelier, colloque, concert, conférence, exposition, formation, initiative particulière, lancement, lecture, manifestation, soirée de performances, publication, projection film/vidéo, rencontre d'artistes avec le public, résidence, visite scolaire.</t>
  </si>
  <si>
    <r>
      <t xml:space="preserve">Discipline
</t>
    </r>
    <r>
      <rPr>
        <sz val="8"/>
        <rFont val="Arial"/>
        <family val="2"/>
      </rPr>
      <t>(théâtre, danse, cirque, musique, chanson, etc.)</t>
    </r>
  </si>
  <si>
    <t>Arts visuels</t>
  </si>
  <si>
    <t>Pluridisciplinaire</t>
  </si>
  <si>
    <t>Diffuseurs spécialisés et pluridisciplinaires en arts de la scène</t>
  </si>
  <si>
    <t xml:space="preserve"> et en arts multidisciplinaires</t>
  </si>
  <si>
    <t>Code d'activité  *</t>
  </si>
  <si>
    <r>
      <t xml:space="preserve">* </t>
    </r>
    <r>
      <rPr>
        <b/>
        <sz val="7"/>
        <rFont val="Arial"/>
        <family val="2"/>
      </rPr>
      <t xml:space="preserve">Code d'activité  </t>
    </r>
  </si>
  <si>
    <t>* Type d'activité</t>
  </si>
  <si>
    <r>
      <t>**</t>
    </r>
    <r>
      <rPr>
        <b/>
        <sz val="7"/>
        <rFont val="Arial"/>
        <family val="2"/>
      </rPr>
      <t>Type d'activité</t>
    </r>
  </si>
  <si>
    <t>Frais de bureau (téléphone, etc.)</t>
  </si>
  <si>
    <t>Frais d'achat de spectacles et remise de billetterie aux producteurs (diffuseurs)</t>
  </si>
  <si>
    <t>Total des fonds de dotation et de réserve</t>
  </si>
  <si>
    <t>Le surplus ou déficit d'exploitation accumulé peut être défini comme l'actif net non affecté (ou le solde du fonds d'administration générale)</t>
  </si>
  <si>
    <t>Frais de publication - catalogue et feuillet (arts visuels, cinéma-vidéo et arts numériques)</t>
  </si>
  <si>
    <t>Frais de documentation  (arts visuels, cinéma-vidéo et arts numériques)</t>
  </si>
  <si>
    <t>Conseil des arts municipal / Bureau des arts de Québec</t>
  </si>
  <si>
    <t>Ville / Lieu de diffusion</t>
  </si>
  <si>
    <t>Nombre de membres</t>
  </si>
  <si>
    <t>Nombre de sièges vacants</t>
  </si>
  <si>
    <t>Conseil d’administration (C.A.)</t>
  </si>
  <si>
    <t>Comité de vérification</t>
  </si>
  <si>
    <t>Composition du conseil d'administration</t>
  </si>
  <si>
    <t>Nom, prénom</t>
  </si>
  <si>
    <t>Profession, employeur</t>
  </si>
  <si>
    <t>Année de nomination à ce poste</t>
  </si>
  <si>
    <t>Président</t>
  </si>
  <si>
    <t>Vice-président</t>
  </si>
  <si>
    <t>Secrétaire</t>
  </si>
  <si>
    <t>Trésorier</t>
  </si>
  <si>
    <t>Administrateur</t>
  </si>
  <si>
    <t>Lieu de résidence
(ville + province)</t>
  </si>
  <si>
    <t>Composition des comités</t>
  </si>
  <si>
    <t>Total (doit correspondre au nombre total de membres)</t>
  </si>
  <si>
    <t>égale ou supérieure à 90 % du nombre de réunions</t>
  </si>
  <si>
    <t>se situant entre 75 % et 90 % du nombre de réunions</t>
  </si>
  <si>
    <t>se situant entre 50 % et 75 % du nombre de réunions</t>
  </si>
  <si>
    <t>inférieure à 50 % du nombre de réunions</t>
  </si>
  <si>
    <t xml:space="preserve">Dans une proportion </t>
  </si>
  <si>
    <t>Liste des autres comités *</t>
  </si>
  <si>
    <t>Un rapport annuel a-t-il été déposé?</t>
  </si>
  <si>
    <t>Les derniers états financiers, approuvés par votre conseil d'administration, ont-ils été déposés?</t>
  </si>
  <si>
    <t>Un vérificateur a-t-il été nommé pour la prochaine année?</t>
  </si>
  <si>
    <t>Lors de cette assemblée :</t>
  </si>
  <si>
    <t>Aux membres du conseil d'administration?</t>
  </si>
  <si>
    <t xml:space="preserve">   aux gestionnaires? </t>
  </si>
  <si>
    <t xml:space="preserve">   aux employés? </t>
  </si>
  <si>
    <t>Date d'entrée au conseil</t>
  </si>
  <si>
    <t>Sous quelle autorité est la direction générale (ou administrative le cas échéant) de votre organisme?</t>
  </si>
  <si>
    <t>Sous quelle autorité est la direction artistique de votre organisme?</t>
  </si>
  <si>
    <t>Artistique</t>
  </si>
  <si>
    <t>Administration</t>
  </si>
  <si>
    <t>Financement</t>
  </si>
  <si>
    <t>Communication, mise en marché, accueil, entretien, guichet, gardiennage, etc.</t>
  </si>
  <si>
    <t>Combien de membres de votre conseil d'administration ont été présents, au cours de l'exercice qui vient de se terminer, aux réunions du C.A. à la suite de leur convocation?</t>
  </si>
  <si>
    <t>Rôle
au sein du C.A.</t>
  </si>
  <si>
    <t>Structure organisationnelle</t>
  </si>
  <si>
    <t xml:space="preserve">* s'il y a lieu </t>
  </si>
  <si>
    <t>1-</t>
  </si>
  <si>
    <t>3-</t>
  </si>
  <si>
    <t>2-</t>
  </si>
  <si>
    <t>4-</t>
  </si>
  <si>
    <t>5-</t>
  </si>
  <si>
    <t>6-</t>
  </si>
  <si>
    <t>Énumérez les moyens qui ont été mis de l'avant pour permettre à votre conseil d'administration d'avoir une vision juste et actualisée de la situation financière et de l'évolution de votre organisation.</t>
  </si>
  <si>
    <t>Fonction au sein de l'organisme demandeur
(s'il y a lieu)</t>
  </si>
  <si>
    <r>
      <t xml:space="preserve">Date de la dernière assemblée générale </t>
    </r>
    <r>
      <rPr>
        <b/>
        <sz val="8"/>
        <color indexed="18"/>
        <rFont val="Arial"/>
        <family val="2"/>
      </rPr>
      <t>(Année/Mois/Jour)</t>
    </r>
    <r>
      <rPr>
        <b/>
        <sz val="9"/>
        <color indexed="18"/>
        <rFont val="Arial"/>
        <family val="2"/>
      </rPr>
      <t xml:space="preserve"> : </t>
    </r>
  </si>
  <si>
    <t>Nombre de réunions
(dernier exercice)</t>
  </si>
  <si>
    <t>Pour chaque poste vacant, préciser la nature (président, vice-président, secrétaire, trésorier, administrateur) et indiquer 
depuis quelle date la fonction est inoccupée.</t>
  </si>
  <si>
    <t xml:space="preserve">Pendant le dernier exercice, votre corporation disposait-elle d'une politique décrivant les règles d'éthique et de déontologie s'appliquant : </t>
  </si>
  <si>
    <t>Ajouter des colonnes au besoin et ajuster les formules d'addition s'il y a lieu.</t>
  </si>
  <si>
    <t>Nature de la production</t>
  </si>
  <si>
    <t>TOTAL (***)</t>
  </si>
  <si>
    <t>Interprètes *</t>
  </si>
  <si>
    <t>Concepteurs / Créateurs *</t>
  </si>
  <si>
    <t>Équipe de scène *</t>
  </si>
  <si>
    <t>Transport et déplacement</t>
  </si>
  <si>
    <t>Droits d'auteur et de suite</t>
  </si>
  <si>
    <t>Décors, accessoires, costumes</t>
  </si>
  <si>
    <t>Abonnements **</t>
  </si>
  <si>
    <t>Billetterie **</t>
  </si>
  <si>
    <t>Titre du concert ou de la série de concerts</t>
  </si>
  <si>
    <t>Total***</t>
  </si>
  <si>
    <t>Chef, directeur musical, solistes *</t>
  </si>
  <si>
    <t>Musiciens *</t>
  </si>
  <si>
    <t>Choristes *</t>
  </si>
  <si>
    <t>Concepteurs /  Créateurs *</t>
  </si>
  <si>
    <t xml:space="preserve">Contributions de l'employeur </t>
  </si>
  <si>
    <t>Hébergement et indemnités quotidiennes</t>
  </si>
  <si>
    <t>Transport et déplacements</t>
  </si>
  <si>
    <t>Location (instruments, partitions)</t>
  </si>
  <si>
    <t>Droits de captation</t>
  </si>
  <si>
    <t xml:space="preserve">Ne pas inclure les classes de maîtres et les spectacles promotionnels. </t>
  </si>
  <si>
    <t>Titre de l'œuvre ou du programme</t>
  </si>
  <si>
    <t>Total (***)</t>
  </si>
  <si>
    <t xml:space="preserve">Autres </t>
  </si>
  <si>
    <r>
      <t>Revenus</t>
    </r>
    <r>
      <rPr>
        <sz val="9"/>
        <rFont val="Arial"/>
        <family val="2"/>
      </rPr>
      <t xml:space="preserve"> </t>
    </r>
    <r>
      <rPr>
        <sz val="8"/>
        <rFont val="Arial"/>
        <family val="2"/>
      </rPr>
      <t>(excluant les subventions)</t>
    </r>
  </si>
  <si>
    <t>Coproduction</t>
  </si>
  <si>
    <t>Associations professionnelles d'artistes</t>
  </si>
  <si>
    <t>Regroupements nationaux</t>
  </si>
  <si>
    <t>Organismes de services</t>
  </si>
  <si>
    <t xml:space="preserve">Organismes professionnels voués à la diffusion </t>
  </si>
  <si>
    <t>Centres d'exposition</t>
  </si>
  <si>
    <t>Organismes professionnels voués au soutien à la production</t>
  </si>
  <si>
    <t>Organismes professionnels de création</t>
  </si>
  <si>
    <t>Frais de publication - catalogue et feuillet (arts visuels, arts numériques et cinéma-vidéo)</t>
  </si>
  <si>
    <t>Frais de documentation (arts visuels, arts numériques et cinéma-vidéo)</t>
  </si>
  <si>
    <t>Indiquer le groupe d'âge 
(s'il y a lieu).</t>
  </si>
  <si>
    <t>*****Destiné au jeune public</t>
  </si>
  <si>
    <t>******Représentativité des artistes</t>
  </si>
  <si>
    <t>***Destiné au jeune public</t>
  </si>
  <si>
    <t>****Représentativité des artistes</t>
  </si>
  <si>
    <t>Destiné au jeune public***</t>
  </si>
  <si>
    <t>Représenta-tivité des artistes****</t>
  </si>
  <si>
    <t>Titre du spectacle ou de l'activité (1)</t>
  </si>
  <si>
    <r>
      <t>(1)</t>
    </r>
    <r>
      <rPr>
        <sz val="10"/>
        <rFont val="Arial"/>
        <family val="2"/>
      </rPr>
      <t xml:space="preserve"> </t>
    </r>
    <r>
      <rPr>
        <sz val="8"/>
        <rFont val="Arial"/>
        <family val="2"/>
      </rPr>
      <t xml:space="preserve">Inscrire le nombre total de spectacles ou d'activités listés dans cette colonne </t>
    </r>
  </si>
  <si>
    <t xml:space="preserve">Arts du cirque, </t>
  </si>
  <si>
    <t>arts multidisciplinaires et théâtre</t>
  </si>
  <si>
    <t>Équipe de scène</t>
  </si>
  <si>
    <t>Droits d'auteurs et de suite</t>
  </si>
  <si>
    <t>Location de studio, de salle et d'équipements</t>
  </si>
  <si>
    <t>Décor, accessoires et costumes</t>
  </si>
  <si>
    <t>Vente de spectacles **</t>
  </si>
  <si>
    <t>Frais variables de production et de diffusion ***</t>
  </si>
  <si>
    <t>Total ***</t>
  </si>
  <si>
    <t>Provenance de l’écrivain, du conteur
ou de l'artiste</t>
  </si>
  <si>
    <r>
      <t xml:space="preserve">Mode de diffusion </t>
    </r>
    <r>
      <rPr>
        <sz val="8"/>
        <rFont val="Arial"/>
        <family val="2"/>
      </rPr>
      <t>(achat, codiffusion, résidence, production ou coproduction)</t>
    </r>
  </si>
  <si>
    <t>Exclure les productions et activités présentées uniquement en location.</t>
  </si>
  <si>
    <t>Représenta-tivité des artistes*</t>
  </si>
  <si>
    <t>Nombre de spectacles présentés en codiffusion :</t>
  </si>
  <si>
    <t>Nombre de productions présentées en résidence :</t>
  </si>
  <si>
    <r>
      <t xml:space="preserve">Représentativité des artistes* : </t>
    </r>
    <r>
      <rPr>
        <sz val="8"/>
        <rFont val="Arial"/>
        <family val="2"/>
      </rPr>
      <t>Indiquer si certaines productions contribuent à la représentativité des artistes et écrivains autochtones ou de la diversité culturelle.</t>
    </r>
  </si>
  <si>
    <t>Nombre de spectacles achetés à cachet :</t>
  </si>
  <si>
    <t>Organismes professionnels voués à la diffusion et au soutien à la production</t>
  </si>
  <si>
    <t>Vente de spectacles</t>
  </si>
  <si>
    <t>Représenta-tivité des artistes**</t>
  </si>
  <si>
    <r>
      <t xml:space="preserve">Clientèle
</t>
    </r>
    <r>
      <rPr>
        <sz val="8"/>
        <rFont val="Arial"/>
        <family val="2"/>
      </rPr>
      <t>(préscolaire, primaire,
secondaire,
familiale, adulte)</t>
    </r>
  </si>
  <si>
    <t>Subvention au fonctionnement ou à la mission</t>
  </si>
  <si>
    <t>Arts numériques, Cinéma-Vidéo, Arts visuels, Littérature, Métiers d'art, Recherche architecturale</t>
  </si>
  <si>
    <t>Organismes professionnels de diffusion et de production de littérature et de conte</t>
  </si>
  <si>
    <t>Ventes de spectacles **</t>
  </si>
  <si>
    <t>Nombre de productions ou de coproductions :</t>
  </si>
  <si>
    <t>Représenta-tivité des artistes(2)</t>
  </si>
  <si>
    <t>Voir note (3)</t>
  </si>
  <si>
    <t>(2) Indiquer si certaines productions contribuent à la représentativité des artistes et écrivains autochtones ou de la diversité culturelle.</t>
  </si>
  <si>
    <t>(3)  Cocher s'il y a une aide financière de la province ou du pays d'origine</t>
  </si>
  <si>
    <t>(4)  Le total des revenus de billetterie doit correspondre aux revenus de billetterie présentés dans le sommaire des revenus et dépenses (lignes 11 et 12 ).</t>
  </si>
  <si>
    <t>Revenus de billetterie 
(nets de taxes) (4)</t>
  </si>
  <si>
    <t>Contribution de l'employeur</t>
  </si>
  <si>
    <r>
      <t>Clientèle visée</t>
    </r>
    <r>
      <rPr>
        <sz val="8"/>
        <rFont val="Arial"/>
        <family val="2"/>
      </rPr>
      <t xml:space="preserve"> (préscolaire, primaire, secondaire, familiale, adulte)</t>
    </r>
  </si>
  <si>
    <t>(2) L'employé temporaire occupe une fonction qui prend fin à une date déterminée au préalable ou dès qu'un projet est terminé.</t>
  </si>
  <si>
    <t>Personnel issu de la diversité culturelle (3)</t>
  </si>
  <si>
    <t>(1) L'employé à temps plein ou à temps partiel occupe une fonction dont la durée n'est pas déterminée à l'avance.</t>
  </si>
  <si>
    <t>Personnel
à temps plein (1)</t>
  </si>
  <si>
    <t>Personnel
temporaire (2)</t>
  </si>
  <si>
    <t>Personnel
à temps partiel (1)</t>
  </si>
  <si>
    <t>(3) Pour les organismes de production en arts de la scène et en arts multidisciplinaires.</t>
  </si>
  <si>
    <t>Frais généraux de production (3)</t>
  </si>
  <si>
    <t>Amortissement des frais de création (3)</t>
  </si>
  <si>
    <t>Marché local (3)</t>
  </si>
  <si>
    <t>Marché québécois (3)</t>
  </si>
  <si>
    <t>Marché hors Québec (3)</t>
  </si>
  <si>
    <r>
      <t>Marché hors Québec</t>
    </r>
    <r>
      <rPr>
        <sz val="9"/>
        <rFont val="Arial"/>
        <family val="2"/>
      </rPr>
      <t xml:space="preserve"> (3)</t>
    </r>
  </si>
  <si>
    <r>
      <t>Marché québécois</t>
    </r>
    <r>
      <rPr>
        <sz val="9"/>
        <rFont val="Arial"/>
        <family val="2"/>
      </rPr>
      <t xml:space="preserve"> (3)</t>
    </r>
  </si>
  <si>
    <t>Salaires (4)</t>
  </si>
  <si>
    <t>(4) Excluant les avantages sociaux.</t>
  </si>
  <si>
    <t>(5) Inscrire l'ensemble des contributions de l'employeur.</t>
  </si>
  <si>
    <t>Contributions de l'employeur et avantages sociaux  (5)</t>
  </si>
  <si>
    <t>Indiquez, par fonction principale, le nombre de personnes travaillant à temps plein, à temps partiel et sur une base temporaire.</t>
  </si>
  <si>
    <t>Manifestations consacrées à une ou plusieurs disciplines</t>
  </si>
  <si>
    <t>Organismes de création-production en arts de la scène et en arts multidisciplinaires</t>
  </si>
  <si>
    <t>Arts de la scène et arts multidisciplinaires</t>
  </si>
  <si>
    <t>Section 14e : Sommaire des revenus et dépenses</t>
  </si>
  <si>
    <t xml:space="preserve">Mandat 1 :  </t>
  </si>
  <si>
    <t xml:space="preserve">Mandat 2 :  </t>
  </si>
  <si>
    <t xml:space="preserve">À remplir par les organismes  en arts de la scène </t>
  </si>
  <si>
    <t>Organismes de création-production et diffuseur</t>
  </si>
  <si>
    <t>Organismes de création-production et événements nationaux et internationaux</t>
  </si>
  <si>
    <t>Production-création et Diffuseur; Production-création et Événement; Diffuseur-Événement</t>
  </si>
  <si>
    <t>___________________</t>
  </si>
  <si>
    <t xml:space="preserve">Nombre de représentations offertes uniquement en location : </t>
  </si>
  <si>
    <t>Diffuseurs et événements nationaux et internationaux</t>
  </si>
  <si>
    <r>
      <t>Associations professionnelles d'artistes, regroupements nationaux et organismes de services</t>
    </r>
    <r>
      <rPr>
        <sz val="11"/>
        <rFont val="Arial"/>
        <family val="2"/>
      </rPr>
      <t xml:space="preserve"> </t>
    </r>
  </si>
  <si>
    <t>Autres frais (spécifier)</t>
  </si>
  <si>
    <t>Pour tous les organismes</t>
  </si>
  <si>
    <t>Statistiques d'emploi (Section 15a)</t>
  </si>
  <si>
    <t>Annexe 1 (Gouvernance)</t>
  </si>
  <si>
    <t>Exercice</t>
  </si>
  <si>
    <t xml:space="preserve"> (Sections 12a; 14a)</t>
  </si>
  <si>
    <t>Données réelles</t>
  </si>
  <si>
    <t>Nom légal de l'organisme :</t>
  </si>
  <si>
    <t>Catégorie d'emploi</t>
  </si>
  <si>
    <t>Femmes</t>
  </si>
  <si>
    <t>Hommes</t>
  </si>
  <si>
    <t>Personnel de production</t>
  </si>
  <si>
    <t>Directeur, responsable ou coordonnateur</t>
  </si>
  <si>
    <t>Personnel administratif</t>
  </si>
  <si>
    <t>Directeur général, directeur administratif, etc.</t>
  </si>
  <si>
    <t>Soutien administratif (secrétaire, comptable, adjoint, etc.)</t>
  </si>
  <si>
    <t>Personnel de communication et de mise en marché</t>
  </si>
  <si>
    <t>Personnel relatif à l'accueil</t>
  </si>
  <si>
    <t>Personnel rémunéré de moins de 35 ans</t>
  </si>
  <si>
    <t>Personnel artistique</t>
  </si>
  <si>
    <t>Personnel d'administration, de communication, de mise en marché, de campagne de financement et d'accueil</t>
  </si>
  <si>
    <t>Personnes non rémunérées</t>
  </si>
  <si>
    <t>Guide de la Section 15a : Statistiques d'emploi</t>
  </si>
  <si>
    <t>Nombre de personnes</t>
  </si>
  <si>
    <t>Employé permanent</t>
  </si>
  <si>
    <t>Employé temporaire</t>
  </si>
  <si>
    <t>Je soussigné, ___________________________________ déclare :</t>
  </si>
  <si>
    <r>
      <t>§</t>
    </r>
    <r>
      <rPr>
        <sz val="7"/>
        <rFont val="Times New Roman"/>
        <family val="1"/>
      </rPr>
      <t xml:space="preserve">  </t>
    </r>
    <r>
      <rPr>
        <sz val="10"/>
        <rFont val="Arial"/>
        <family val="2"/>
      </rPr>
      <t>être un représentant dûment autorisé à signer les documents transmis dans la présente demande au nom de  _________________________________________ [nom légal de l'organisme];</t>
    </r>
  </si>
  <si>
    <r>
      <t>§</t>
    </r>
    <r>
      <rPr>
        <sz val="7"/>
        <rFont val="Times New Roman"/>
        <family val="1"/>
      </rPr>
      <t xml:space="preserve">  </t>
    </r>
    <r>
      <rPr>
        <sz val="10"/>
        <rFont val="Arial"/>
        <family val="2"/>
      </rPr>
      <t xml:space="preserve">que l’organisme demandeur, de même qu’à sa connaissance toute partie apparentée à celui-ci ne sont impliqués : </t>
    </r>
  </si>
  <si>
    <r>
      <t>§</t>
    </r>
    <r>
      <rPr>
        <sz val="7"/>
        <rFont val="Times New Roman"/>
        <family val="1"/>
      </rPr>
      <t xml:space="preserve">  </t>
    </r>
    <r>
      <rPr>
        <sz val="10"/>
        <rFont val="Arial"/>
        <family val="2"/>
      </rPr>
      <t>dans aucun cas d’insolvabilité les concernant,</t>
    </r>
  </si>
  <si>
    <r>
      <t>§</t>
    </r>
    <r>
      <rPr>
        <sz val="7"/>
        <rFont val="Times New Roman"/>
        <family val="1"/>
      </rPr>
      <t xml:space="preserve">  </t>
    </r>
    <r>
      <rPr>
        <sz val="10"/>
        <rFont val="Arial"/>
        <family val="2"/>
      </rPr>
      <t xml:space="preserve">dans le cadre de ses activités culturelles, dans aucun litige portant sur la </t>
    </r>
    <r>
      <rPr>
        <i/>
        <sz val="10"/>
        <rFont val="Arial"/>
        <family val="2"/>
      </rPr>
      <t>Loi sur le statut professionnel et les conditions d’engagement des artistes de la scène, du disque et du cinéma</t>
    </r>
    <r>
      <rPr>
        <sz val="10"/>
        <rFont val="Arial"/>
        <family val="2"/>
      </rPr>
      <t>.</t>
    </r>
  </si>
  <si>
    <t>Interprètes : salaire ou cachet moyen par production</t>
  </si>
  <si>
    <t>Musiciens : cachet moyen par concert ou série de concerts</t>
  </si>
  <si>
    <t>Employés permanents</t>
  </si>
  <si>
    <t>Employés temporaires</t>
  </si>
  <si>
    <t xml:space="preserve"> Nombre de personnes en emploi </t>
  </si>
  <si>
    <t>Sous-total*</t>
  </si>
  <si>
    <t>4. Nombre d'employés issus de la diversité culturelle</t>
  </si>
  <si>
    <t xml:space="preserve">Personnel rémunéré </t>
  </si>
  <si>
    <t>Nombre réel de personnes en emploi. Peut ne pas correspondre à la somme des parties puisqu’une personne peut exercer plus d’une fonction au sein de l’organisme.</t>
  </si>
  <si>
    <t xml:space="preserve">L'employé permanent occupe une fonction dont la durée n'est pas déterminée à l'avance. L'emploi doit durer aussi longtemps que l'employé le désire ou que l'organisme le maintient et peut être occupé à temps plein ou à temps partiel. </t>
  </si>
  <si>
    <t xml:space="preserve">L'employé temporaire occupe une fonction qui prend fin à une date déterminée au préalable ou dès qu'un projet est terminé. </t>
  </si>
  <si>
    <t>Employés issus de la diversité culturelle</t>
  </si>
  <si>
    <t>Personnel technique (régisseur, monteur, équipe de scène, réviseur, graphiste, photographe, etc.)</t>
  </si>
  <si>
    <t>Agent de communication</t>
  </si>
  <si>
    <t>Autres:</t>
  </si>
  <si>
    <t>2. Nombre de personnes de moins de 35 ans</t>
  </si>
  <si>
    <t>3. Nombre de bénévoles</t>
  </si>
  <si>
    <t>Cette section du formulaire concerne l'ensemble du personnel rémunéré par l'organisme artistique et mesure les tendances annuelles de l'emploi, des heures travaillés et des gains. Votre participation est essentielle à l'obtention de résultats qui refléteront correctement votre organisme, votre secteur d'activités, votre région et la taille des organismes. Ces informations sont strictement pour des besoins statistiques.</t>
  </si>
  <si>
    <t>Toute personne rémunérée pour les services rendus au cours de l'année, à l'exception de celle qui perçoit des honoraires professionnels pour un mandat ponctuel (tels comptables, avocats, etc.).</t>
  </si>
  <si>
    <t>Nombre total</t>
  </si>
  <si>
    <r>
      <t xml:space="preserve">Nombre de personnes </t>
    </r>
    <r>
      <rPr>
        <b/>
        <i/>
        <sz val="10"/>
        <rFont val="Arial"/>
        <family val="2"/>
      </rPr>
      <t>sous-total</t>
    </r>
    <r>
      <rPr>
        <b/>
        <sz val="10"/>
        <rFont val="Arial"/>
        <family val="2"/>
      </rPr>
      <t xml:space="preserve"> et </t>
    </r>
    <r>
      <rPr>
        <b/>
        <i/>
        <sz val="10"/>
        <rFont val="Arial"/>
        <family val="2"/>
      </rPr>
      <t>total</t>
    </r>
  </si>
  <si>
    <t>Nb</t>
  </si>
  <si>
    <r>
      <t>Périodiques culturels</t>
    </r>
    <r>
      <rPr>
        <sz val="11"/>
        <rFont val="Arial"/>
        <family val="2"/>
      </rPr>
      <t xml:space="preserve"> </t>
    </r>
    <r>
      <rPr>
        <sz val="10"/>
        <rFont val="Arial"/>
        <family val="2"/>
      </rPr>
      <t>(Sections 12b, c et d)</t>
    </r>
  </si>
  <si>
    <t>(*)    Si non comptabilisées sur une base annuelle, les contributions de l’employeur sont inscrites séparément.</t>
  </si>
  <si>
    <t>(**)   Nets de taxes.</t>
  </si>
  <si>
    <t>(***)  Indiquer le total pour l'ensemble de la programmation.</t>
  </si>
  <si>
    <t>(**)  Nets de taxes.</t>
  </si>
  <si>
    <t>(***) Indiquer le total pour l'ensemble de la programmation.</t>
  </si>
  <si>
    <t>** Représentativité des artistes</t>
  </si>
  <si>
    <t>Pièce de répertoire (autre)</t>
  </si>
  <si>
    <t>Nombre d'artistes (femme)</t>
  </si>
  <si>
    <t>Nombre d'artistes (homme)</t>
  </si>
  <si>
    <t>Cachet des collaborateurs</t>
  </si>
  <si>
    <t>Date :</t>
  </si>
  <si>
    <t>Date de fin de l'exercice financier  : ________________</t>
  </si>
  <si>
    <t>Date de fin de l'exercice financier  :  __________________</t>
  </si>
  <si>
    <t>Date de fin de l'exercice financier  : _________________</t>
  </si>
  <si>
    <t>Date de fin de l'exercice financier :</t>
  </si>
  <si>
    <t>Date de fin de l'exercice financier :  __________________</t>
  </si>
  <si>
    <t>Conseil des arts du Canada</t>
  </si>
  <si>
    <t>(2) Voir définition de périodique électronique dans le Glossaire.</t>
  </si>
  <si>
    <t>Arts visuels, métiers d'art, recherche architecturale,</t>
  </si>
  <si>
    <t>Si votre situation financière affiche un déficit accumulé (Fonds d'administration générale (ligne 195) ou Actifs nets non affectés (Ligne 204)) supérieur à 10 % de vos revenus, énumérez les mesures correctrices et les actions entreprises pour rectifier la situation.</t>
  </si>
  <si>
    <t>Joindre une annexe si requis.</t>
  </si>
  <si>
    <t>Le surplus ou déficit d'exploitation accumulé peut être défini comme l'actif net non affecté (ou le solde du fonds d'administration générale) majoré des actifs nets des autres fonds liés à l'exploitation courante de l'organisme et des actifs nets.</t>
  </si>
  <si>
    <t>Si votre situation financière affiche un surplus accumulé (Fonds d'administration générale (ligne 195) ou Actifs nets non affectés (Ligne 204)) supérieur à 35 % de vos revenus, précisez vos intentions ou vos objectifs à cet égard.</t>
  </si>
  <si>
    <t>Nombre de personnes bénévoles</t>
  </si>
  <si>
    <t>Nombre d'heures (estimation)</t>
  </si>
  <si>
    <t>Nombre
ETC</t>
  </si>
  <si>
    <t xml:space="preserve">Nombre d'ETC (Équivalent temps complet). Le calcul se fait automatiquement </t>
  </si>
  <si>
    <t>1. Nombre de personnes et salaires pour chacune des  fonctions occupées au sein de l'organisme</t>
  </si>
  <si>
    <t xml:space="preserve">États financiers </t>
  </si>
  <si>
    <t>Metteurs en scène *</t>
  </si>
  <si>
    <t>Chorégraphes*</t>
  </si>
  <si>
    <t>Compositeurs*</t>
  </si>
  <si>
    <t>Répétiteurs*</t>
  </si>
  <si>
    <t>Nombre de femmes</t>
  </si>
  <si>
    <t>Nombre d'hommes</t>
  </si>
  <si>
    <t xml:space="preserve"> Artistes, écrivains ou conteurs</t>
  </si>
  <si>
    <t>Périodiques (imprimé)</t>
  </si>
  <si>
    <t>Nom du ou des distributeurs</t>
  </si>
  <si>
    <t>Périodique imprimé</t>
  </si>
  <si>
    <t>Frais de production et de diffusion directement associés à la production d’un périodique imprimé</t>
  </si>
  <si>
    <t>Directeur artistique, de programmation, commissaire, rédacteur en chef, etc.</t>
  </si>
  <si>
    <t>Un ETC équivaut ici à un employé à  temps complet sur une base de 35 heures/semaine, 52 semaines par année, soit 1826,3 heures.  Les doubles fonctions chez un même employé doivent dorénavant être comptabilisées. Les décimales sont acceptées. (Par exemple: une demi-tâche peut représenter 0,5 ETC).</t>
  </si>
  <si>
    <t xml:space="preserve">Mandat 3 :  </t>
  </si>
  <si>
    <t>Accueil et programmation</t>
  </si>
  <si>
    <t>Alliance québécoise des techniciens de l'image et du son (AQTIS)</t>
  </si>
  <si>
    <t>Association des professionnels des arts de la scène du Québec (APASQ)</t>
  </si>
  <si>
    <t>Association des réalisateurs et réalisatrices du Québec (ARRQ)</t>
  </si>
  <si>
    <t>Association québécoise des auteurs dramatiques (AQAD)</t>
  </si>
  <si>
    <t>Canadian Actor's Equity Association (CAEA)</t>
  </si>
  <si>
    <t>Conseil du Québec de la Guilde canadienne des réalisateurs (CQGCR)</t>
  </si>
  <si>
    <t>Guilde des musiciens et musiciennes du Québec (GMMQ)</t>
  </si>
  <si>
    <t>Société des auteurs de radio, télévision et cinéma (SARTEC)</t>
  </si>
  <si>
    <t>Société professionnelle des auteurs et compositeurs du Québec (SPACQ)</t>
  </si>
  <si>
    <t>Pour chaque entente, joindre une preuve de versement de la part du producteur à l'association concernée.</t>
  </si>
  <si>
    <t>Si oui, cocher les cases appropriées :</t>
  </si>
  <si>
    <t>Writers Guild of Canada</t>
  </si>
  <si>
    <t>Union des artistes (UDA)</t>
  </si>
  <si>
    <r>
      <t xml:space="preserve">Diffuseurs spécialisés et pluridisciplinaires </t>
    </r>
    <r>
      <rPr>
        <sz val="11"/>
        <rFont val="Arial"/>
        <family val="2"/>
      </rPr>
      <t xml:space="preserve"> </t>
    </r>
    <r>
      <rPr>
        <sz val="10"/>
        <rFont val="Arial"/>
        <family val="2"/>
      </rPr>
      <t>(Sections 10; 14a)</t>
    </r>
  </si>
  <si>
    <r>
      <t>Organismes professionnels en arts visuels, arts numériques, cinéma - vidéo, métiers d'art et recherche architecturale</t>
    </r>
    <r>
      <rPr>
        <sz val="11"/>
        <rFont val="Arial"/>
        <family val="2"/>
      </rPr>
      <t xml:space="preserve"> </t>
    </r>
    <r>
      <rPr>
        <sz val="10"/>
        <rFont val="Arial"/>
        <family val="2"/>
      </rPr>
      <t>(Sections 11; 13; 14a; 15b)</t>
    </r>
  </si>
  <si>
    <t>Reproduire cette page et remplir pour chaque année requise.</t>
  </si>
  <si>
    <t>Section 10 : Bilan et plan de diffusion</t>
  </si>
  <si>
    <r>
      <t xml:space="preserve">Section 11 : Bilan et plan d'activité, de programmation et de diffusion   </t>
    </r>
    <r>
      <rPr>
        <sz val="14"/>
        <color indexed="18"/>
        <rFont val="Arial"/>
        <family val="2"/>
      </rPr>
      <t>(suite)</t>
    </r>
  </si>
  <si>
    <t>Section 12 a : Bilan et plan d'activité et de diffusion</t>
  </si>
  <si>
    <t>Section 11 : Bilan et plan d'activité, de programmation et de diffusion</t>
  </si>
  <si>
    <t>Section 16b : Plan de diffusion du prochain événement</t>
  </si>
  <si>
    <r>
      <t>Clentèle visée</t>
    </r>
    <r>
      <rPr>
        <sz val="8"/>
        <rFont val="Arial"/>
        <family val="2"/>
      </rPr>
      <t xml:space="preserve"> (préscolaire, primaire, secondaire, familiale, adulte)</t>
    </r>
  </si>
  <si>
    <t>(Sections 10; 14e; 16a et 16b)</t>
  </si>
  <si>
    <t xml:space="preserve"> (Sections 13; 14c ou d; 15b; 16a et 16b)</t>
  </si>
  <si>
    <t xml:space="preserve"> (Sections 14c ou d; 16a et 16b)</t>
  </si>
  <si>
    <t xml:space="preserve"> Nombre d'heures rémunérées</t>
  </si>
  <si>
    <t xml:space="preserve"> Rémunération totale</t>
  </si>
  <si>
    <r>
      <t>DÉPENSES</t>
    </r>
    <r>
      <rPr>
        <sz val="8"/>
        <rFont val="Arial"/>
        <family val="2"/>
      </rPr>
      <t xml:space="preserve">  (% calculé sur les revenus totaux)</t>
    </r>
  </si>
  <si>
    <r>
      <t xml:space="preserve">REVENUS </t>
    </r>
    <r>
      <rPr>
        <sz val="8"/>
        <rFont val="Arial"/>
        <family val="2"/>
      </rPr>
      <t>(% calculé sur les revenus totaux)</t>
    </r>
  </si>
  <si>
    <r>
      <t>DÉPENSES</t>
    </r>
    <r>
      <rPr>
        <sz val="8"/>
        <rFont val="Arial"/>
        <family val="2"/>
      </rPr>
      <t xml:space="preserve"> (% calculé sur les revenus totaux)</t>
    </r>
  </si>
  <si>
    <r>
      <t>Personnel artistique</t>
    </r>
    <r>
      <rPr>
        <b/>
        <sz val="9"/>
        <color rgb="FF0070C0"/>
        <rFont val="Arial"/>
        <family val="2"/>
      </rPr>
      <t>*</t>
    </r>
  </si>
  <si>
    <r>
      <t>Personnel de production</t>
    </r>
    <r>
      <rPr>
        <b/>
        <sz val="9"/>
        <color rgb="FF0070C0"/>
        <rFont val="Arial"/>
        <family val="2"/>
      </rPr>
      <t>*</t>
    </r>
  </si>
  <si>
    <t>Type d’activité
**</t>
  </si>
  <si>
    <t>Joindre les documents si non transmis lors du dépôt de la dernière demande ou s'il y a eu des modifications.</t>
  </si>
  <si>
    <t>Signature  ____________________________________</t>
  </si>
  <si>
    <t>Date _______________</t>
  </si>
  <si>
    <r>
      <t>Nombre d'employés</t>
    </r>
    <r>
      <rPr>
        <b/>
        <sz val="8"/>
        <rFont val="Arial"/>
        <family val="2"/>
      </rPr>
      <t xml:space="preserve"> </t>
    </r>
    <r>
      <rPr>
        <b/>
        <sz val="7"/>
        <rFont val="Arial"/>
        <family val="2"/>
      </rPr>
      <t>(sans le personnel à l'accueil)</t>
    </r>
  </si>
  <si>
    <r>
      <t xml:space="preserve">Nombre total d'employés </t>
    </r>
    <r>
      <rPr>
        <b/>
        <sz val="8"/>
        <rFont val="Arial"/>
        <family val="2"/>
      </rPr>
      <t>(incluant le personnel à l'accueil)</t>
    </r>
  </si>
  <si>
    <t xml:space="preserve">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 </t>
  </si>
  <si>
    <t xml:space="preserve">Le surplus ou déficit d'exploitation accumulé peut être défini comme l'actif net non affecté (ou le solde de fonds d'administration générale) majoré des actifs nets des autres fonds liés à l'exploitation courante de l'organisme et des actifs nets d'organismes de charité ou de fondations apparentées. </t>
  </si>
  <si>
    <t>Le surplus ou déficit d'exploitation accumulé peut être défini comme l'actif net non affecté (ou le solde du fonds d'administration générale) majoré des actifs nets des autres fonds liés à l'exploitation courante de l'organisme et des actifs nets d'organismes de charité ou de fondations apparentées.</t>
  </si>
  <si>
    <t>Section 9 : Bilan, plan d'activités et de diffusion</t>
  </si>
  <si>
    <t>Nombre d'artistes</t>
  </si>
  <si>
    <t>Metteurs en scène, chorégraphes, chef, directeur musical</t>
  </si>
  <si>
    <t>Activités de création</t>
  </si>
  <si>
    <t>Nombre de semaines de création</t>
  </si>
  <si>
    <t>Rapport final d'activité
pour les organismes bénéficiant d'un soutien à la mission</t>
  </si>
  <si>
    <t>et arts multidisciplinaires qui ont un double ou un triple mandat</t>
  </si>
  <si>
    <t>Nature 
de la 
création</t>
  </si>
  <si>
    <t>Nature de la création</t>
  </si>
  <si>
    <t>Titre de la production</t>
  </si>
  <si>
    <t>(Autres dépenses et revenus - Activités de création)</t>
  </si>
  <si>
    <t>(Autres dépenses et revenus - Activités de production - diffusion)</t>
  </si>
  <si>
    <t>Remplir une colonne pour chaque activité de création.</t>
  </si>
  <si>
    <t>Titre de la création</t>
  </si>
  <si>
    <t>Interprètes : salaire ou cachet moyen par création</t>
  </si>
  <si>
    <t>Frais variables de création</t>
  </si>
  <si>
    <r>
      <t xml:space="preserve">Remplir une colonne pour chaque production présentée en salle ou </t>
    </r>
    <r>
      <rPr>
        <sz val="9"/>
        <color indexed="18"/>
        <rFont val="Arial"/>
        <family val="2"/>
      </rPr>
      <t>en tournée.</t>
    </r>
  </si>
  <si>
    <r>
      <t>Arts du cirque, Arts multidisciplinaires et Théâtre</t>
    </r>
    <r>
      <rPr>
        <sz val="10"/>
        <rFont val="Arial"/>
        <family val="2"/>
      </rPr>
      <t xml:space="preserve"> (Sections 6b; 6c; 9; 14a)</t>
    </r>
  </si>
  <si>
    <r>
      <t>Danse</t>
    </r>
    <r>
      <rPr>
        <sz val="10"/>
        <rFont val="Arial"/>
        <family val="2"/>
      </rPr>
      <t xml:space="preserve"> (Sections 7b; 7c; 9; 14a)</t>
    </r>
  </si>
  <si>
    <r>
      <t>Musique</t>
    </r>
    <r>
      <rPr>
        <sz val="10"/>
        <rFont val="Arial"/>
        <family val="2"/>
      </rPr>
      <t xml:space="preserve"> (Sections 8b; 8c; 9; 14a)</t>
    </r>
  </si>
  <si>
    <t>Indiquer si certaines productions contribuent à la représentativité des artistes et écrivains autochtones ou de la diversité culturelle.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</si>
  <si>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Diversité culturelle : </t>
    </r>
    <r>
      <rPr>
        <sz val="8"/>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</si>
  <si>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r>
      <t xml:space="preserve">Indiquer si certaines productions contribuent à la représentativité des artistes et écrivains autochtones ou de la diversité culturelle.
</t>
    </r>
    <r>
      <rPr>
        <b/>
        <sz val="7"/>
        <rFont val="Arial"/>
        <family val="2"/>
      </rPr>
      <t xml:space="preserve">Diversité culturelle : </t>
    </r>
    <r>
      <rPr>
        <sz val="7"/>
        <rFont val="Arial"/>
        <family val="2"/>
      </rPr>
      <t>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r>
  </si>
  <si>
    <t>Destiné au jeune public*****</t>
  </si>
  <si>
    <t>Représen-tativité des artistes*******</t>
  </si>
  <si>
    <t>(Remplir  les sections associées aux disciplines composant votre programmation (6b, 6c, 7b, 7c, 8b, 8c); 9;10; 14e)</t>
  </si>
  <si>
    <r>
      <t xml:space="preserve">Pluridisciplinaire </t>
    </r>
    <r>
      <rPr>
        <sz val="10"/>
        <rFont val="Arial"/>
        <family val="2"/>
      </rPr>
      <t>(Remplir les sections associées aux disciplines composant votre programmation</t>
    </r>
    <r>
      <rPr>
        <b/>
        <sz val="10"/>
        <rFont val="Arial"/>
        <family val="2"/>
      </rPr>
      <t xml:space="preserve"> </t>
    </r>
    <r>
      <rPr>
        <sz val="10"/>
        <rFont val="Arial"/>
        <family val="2"/>
      </rPr>
      <t>(6b; 6c; 7b; 7c; 8b; 8c); 9; 14a)</t>
    </r>
  </si>
  <si>
    <t>(Remplir  les sections associées aux disciplines composant votre programmation (6b, 6c, 7b, 7c, 8b, 8c); 9; 14e; 16a et 16b)</t>
  </si>
  <si>
    <t>Subvention à la mission</t>
  </si>
  <si>
    <t>Nature de création</t>
  </si>
  <si>
    <t>Compositeur *</t>
  </si>
  <si>
    <t>2018-2019</t>
  </si>
  <si>
    <t>(Sections 14 b; 15b; Bilan et programme d'activité (document word))</t>
  </si>
  <si>
    <t>Organismes avec un double ou un triple mandat en arts de la scène et en arts multidisciplinaires</t>
  </si>
  <si>
    <t>Section 14d : Sommaire des revenus et dépenses - Événement biennal ou triennal</t>
  </si>
  <si>
    <t>Autres (personnel de recherche de financement, etc.):</t>
  </si>
  <si>
    <t>Pour les associations professionnelles, les organismes de services, les regroupements nationaux et les organismes en arts visuels, métiers d'art, recherche architecturale, arts numériques et cinéma-vidéo</t>
  </si>
  <si>
    <t>les périodiques culturels, les associations professionnelles d'artistes,</t>
  </si>
  <si>
    <t>les regroupements nationaux et les organismes de services</t>
  </si>
  <si>
    <t>Si votre situation financière affiche un déficit accumulé (Fonds d'administration générale (ligne 180) ou Actifs nets non affectés (Ligne 188)) supérieur à 10 % de vos revenus, énumérez les mesures correctrices et les actions entreprises pour rectifier la situation.</t>
  </si>
  <si>
    <t>Si votre situation financière affiche un surplus accumulé (Fonds d'administration générale (ligne 180) ou Actifs nets non affectés (Ligne 188)) supérieur à 35 % de vos revenus, précisez vos intentions ou vos objectifs à cet égard.</t>
  </si>
  <si>
    <t>Si votre situation financière affiche un déficit accumulé (Fonds d'administration générale (ligne 143) ou Actifs nets non affectés (Ligne 151)) supérieur à 10 % de vos revenus, énumérez les mesures correctrices et les actions entreprises pour rectifier la situation.</t>
  </si>
  <si>
    <t>Si votre situation financière affiche un surplus accumulé (Fonds d'administration générale (ligne 143) ou Actifs nets non affectés (Ligne 151)) supérieur à 35 % de vos revenus, précisez vos intentions ou vos objectifs à cet égard.</t>
  </si>
  <si>
    <t>Si votre situation financière affiche un déficit accumulé (Fonds d'administration générale (ligne 163) ou Actifs nets non affectés (Ligne 171)) supérieur à 10 % de vos revenus, énumérez les mesures correctrices et les actions entreprises pour rectifier la situation.</t>
  </si>
  <si>
    <t>Si votre situation financière affiche un surplus accumulé (Fonds d'administration générale (ligne 163) ou Actifs nets non affectés (Ligne 171)) supérieur à 35 % de vos revenus, précisez vos intentions ou vos objectifs à cet égard.</t>
  </si>
  <si>
    <t>Si votre situation financière affiche un déficit accumulé (Fonds d'administration générale (ligne 161) ou Actifs nets non affectés (Ligne 169)) supérieur à 10 % de vos revenus, énumérez les mesures correctrices et les actions entreprises pour rectifier la situation.</t>
  </si>
  <si>
    <t>Si votre situation financière affiche un déficit accumulé (Fonds d'administration générale (ligne 188) ou Actifs nets non affectés (Ligne 196)) supérieur à 10 % de vos revenus, énumérez les mesures correctrices et les actions entreprises pour rectifier la situation.</t>
  </si>
  <si>
    <t>Si votre situation financière affiche un surplus accumulé (Fonds d'administration générale (ligne 188) ou Actifs nets non affectés (Ligne 196)) supérieur à 35 % de vos revenus, précisez vos intentions ou vos objectifs à cet égard.</t>
  </si>
  <si>
    <t xml:space="preserve">Poste de direction : Nombre de personnes issues de la diversité culturelle (3) occupant un poste de direction ? </t>
  </si>
  <si>
    <t>Nombre de membres issus de la diversité culturelle (3)</t>
  </si>
  <si>
    <t>Remplir une colonne pour chaque activité de production présentée en salle ou en tournée</t>
  </si>
  <si>
    <t>Revenus  (excluant les subventions)</t>
  </si>
  <si>
    <t>Nombre de création</t>
  </si>
  <si>
    <r>
      <t xml:space="preserve">Revenus </t>
    </r>
    <r>
      <rPr>
        <sz val="9"/>
        <rFont val="Arial"/>
        <family val="2"/>
      </rPr>
      <t>(excluant les subventions)</t>
    </r>
  </si>
  <si>
    <t>Musiciens : cachet moyen par création</t>
  </si>
  <si>
    <t>Indiquer si certaines productions contribuent à la représentativité des artistes et écrivains autochtones ou de la diversité culturelle.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</si>
  <si>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r>
      <t xml:space="preserve">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t>
    </r>
    <r>
      <rPr>
        <sz val="8"/>
        <rFont val="Arial"/>
        <family val="2"/>
      </rPr>
      <t>Source: Plan d'action pour la diversité culturelle 2016-2019 du CALQ.</t>
    </r>
  </si>
  <si>
    <t>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</si>
  <si>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(3) Diversité culturelle : Le terme "diversité culturelle" fait référence à la composition de la population québécoise qui compte aujourd'hui plus d'une centaine de communautés culturelles. Ces communautés de personnes, nées ici ou à l'étranger, contribuent depuis plusieurs décennies au développement démographique, social, économique et culturel de notre société. Cet apport bénéfique permet de faire du Québec, un État moderne et ouvert sur le monde. 
L'expression "Québécois des communautés culturelles" désigne les personnes immigrantes et les personnes issues de l'immigration autre que française et britannique qui sont nées au Québec; elle inclut donc les groupes désignés par le terme « minorités visibles ». Les minorités visibles sont définies par la Loi fédérale sur l’équité en matière d’emploi (LC, 1995, ch. 44) comme « les personnes autres que les Autochtones, qui ne sont pas de race blanche et qui n’ont pas la peau blanche ». 
Source: Plan d'action pour la diversité culturelle 2016-2019 du CALQ.</t>
  </si>
  <si>
    <t>Remplir une colonne pour chaque production présentée en salle ou en tournée.</t>
  </si>
  <si>
    <t xml:space="preserve"> Avertissement : Pour les organismes de création-production en arts de la scène et en arts multidisciplinaires, consignez uniquement les salaires relatifs aux fonctions énumérées ci-dessous qui ne sont pas comptabilisés dans les sections  6b, 6c, 7b, 7c, 8b ou 8c du rapport final d’activité.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</si>
</sst>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0\ &quot;$&quot;_);\(#,##0\ &quot;$&quot;\)"/>
    <numFmt numFmtId="42" formatCode="_ * #,##0_)\ &quot;$&quot;_ ;_ * \(#,##0\)\ &quot;$&quot;_ ;_ * &quot;-&quot;_)\ &quot;$&quot;_ ;_ @_ "/>
    <numFmt numFmtId="44" formatCode="_ * #,##0.00_)\ &quot;$&quot;_ ;_ * \(#,##0.00\)\ &quot;$&quot;_ ;_ * &quot;-&quot;??_)\ &quot;$&quot;_ ;_ @_ "/>
    <numFmt numFmtId="164" formatCode="_ * #,##0_)\ _$_ ;_ * \(#,##0\)\ _$_ ;_ * &quot;-&quot;_)\ _$_ ;_ @_ "/>
    <numFmt numFmtId="165" formatCode="_ * #,##0_)&quot; $&quot;_ ;_ * \(#,##0\)&quot; $&quot;_ ;_ * &quot;-&quot;_)&quot; $&quot;_ ;_ @_ "/>
    <numFmt numFmtId="166" formatCode="* #,##0_)_ ;\ * \(#,##0\)_ ;* &quot;-&quot;_)_ ;_ @_ "/>
    <numFmt numFmtId="167" formatCode="_ * #,##0.00_)&quot; $&quot;_ ;_ * \(#,##0.00\)&quot; $&quot;_ ;_ * &quot;-&quot;??_)&quot; $&quot;_ ;_ @_ "/>
    <numFmt numFmtId="168" formatCode="_ * #,##0_)\ &quot;$&quot;_ ;_ * \(#,##0\)\ &quot;$&quot;_ ;_ * &quot;-&quot;??_)\ &quot;$&quot;_ ;_ @_ "/>
    <numFmt numFmtId="169" formatCode="d/mmm/yy"/>
    <numFmt numFmtId="170" formatCode="_ * #,##0_)_ _$_ ;_ * \(#,##0\)_ _$_ ;_ * &quot;-&quot;_)_ _$_ ;_ @_ "/>
    <numFmt numFmtId="171" formatCode="0%;\(0%\)"/>
    <numFmt numFmtId="172" formatCode="_ * #,##0.00_)\ [$$-C0C]_ ;_ * \(#,##0.00\)\ [$$-C0C]_ ;_ * &quot;-&quot;??_)\ [$$-C0C]_ ;_ @_ "/>
    <numFmt numFmtId="173" formatCode="#,##0\ &quot;$&quot;"/>
  </numFmts>
  <fonts count="109">
    <font>
      <sz val="10"/>
      <name val="Arial"/>
    </font>
    <font>
      <sz val="11"/>
      <color theme="1"/>
      <name val="Calibri"/>
      <family val="2"/>
      <scheme val="minor"/>
    </font>
    <font>
      <sz val="9"/>
      <color theme="1"/>
      <name val="Arial"/>
      <family val="2"/>
    </font>
    <font>
      <sz val="9"/>
      <color theme="1"/>
      <name val="Arial"/>
      <family val="2"/>
    </font>
    <font>
      <sz val="9"/>
      <color theme="1"/>
      <name val="Arial"/>
      <family val="2"/>
    </font>
    <font>
      <sz val="10"/>
      <name val="Arial"/>
      <family val="2"/>
    </font>
    <font>
      <sz val="9"/>
      <name val="Arial"/>
      <family val="2"/>
    </font>
    <font>
      <b/>
      <sz val="10"/>
      <name val="Arial"/>
      <family val="2"/>
    </font>
    <font>
      <b/>
      <sz val="12"/>
      <name val="Arial"/>
      <family val="2"/>
    </font>
    <font>
      <b/>
      <sz val="10"/>
      <name val="Arial"/>
      <family val="2"/>
    </font>
    <font>
      <b/>
      <sz val="14"/>
      <name val="Arial"/>
      <family val="2"/>
    </font>
    <font>
      <b/>
      <sz val="9"/>
      <name val="Arial"/>
      <family val="2"/>
    </font>
    <font>
      <sz val="10"/>
      <name val="Arial"/>
      <family val="2"/>
    </font>
    <font>
      <sz val="9"/>
      <name val="Arial"/>
      <family val="2"/>
    </font>
    <font>
      <sz val="9"/>
      <color indexed="10"/>
      <name val="Arial"/>
      <family val="2"/>
    </font>
    <font>
      <b/>
      <sz val="8"/>
      <color indexed="10"/>
      <name val="Arial"/>
      <family val="2"/>
    </font>
    <font>
      <sz val="8"/>
      <name val="Arial"/>
      <family val="2"/>
    </font>
    <font>
      <b/>
      <sz val="8"/>
      <name val="Arial"/>
      <family val="2"/>
    </font>
    <font>
      <b/>
      <sz val="14"/>
      <name val="Arial"/>
      <family val="2"/>
    </font>
    <font>
      <i/>
      <sz val="9"/>
      <name val="Arial"/>
      <family val="2"/>
    </font>
    <font>
      <b/>
      <i/>
      <sz val="9"/>
      <color indexed="18"/>
      <name val="Arial"/>
      <family val="2"/>
    </font>
    <font>
      <b/>
      <sz val="14"/>
      <color indexed="18"/>
      <name val="Arial"/>
      <family val="2"/>
    </font>
    <font>
      <b/>
      <sz val="9"/>
      <name val="Helv"/>
      <family val="2"/>
    </font>
    <font>
      <sz val="9"/>
      <color indexed="18"/>
      <name val="Arial"/>
      <family val="2"/>
    </font>
    <font>
      <b/>
      <sz val="10"/>
      <color indexed="18"/>
      <name val="Arial"/>
      <family val="2"/>
    </font>
    <font>
      <sz val="7"/>
      <name val="Arial"/>
      <family val="2"/>
    </font>
    <font>
      <i/>
      <sz val="10"/>
      <name val="Arial"/>
      <family val="2"/>
    </font>
    <font>
      <b/>
      <sz val="7"/>
      <name val="Arial"/>
      <family val="2"/>
    </font>
    <font>
      <sz val="14"/>
      <color indexed="18"/>
      <name val="Arial"/>
      <family val="2"/>
    </font>
    <font>
      <i/>
      <sz val="8"/>
      <name val="Arial"/>
      <family val="2"/>
    </font>
    <font>
      <i/>
      <sz val="7"/>
      <name val="Arial"/>
      <family val="2"/>
    </font>
    <font>
      <b/>
      <i/>
      <sz val="7"/>
      <name val="Arial"/>
      <family val="2"/>
    </font>
    <font>
      <i/>
      <sz val="7"/>
      <color indexed="10"/>
      <name val="Arial"/>
      <family val="2"/>
    </font>
    <font>
      <b/>
      <sz val="9"/>
      <color indexed="18"/>
      <name val="Arial"/>
      <family val="2"/>
    </font>
    <font>
      <sz val="5"/>
      <name val="Arial"/>
      <family val="2"/>
    </font>
    <font>
      <b/>
      <sz val="8"/>
      <color indexed="18"/>
      <name val="Arial"/>
      <family val="2"/>
    </font>
    <font>
      <sz val="9"/>
      <name val="Arial"/>
      <family val="2"/>
    </font>
    <font>
      <sz val="10"/>
      <name val="Arial"/>
      <family val="2"/>
    </font>
    <font>
      <sz val="10"/>
      <color indexed="18"/>
      <name val="Arial"/>
      <family val="2"/>
    </font>
    <font>
      <sz val="9"/>
      <color indexed="18"/>
      <name val="Arial"/>
      <family val="2"/>
    </font>
    <font>
      <sz val="8"/>
      <color indexed="18"/>
      <name val="Arial"/>
      <family val="2"/>
    </font>
    <font>
      <sz val="10"/>
      <name val="Geneva"/>
    </font>
    <font>
      <b/>
      <sz val="9"/>
      <color indexed="18"/>
      <name val="Arial"/>
      <family val="2"/>
    </font>
    <font>
      <i/>
      <sz val="7"/>
      <color indexed="18"/>
      <name val="Arial"/>
      <family val="2"/>
    </font>
    <font>
      <sz val="7"/>
      <color indexed="18"/>
      <name val="Arial"/>
      <family val="2"/>
    </font>
    <font>
      <sz val="11"/>
      <name val="Arial"/>
      <family val="2"/>
    </font>
    <font>
      <b/>
      <sz val="11"/>
      <name val="Arial"/>
      <family val="2"/>
    </font>
    <font>
      <i/>
      <sz val="7"/>
      <name val="Arial"/>
      <family val="2"/>
    </font>
    <font>
      <b/>
      <i/>
      <sz val="7"/>
      <name val="Arial"/>
      <family val="2"/>
    </font>
    <font>
      <sz val="7"/>
      <name val="Arial"/>
      <family val="2"/>
    </font>
    <font>
      <sz val="9"/>
      <name val="Arial"/>
      <family val="2"/>
    </font>
    <font>
      <b/>
      <sz val="9"/>
      <name val="Arial"/>
      <family val="2"/>
    </font>
    <font>
      <sz val="8"/>
      <color indexed="81"/>
      <name val="Tahoma"/>
      <family val="2"/>
    </font>
    <font>
      <b/>
      <i/>
      <sz val="9"/>
      <name val="Arial"/>
      <family val="2"/>
    </font>
    <font>
      <sz val="8"/>
      <name val="Arial"/>
      <family val="2"/>
    </font>
    <font>
      <b/>
      <strike/>
      <sz val="8"/>
      <color indexed="18"/>
      <name val="Arial"/>
      <family val="2"/>
    </font>
    <font>
      <b/>
      <sz val="7"/>
      <name val="Arial"/>
      <family val="2"/>
    </font>
    <font>
      <b/>
      <sz val="8"/>
      <color indexed="18"/>
      <name val="Arial"/>
      <family val="2"/>
    </font>
    <font>
      <b/>
      <sz val="9"/>
      <color indexed="18"/>
      <name val="Arial"/>
      <family val="2"/>
    </font>
    <font>
      <sz val="8"/>
      <name val="MS Sans Serif"/>
      <family val="2"/>
    </font>
    <font>
      <sz val="9"/>
      <color indexed="18"/>
      <name val="Arial"/>
      <family val="2"/>
    </font>
    <font>
      <b/>
      <u/>
      <sz val="8"/>
      <color indexed="18"/>
      <name val="Arial"/>
      <family val="2"/>
    </font>
    <font>
      <b/>
      <sz val="10"/>
      <name val="Arial"/>
      <family val="2"/>
    </font>
    <font>
      <b/>
      <sz val="11"/>
      <name val="Arial"/>
      <family val="2"/>
    </font>
    <font>
      <b/>
      <sz val="14"/>
      <name val="Arial"/>
      <family val="2"/>
    </font>
    <font>
      <sz val="9"/>
      <name val="Arial"/>
      <family val="2"/>
    </font>
    <font>
      <b/>
      <sz val="10"/>
      <name val="Arial"/>
      <family val="2"/>
    </font>
    <font>
      <sz val="10"/>
      <color indexed="18"/>
      <name val="Arial"/>
      <family val="2"/>
    </font>
    <font>
      <sz val="8"/>
      <name val="Helv"/>
      <family val="2"/>
    </font>
    <font>
      <sz val="9"/>
      <name val="Helv"/>
      <family val="2"/>
    </font>
    <font>
      <b/>
      <sz val="8"/>
      <color indexed="62"/>
      <name val="Arial"/>
      <family val="2"/>
    </font>
    <font>
      <i/>
      <sz val="8"/>
      <color indexed="62"/>
      <name val="Arial"/>
      <family val="2"/>
    </font>
    <font>
      <b/>
      <sz val="12"/>
      <name val="Arial"/>
      <family val="2"/>
    </font>
    <font>
      <b/>
      <i/>
      <sz val="10"/>
      <name val="Arial"/>
      <family val="2"/>
    </font>
    <font>
      <sz val="8"/>
      <color indexed="10"/>
      <name val="Arial"/>
      <family val="2"/>
    </font>
    <font>
      <sz val="7"/>
      <color indexed="10"/>
      <name val="Arial"/>
      <family val="2"/>
    </font>
    <font>
      <sz val="8"/>
      <color rgb="FF000000"/>
      <name val="Tahoma"/>
      <family val="2"/>
    </font>
    <font>
      <sz val="10"/>
      <color rgb="FFFF0000"/>
      <name val="Arial"/>
      <family val="2"/>
    </font>
    <font>
      <i/>
      <sz val="7"/>
      <color rgb="FFFF0000"/>
      <name val="Arial"/>
      <family val="2"/>
    </font>
    <font>
      <sz val="10"/>
      <color rgb="FF000000"/>
      <name val="Arial"/>
      <family val="2"/>
    </font>
    <font>
      <sz val="9"/>
      <name val="Arial Narrow"/>
      <family val="2"/>
    </font>
    <font>
      <sz val="12"/>
      <name val="Arial"/>
      <family val="2"/>
    </font>
    <font>
      <b/>
      <sz val="12"/>
      <color indexed="18"/>
      <name val="Arial"/>
      <family val="2"/>
    </font>
    <font>
      <sz val="11"/>
      <color theme="1"/>
      <name val="Calibri"/>
      <family val="2"/>
      <scheme val="minor"/>
    </font>
    <font>
      <b/>
      <sz val="11"/>
      <color theme="0"/>
      <name val="Arial"/>
      <family val="2"/>
    </font>
    <font>
      <sz val="11"/>
      <color theme="0"/>
      <name val="Arial"/>
      <family val="2"/>
    </font>
    <font>
      <b/>
      <sz val="11"/>
      <color rgb="FFFF0000"/>
      <name val="Arial"/>
      <family val="2"/>
    </font>
    <font>
      <b/>
      <i/>
      <sz val="12"/>
      <color indexed="18"/>
      <name val="Arial"/>
      <family val="2"/>
    </font>
    <font>
      <b/>
      <i/>
      <sz val="8"/>
      <name val="Arial"/>
      <family val="2"/>
    </font>
    <font>
      <sz val="10"/>
      <name val="Wingdings"/>
      <charset val="2"/>
    </font>
    <font>
      <sz val="7"/>
      <name val="Times New Roman"/>
      <family val="1"/>
    </font>
    <font>
      <sz val="10"/>
      <color theme="1"/>
      <name val="Arial"/>
      <family val="2"/>
    </font>
    <font>
      <sz val="8"/>
      <color theme="1"/>
      <name val="Arial"/>
      <family val="2"/>
    </font>
    <font>
      <sz val="10"/>
      <name val="Calibri"/>
      <family val="2"/>
    </font>
    <font>
      <sz val="8"/>
      <name val="Calibri"/>
      <family val="2"/>
    </font>
    <font>
      <u/>
      <sz val="8"/>
      <name val="Arial"/>
      <family val="2"/>
    </font>
    <font>
      <u/>
      <sz val="8"/>
      <name val="Calibri"/>
      <family val="2"/>
    </font>
    <font>
      <b/>
      <strike/>
      <sz val="8"/>
      <name val="Arial"/>
      <family val="2"/>
    </font>
    <font>
      <i/>
      <strike/>
      <sz val="8"/>
      <name val="Arial"/>
      <family val="2"/>
    </font>
    <font>
      <sz val="10"/>
      <color theme="0"/>
      <name val="Arial"/>
      <family val="2"/>
    </font>
    <font>
      <sz val="11"/>
      <name val="Calibri"/>
      <family val="2"/>
    </font>
    <font>
      <b/>
      <sz val="11"/>
      <name val="Calibri"/>
      <family val="2"/>
    </font>
    <font>
      <sz val="8"/>
      <color rgb="FFFF0000"/>
      <name val="Arial"/>
      <family val="2"/>
    </font>
    <font>
      <b/>
      <sz val="7"/>
      <color indexed="18"/>
      <name val="Arial"/>
      <family val="2"/>
    </font>
    <font>
      <b/>
      <sz val="9"/>
      <color rgb="FF0070C0"/>
      <name val="Arial"/>
      <family val="2"/>
    </font>
    <font>
      <sz val="9"/>
      <name val="Calibri"/>
      <family val="2"/>
    </font>
    <font>
      <b/>
      <sz val="9"/>
      <color theme="1"/>
      <name val="Arial"/>
      <family val="2"/>
    </font>
    <font>
      <b/>
      <strike/>
      <sz val="9"/>
      <name val="Arial"/>
      <family val="2"/>
    </font>
    <font>
      <i/>
      <strike/>
      <sz val="9"/>
      <name val="Arial"/>
      <family val="2"/>
    </font>
  </fonts>
  <fills count="12">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E2E2E2"/>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72">
    <border>
      <left/>
      <right/>
      <top/>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right/>
      <top style="medium">
        <color indexed="64"/>
      </top>
      <bottom/>
      <diagonal/>
    </border>
    <border>
      <left/>
      <right/>
      <top style="thick">
        <color indexed="64"/>
      </top>
      <bottom/>
      <diagonal/>
    </border>
    <border>
      <left/>
      <right/>
      <top style="hair">
        <color indexed="64"/>
      </top>
      <bottom style="thick">
        <color indexed="64"/>
      </bottom>
      <diagonal/>
    </border>
    <border>
      <left/>
      <right style="medium">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auto="1"/>
      </left>
      <right/>
      <top/>
      <bottom/>
      <diagonal/>
    </border>
    <border>
      <left/>
      <right style="medium">
        <color auto="1"/>
      </right>
      <top/>
      <bottom style="thin">
        <color indexed="64"/>
      </bottom>
      <diagonal/>
    </border>
    <border>
      <left/>
      <right style="medium">
        <color auto="1"/>
      </right>
      <top style="thin">
        <color indexed="64"/>
      </top>
      <bottom style="thin">
        <color indexed="64"/>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top style="medium">
        <color auto="1"/>
      </top>
      <bottom style="double">
        <color auto="1"/>
      </bottom>
      <diagonal/>
    </border>
    <border>
      <left/>
      <right style="medium">
        <color auto="1"/>
      </right>
      <top style="medium">
        <color auto="1"/>
      </top>
      <bottom style="double">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double">
        <color auto="1"/>
      </top>
      <bottom/>
      <diagonal/>
    </border>
    <border>
      <left/>
      <right style="medium">
        <color auto="1"/>
      </right>
      <top style="thin">
        <color indexed="64"/>
      </top>
      <bottom/>
      <diagonal/>
    </border>
    <border>
      <left style="medium">
        <color indexed="64"/>
      </left>
      <right style="thin">
        <color auto="1"/>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auto="1"/>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bottom style="medium">
        <color rgb="FF000000"/>
      </bottom>
      <diagonal/>
    </border>
    <border>
      <left/>
      <right/>
      <top style="medium">
        <color indexed="64"/>
      </top>
      <bottom style="thin">
        <color indexed="64"/>
      </bottom>
      <diagonal/>
    </border>
    <border>
      <left/>
      <right style="medium">
        <color indexed="64"/>
      </right>
      <top style="medium">
        <color auto="1"/>
      </top>
      <bottom style="thin">
        <color auto="1"/>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bottom style="thin">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auto="1"/>
      </right>
      <top style="thin">
        <color indexed="64"/>
      </top>
      <bottom style="medium">
        <color auto="1"/>
      </bottom>
      <diagonal/>
    </border>
    <border>
      <left style="medium">
        <color indexed="64"/>
      </left>
      <right style="medium">
        <color indexed="64"/>
      </right>
      <top style="thin">
        <color indexed="64"/>
      </top>
      <bottom style="thin">
        <color indexed="64"/>
      </bottom>
      <diagonal/>
    </border>
    <border>
      <left style="medium">
        <color auto="1"/>
      </left>
      <right/>
      <top style="medium">
        <color rgb="FF000000"/>
      </top>
      <bottom/>
      <diagonal/>
    </border>
    <border>
      <left style="medium">
        <color auto="1"/>
      </left>
      <right style="medium">
        <color auto="1"/>
      </right>
      <top/>
      <bottom style="medium">
        <color auto="1"/>
      </bottom>
      <diagonal/>
    </border>
    <border>
      <left style="thin">
        <color indexed="64"/>
      </left>
      <right style="thin">
        <color indexed="64"/>
      </right>
      <top/>
      <bottom/>
      <diagonal/>
    </border>
  </borders>
  <cellStyleXfs count="87">
    <xf numFmtId="0" fontId="0" fillId="0" borderId="0">
      <alignment horizontal="center" vertical="center"/>
    </xf>
    <xf numFmtId="49" fontId="10" fillId="0" borderId="0">
      <alignment horizontal="left" vertical="top"/>
    </xf>
    <xf numFmtId="49" fontId="64" fillId="0" borderId="0">
      <alignment horizontal="left" vertical="top"/>
    </xf>
    <xf numFmtId="164" fontId="5" fillId="0" borderId="0" applyFont="0" applyFill="0" applyBorder="0" applyAlignment="0" applyProtection="0"/>
    <xf numFmtId="166" fontId="65" fillId="0" borderId="1" applyFill="0" applyAlignment="0" applyProtection="0"/>
    <xf numFmtId="170" fontId="41"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165" fontId="6" fillId="0" borderId="0" applyFont="0" applyFill="0" applyBorder="0" applyAlignment="0" applyProtection="0"/>
    <xf numFmtId="42" fontId="6" fillId="0" borderId="0" applyFont="0" applyFill="0" applyBorder="0" applyAlignment="0" applyProtection="0"/>
    <xf numFmtId="42" fontId="65" fillId="0" borderId="0" applyFont="0" applyFill="0" applyBorder="0" applyAlignment="0" applyProtection="0"/>
    <xf numFmtId="165" fontId="41" fillId="0" borderId="0" applyFont="0" applyFill="0" applyBorder="0" applyAlignment="0" applyProtection="0"/>
    <xf numFmtId="167" fontId="65" fillId="0" borderId="0" applyFont="0" applyFill="0" applyBorder="0" applyAlignment="0" applyProtection="0"/>
    <xf numFmtId="167" fontId="6" fillId="0" borderId="0" applyFont="0" applyFill="0" applyBorder="0" applyAlignment="0" applyProtection="0"/>
    <xf numFmtId="0" fontId="12" fillId="0" borderId="0">
      <alignment horizontal="center" vertical="center"/>
    </xf>
    <xf numFmtId="0" fontId="6" fillId="0" borderId="0"/>
    <xf numFmtId="0" fontId="65" fillId="0" borderId="0"/>
    <xf numFmtId="0" fontId="65" fillId="0" borderId="0"/>
    <xf numFmtId="0" fontId="6" fillId="0" borderId="0"/>
    <xf numFmtId="0" fontId="5" fillId="0" borderId="0"/>
    <xf numFmtId="0" fontId="6" fillId="0" borderId="0"/>
    <xf numFmtId="0" fontId="5" fillId="0" borderId="0"/>
    <xf numFmtId="49" fontId="6" fillId="0" borderId="0">
      <alignment horizontal="left" vertical="top" wrapText="1"/>
    </xf>
    <xf numFmtId="49" fontId="65" fillId="0" borderId="0">
      <alignment horizontal="left" vertical="top" wrapText="1"/>
    </xf>
    <xf numFmtId="49" fontId="6" fillId="0" borderId="0">
      <alignment horizontal="left" vertical="top" wrapText="1"/>
    </xf>
    <xf numFmtId="49" fontId="65" fillId="0" borderId="0">
      <alignment horizontal="left" vertical="top" wrapText="1"/>
    </xf>
    <xf numFmtId="49" fontId="6" fillId="0" borderId="0">
      <alignment horizontal="left" vertical="top" wrapText="1"/>
    </xf>
    <xf numFmtId="49" fontId="65" fillId="0" borderId="0">
      <alignment horizontal="left" vertical="top" wrapText="1"/>
    </xf>
    <xf numFmtId="9" fontId="5" fillId="0" borderId="0" applyFont="0" applyFill="0" applyBorder="0" applyAlignment="0" applyProtection="0"/>
    <xf numFmtId="49" fontId="9" fillId="0" borderId="0">
      <alignment vertical="top" wrapText="1"/>
    </xf>
    <xf numFmtId="1" fontId="11" fillId="0" borderId="0">
      <alignment wrapText="1"/>
    </xf>
    <xf numFmtId="49" fontId="66" fillId="0" borderId="0">
      <alignment vertical="top" wrapText="1"/>
    </xf>
    <xf numFmtId="49" fontId="9" fillId="0" borderId="0">
      <alignment vertical="top" wrapText="1"/>
    </xf>
    <xf numFmtId="49" fontId="66" fillId="0" borderId="0">
      <alignment vertical="top" wrapText="1"/>
    </xf>
    <xf numFmtId="49" fontId="7" fillId="0" borderId="0">
      <alignment vertical="top" wrapText="1"/>
    </xf>
    <xf numFmtId="49" fontId="9" fillId="0" borderId="0">
      <alignment vertical="top" wrapText="1"/>
    </xf>
    <xf numFmtId="49" fontId="66" fillId="0" borderId="0">
      <alignment vertical="top" wrapText="1"/>
    </xf>
    <xf numFmtId="49" fontId="66" fillId="0" borderId="0">
      <alignment vertical="top" wrapText="1"/>
    </xf>
    <xf numFmtId="49" fontId="7" fillId="0" borderId="0">
      <alignment vertical="top" wrapText="1"/>
    </xf>
    <xf numFmtId="1" fontId="9" fillId="0" borderId="0">
      <alignment horizontal="left" wrapText="1"/>
    </xf>
    <xf numFmtId="1" fontId="66" fillId="0" borderId="0">
      <alignment horizontal="left" wrapText="1"/>
    </xf>
    <xf numFmtId="49" fontId="8" fillId="0" borderId="0">
      <alignment horizontal="left" vertical="top" wrapText="1"/>
    </xf>
    <xf numFmtId="49" fontId="72" fillId="0" borderId="0">
      <alignment horizontal="left" vertical="top" wrapText="1"/>
    </xf>
    <xf numFmtId="0" fontId="8" fillId="0" borderId="0">
      <alignment horizontal="left" vertical="center"/>
      <protection locked="0"/>
    </xf>
    <xf numFmtId="1" fontId="7" fillId="0" borderId="0">
      <alignment horizontal="left" wrapText="1"/>
    </xf>
    <xf numFmtId="0" fontId="7" fillId="0" borderId="0"/>
    <xf numFmtId="0" fontId="5" fillId="0" borderId="0">
      <alignment horizontal="center" vertical="center"/>
    </xf>
    <xf numFmtId="49" fontId="7" fillId="0" borderId="0">
      <alignment vertical="top" wrapText="1"/>
    </xf>
    <xf numFmtId="1" fontId="7" fillId="0" borderId="0">
      <alignment horizontal="left" wrapText="1"/>
    </xf>
    <xf numFmtId="49" fontId="7" fillId="0" borderId="0">
      <alignment vertical="top" wrapText="1"/>
    </xf>
    <xf numFmtId="49" fontId="7" fillId="0" borderId="0">
      <alignment vertical="top" wrapText="1"/>
    </xf>
    <xf numFmtId="49" fontId="7" fillId="0" borderId="0">
      <alignment vertical="top" wrapText="1"/>
    </xf>
    <xf numFmtId="49" fontId="6" fillId="0" borderId="0">
      <alignment horizontal="left" wrapText="1"/>
      <protection locked="0"/>
    </xf>
    <xf numFmtId="49" fontId="10" fillId="0" borderId="0">
      <alignment horizontal="left" vertical="top"/>
    </xf>
    <xf numFmtId="0" fontId="5" fillId="0" borderId="0">
      <alignment horizontal="center" vertical="center"/>
    </xf>
    <xf numFmtId="49" fontId="6" fillId="0" borderId="0">
      <alignment horizontal="left" vertical="top" wrapText="1"/>
    </xf>
    <xf numFmtId="0" fontId="5" fillId="0" borderId="0"/>
    <xf numFmtId="44"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165" fontId="41" fillId="0" borderId="0" applyFont="0" applyFill="0" applyBorder="0" applyAlignment="0" applyProtection="0"/>
    <xf numFmtId="44" fontId="5" fillId="0" borderId="0" applyFont="0" applyFill="0" applyBorder="0" applyAlignment="0" applyProtection="0"/>
    <xf numFmtId="0" fontId="6" fillId="0" borderId="0"/>
    <xf numFmtId="0" fontId="83" fillId="0" borderId="0"/>
    <xf numFmtId="9" fontId="5" fillId="0" borderId="0" applyFont="0" applyFill="0" applyBorder="0" applyAlignment="0" applyProtection="0"/>
    <xf numFmtId="9" fontId="5" fillId="0" borderId="0" applyFont="0" applyFill="0" applyBorder="0" applyAlignment="0" applyProtection="0"/>
    <xf numFmtId="3" fontId="7" fillId="0" borderId="0">
      <alignment wrapText="1"/>
    </xf>
    <xf numFmtId="1" fontId="7" fillId="0" borderId="0">
      <alignment horizontal="left" wrapText="1"/>
    </xf>
    <xf numFmtId="0" fontId="4" fillId="0" borderId="0"/>
    <xf numFmtId="0" fontId="6" fillId="0" borderId="0"/>
    <xf numFmtId="0" fontId="3" fillId="0" borderId="0"/>
    <xf numFmtId="0" fontId="3" fillId="0" borderId="0"/>
    <xf numFmtId="0" fontId="2" fillId="0" borderId="0"/>
    <xf numFmtId="0" fontId="2" fillId="0" borderId="0"/>
    <xf numFmtId="44" fontId="5" fillId="0" borderId="0" applyFont="0" applyFill="0" applyBorder="0" applyAlignment="0" applyProtection="0"/>
    <xf numFmtId="164" fontId="5" fillId="0" borderId="0" applyFont="0" applyFill="0" applyBorder="0" applyAlignment="0" applyProtection="0"/>
    <xf numFmtId="42" fontId="5" fillId="0" borderId="0" applyFont="0" applyFill="0" applyBorder="0" applyAlignment="0" applyProtection="0"/>
    <xf numFmtId="0" fontId="1" fillId="0" borderId="0"/>
    <xf numFmtId="44" fontId="5" fillId="0" borderId="0" applyFont="0" applyFill="0" applyBorder="0" applyAlignment="0" applyProtection="0"/>
    <xf numFmtId="0" fontId="5" fillId="0" borderId="0">
      <alignment horizontal="center" vertical="center"/>
    </xf>
    <xf numFmtId="0" fontId="2" fillId="0" borderId="0"/>
    <xf numFmtId="0" fontId="2" fillId="0" borderId="0"/>
    <xf numFmtId="0" fontId="2" fillId="0" borderId="0"/>
    <xf numFmtId="164"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cellStyleXfs>
  <cellXfs count="2416">
    <xf numFmtId="0" fontId="0" fillId="0" borderId="0" xfId="0">
      <alignment horizontal="center" vertical="center"/>
    </xf>
    <xf numFmtId="0" fontId="13" fillId="0" borderId="0" xfId="0" applyFont="1" applyBorder="1" applyAlignment="1"/>
    <xf numFmtId="0" fontId="11" fillId="0" borderId="0" xfId="0" applyFont="1">
      <alignment horizontal="center" vertical="center"/>
    </xf>
    <xf numFmtId="0" fontId="13" fillId="0" borderId="0" xfId="0" applyFont="1">
      <alignment horizontal="center" vertical="center"/>
    </xf>
    <xf numFmtId="0" fontId="13" fillId="0" borderId="0" xfId="0" applyFont="1" applyBorder="1">
      <alignment horizontal="center" vertical="center"/>
    </xf>
    <xf numFmtId="37" fontId="13" fillId="0" borderId="2" xfId="0" applyNumberFormat="1" applyFont="1" applyBorder="1" applyAlignment="1"/>
    <xf numFmtId="37" fontId="13" fillId="0" borderId="1" xfId="0" applyNumberFormat="1" applyFont="1" applyBorder="1" applyAlignment="1"/>
    <xf numFmtId="37" fontId="13" fillId="0" borderId="3" xfId="0" applyNumberFormat="1" applyFont="1" applyBorder="1" applyAlignment="1"/>
    <xf numFmtId="37" fontId="13" fillId="0" borderId="0" xfId="0" applyNumberFormat="1" applyFont="1" applyBorder="1" applyAlignment="1"/>
    <xf numFmtId="0" fontId="11" fillId="0" borderId="0" xfId="41" applyNumberFormat="1" applyFont="1" applyFill="1" applyBorder="1" applyAlignment="1" applyProtection="1">
      <alignment horizontal="right"/>
    </xf>
    <xf numFmtId="0" fontId="11" fillId="0" borderId="0" xfId="41" applyNumberFormat="1" applyFont="1" applyFill="1" applyBorder="1" applyAlignment="1" applyProtection="1">
      <alignment horizontal="left"/>
    </xf>
    <xf numFmtId="0" fontId="13" fillId="0" borderId="0" xfId="32" applyNumberFormat="1" applyFont="1" applyFill="1" applyBorder="1" applyAlignment="1" applyProtection="1">
      <alignment horizontal="left"/>
    </xf>
    <xf numFmtId="0" fontId="11" fillId="0" borderId="0" xfId="41" applyNumberFormat="1" applyFont="1" applyFill="1" applyBorder="1" applyAlignment="1" applyProtection="1">
      <alignment horizontal="right" wrapText="1"/>
    </xf>
    <xf numFmtId="0" fontId="11" fillId="0" borderId="0" xfId="41"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49" fontId="13" fillId="0" borderId="0" xfId="32" applyNumberFormat="1" applyFont="1" applyFill="1" applyBorder="1" applyAlignment="1" applyProtection="1">
      <alignment horizontal="left"/>
    </xf>
    <xf numFmtId="0" fontId="11" fillId="0" borderId="0" xfId="32" applyNumberFormat="1" applyFont="1" applyFill="1" applyBorder="1" applyAlignment="1" applyProtection="1">
      <alignment horizontal="left"/>
    </xf>
    <xf numFmtId="37" fontId="13" fillId="0" borderId="4" xfId="0" applyNumberFormat="1" applyFont="1" applyBorder="1" applyAlignment="1"/>
    <xf numFmtId="37" fontId="13" fillId="0" borderId="5" xfId="0" applyNumberFormat="1" applyFont="1" applyBorder="1" applyAlignment="1"/>
    <xf numFmtId="37" fontId="14" fillId="0" borderId="0" xfId="0" applyNumberFormat="1" applyFont="1" applyBorder="1" applyAlignment="1"/>
    <xf numFmtId="0" fontId="16" fillId="0" borderId="0" xfId="0" applyFont="1" applyFill="1" applyAlignment="1"/>
    <xf numFmtId="0" fontId="12" fillId="0" borderId="0" xfId="0" applyFont="1" applyFill="1" applyAlignment="1"/>
    <xf numFmtId="44" fontId="12" fillId="0" borderId="0" xfId="6" applyFont="1" applyFill="1" applyAlignment="1"/>
    <xf numFmtId="0" fontId="16" fillId="0" borderId="7" xfId="0" applyFont="1" applyFill="1" applyBorder="1" applyAlignment="1">
      <alignment horizontal="center" vertical="center" wrapText="1"/>
    </xf>
    <xf numFmtId="0" fontId="12" fillId="0" borderId="0" xfId="0" applyFont="1" applyFill="1" applyBorder="1" applyAlignment="1">
      <alignment vertical="center" wrapText="1"/>
    </xf>
    <xf numFmtId="0" fontId="16" fillId="0" borderId="7" xfId="0" applyFont="1" applyFill="1" applyBorder="1" applyAlignment="1"/>
    <xf numFmtId="0" fontId="0" fillId="0" borderId="0" xfId="0" applyBorder="1">
      <alignment horizontal="center" vertical="center"/>
    </xf>
    <xf numFmtId="0" fontId="16" fillId="0" borderId="0" xfId="0" applyFont="1">
      <alignment horizontal="center" vertical="center"/>
    </xf>
    <xf numFmtId="0" fontId="17" fillId="0" borderId="0" xfId="0" applyFont="1">
      <alignment horizontal="center" vertical="center"/>
    </xf>
    <xf numFmtId="0" fontId="17" fillId="0" borderId="0" xfId="0" applyFont="1" applyBorder="1">
      <alignment horizontal="center" vertical="center"/>
    </xf>
    <xf numFmtId="0" fontId="16" fillId="0" borderId="0" xfId="0" applyFont="1" applyFill="1" applyBorder="1">
      <alignment horizontal="center" vertical="center"/>
    </xf>
    <xf numFmtId="0" fontId="16" fillId="0" borderId="0" xfId="0" applyFont="1" applyBorder="1">
      <alignment horizontal="center" vertical="center"/>
    </xf>
    <xf numFmtId="0" fontId="16" fillId="0" borderId="7" xfId="0" applyFont="1" applyFill="1" applyBorder="1" applyAlignment="1">
      <alignment horizontal="center"/>
    </xf>
    <xf numFmtId="0" fontId="16" fillId="0" borderId="0" xfId="0" applyFont="1" applyAlignment="1">
      <alignment horizontal="center"/>
    </xf>
    <xf numFmtId="0" fontId="15" fillId="0" borderId="0" xfId="0" applyFont="1" applyFill="1" applyBorder="1" applyAlignment="1">
      <alignment horizontal="center" vertical="center" wrapText="1"/>
    </xf>
    <xf numFmtId="0" fontId="21" fillId="0" borderId="0" xfId="0" applyFont="1" applyFill="1" applyBorder="1" applyAlignment="1">
      <alignment horizontal="left"/>
    </xf>
    <xf numFmtId="0" fontId="21" fillId="0" borderId="0" xfId="15" applyNumberFormat="1" applyFont="1" applyFill="1" applyBorder="1" applyAlignment="1" applyProtection="1">
      <alignment horizontal="left"/>
    </xf>
    <xf numFmtId="0" fontId="6" fillId="0" borderId="0" xfId="0" applyFont="1">
      <alignment horizontal="center" vertical="center"/>
    </xf>
    <xf numFmtId="0" fontId="22" fillId="0" borderId="0" xfId="0" applyFont="1">
      <alignment horizontal="center" vertical="center"/>
    </xf>
    <xf numFmtId="0" fontId="22" fillId="0" borderId="0" xfId="0" applyFont="1" applyAlignment="1">
      <alignment horizontal="right"/>
    </xf>
    <xf numFmtId="0" fontId="11" fillId="0" borderId="0" xfId="0" applyFont="1" applyBorder="1">
      <alignment horizontal="center" vertical="center"/>
    </xf>
    <xf numFmtId="0" fontId="16" fillId="0" borderId="0" xfId="0" applyFont="1" applyFill="1" applyBorder="1" applyAlignment="1">
      <alignment wrapText="1"/>
    </xf>
    <xf numFmtId="0" fontId="16" fillId="0" borderId="0" xfId="0" applyFont="1" applyFill="1" applyBorder="1" applyAlignment="1"/>
    <xf numFmtId="0" fontId="12" fillId="0" borderId="0" xfId="0" applyFont="1" applyFill="1" applyBorder="1" applyAlignment="1"/>
    <xf numFmtId="49" fontId="23" fillId="0" borderId="0" xfId="1" applyFont="1" applyBorder="1" applyAlignment="1">
      <alignment horizontal="left" vertical="top"/>
    </xf>
    <xf numFmtId="0" fontId="16" fillId="0" borderId="6" xfId="0" applyFont="1" applyBorder="1">
      <alignment horizontal="center" vertical="center"/>
    </xf>
    <xf numFmtId="0" fontId="17" fillId="0" borderId="0" xfId="0" applyFont="1" applyAlignment="1">
      <alignment vertical="center"/>
    </xf>
    <xf numFmtId="49" fontId="23" fillId="0" borderId="0" xfId="1" applyFont="1" applyFill="1" applyBorder="1" applyAlignment="1">
      <alignment horizontal="left" vertical="top"/>
    </xf>
    <xf numFmtId="0" fontId="17" fillId="0" borderId="0" xfId="0" applyFont="1" applyAlignment="1">
      <alignment horizontal="left"/>
    </xf>
    <xf numFmtId="0" fontId="16" fillId="0" borderId="0" xfId="0" applyFont="1" applyFill="1" applyBorder="1" applyAlignment="1">
      <alignment vertical="center" wrapText="1"/>
    </xf>
    <xf numFmtId="0" fontId="16" fillId="0" borderId="0" xfId="0" applyFont="1" applyFill="1">
      <alignment horizontal="center" vertical="center"/>
    </xf>
    <xf numFmtId="0" fontId="6" fillId="0" borderId="0" xfId="0" applyFont="1" applyFill="1" applyBorder="1" applyAlignment="1"/>
    <xf numFmtId="0" fontId="17" fillId="0" borderId="14" xfId="0" applyFont="1" applyBorder="1">
      <alignment horizontal="center" vertical="center"/>
    </xf>
    <xf numFmtId="0" fontId="25" fillId="0" borderId="0" xfId="0" applyFont="1" applyAlignment="1">
      <alignment wrapText="1"/>
    </xf>
    <xf numFmtId="0" fontId="25" fillId="0" borderId="0" xfId="0" applyFont="1" applyFill="1" applyBorder="1" applyAlignment="1">
      <alignment wrapText="1"/>
    </xf>
    <xf numFmtId="0" fontId="21" fillId="0" borderId="0" xfId="0" applyFont="1" applyFill="1" applyAlignment="1"/>
    <xf numFmtId="0" fontId="13" fillId="0" borderId="0" xfId="0" applyFont="1" applyFill="1">
      <alignment horizontal="center" vertical="center"/>
    </xf>
    <xf numFmtId="49" fontId="11" fillId="0" borderId="0" xfId="35" applyFont="1" applyBorder="1" applyAlignment="1" applyProtection="1">
      <alignment wrapText="1"/>
    </xf>
    <xf numFmtId="0" fontId="11" fillId="0" borderId="0" xfId="9" applyNumberFormat="1" applyFont="1" applyBorder="1" applyAlignment="1" applyProtection="1"/>
    <xf numFmtId="37" fontId="11" fillId="0" borderId="3" xfId="0" applyNumberFormat="1" applyFont="1" applyBorder="1" applyAlignment="1"/>
    <xf numFmtId="0" fontId="13" fillId="0" borderId="0" xfId="0" applyFont="1" applyFill="1" applyBorder="1" applyAlignment="1"/>
    <xf numFmtId="0" fontId="21" fillId="0" borderId="0" xfId="0" applyNumberFormat="1" applyFont="1" applyFill="1" applyBorder="1" applyAlignment="1">
      <alignment horizontal="left"/>
    </xf>
    <xf numFmtId="0" fontId="7" fillId="0" borderId="0" xfId="0" quotePrefix="1" applyNumberFormat="1" applyFont="1" applyFill="1" applyBorder="1" applyAlignment="1">
      <alignment horizontal="center"/>
    </xf>
    <xf numFmtId="0" fontId="18" fillId="0" borderId="6" xfId="0" applyNumberFormat="1" applyFont="1" applyFill="1" applyBorder="1" applyAlignment="1">
      <alignment horizontal="left"/>
    </xf>
    <xf numFmtId="0" fontId="16" fillId="0" borderId="0" xfId="0" applyNumberFormat="1" applyFont="1" applyAlignment="1">
      <alignment horizontal="center"/>
    </xf>
    <xf numFmtId="0" fontId="16" fillId="0" borderId="0" xfId="0" applyNumberFormat="1" applyFont="1">
      <alignment horizontal="center" vertical="center"/>
    </xf>
    <xf numFmtId="0" fontId="17" fillId="0" borderId="0" xfId="0" applyNumberFormat="1" applyFont="1">
      <alignment horizontal="center" vertical="center"/>
    </xf>
    <xf numFmtId="0" fontId="0" fillId="0" borderId="0" xfId="0" applyNumberForma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1" fillId="0" borderId="0" xfId="0" applyFont="1" applyFill="1" applyBorder="1" applyAlignment="1">
      <alignment horizontal="center"/>
    </xf>
    <xf numFmtId="164" fontId="16" fillId="0" borderId="1" xfId="3" applyFont="1" applyFill="1" applyBorder="1"/>
    <xf numFmtId="164" fontId="16" fillId="0" borderId="2" xfId="3" applyFont="1" applyFill="1" applyBorder="1"/>
    <xf numFmtId="0" fontId="17" fillId="0" borderId="0" xfId="0" applyFont="1" applyAlignment="1">
      <alignment horizontal="center" vertical="center"/>
    </xf>
    <xf numFmtId="0" fontId="7" fillId="0" borderId="0" xfId="0" applyFont="1" applyAlignment="1">
      <alignment vertical="center"/>
    </xf>
    <xf numFmtId="0" fontId="16" fillId="0" borderId="0" xfId="0" applyFont="1" applyBorder="1" applyAlignment="1">
      <alignment vertical="center"/>
    </xf>
    <xf numFmtId="0" fontId="16" fillId="0" borderId="0" xfId="0" applyFont="1" applyFill="1" applyAlignment="1">
      <alignment vertical="center"/>
    </xf>
    <xf numFmtId="0" fontId="13" fillId="0" borderId="0" xfId="0" applyFont="1" applyAlignment="1">
      <alignment horizontal="center"/>
    </xf>
    <xf numFmtId="0" fontId="13" fillId="0" borderId="0" xfId="24" applyNumberFormat="1" applyFont="1" applyBorder="1" applyAlignment="1" applyProtection="1">
      <alignment horizontal="left"/>
    </xf>
    <xf numFmtId="0" fontId="11" fillId="0" borderId="0" xfId="0" applyFont="1" applyBorder="1" applyAlignment="1"/>
    <xf numFmtId="0" fontId="13" fillId="0" borderId="0" xfId="0" applyNumberFormat="1" applyFont="1" applyBorder="1" applyAlignment="1" applyProtection="1">
      <alignment horizontal="left" wrapText="1"/>
    </xf>
    <xf numFmtId="0" fontId="12" fillId="0" borderId="0" xfId="0" applyFont="1" applyAlignment="1">
      <alignment horizontal="right"/>
    </xf>
    <xf numFmtId="0" fontId="0" fillId="0" borderId="0" xfId="0" applyFill="1">
      <alignment horizontal="center" vertical="center"/>
    </xf>
    <xf numFmtId="37" fontId="13" fillId="0" borderId="6" xfId="0" applyNumberFormat="1" applyFont="1" applyBorder="1" applyAlignment="1"/>
    <xf numFmtId="37" fontId="11" fillId="0" borderId="6" xfId="0" applyNumberFormat="1" applyFont="1" applyBorder="1" applyAlignment="1"/>
    <xf numFmtId="0" fontId="11" fillId="0" borderId="0" xfId="1" applyNumberFormat="1" applyFont="1" applyFill="1" applyBorder="1" applyAlignment="1" applyProtection="1">
      <alignment horizontal="left"/>
    </xf>
    <xf numFmtId="0" fontId="13" fillId="0" borderId="2" xfId="24" quotePrefix="1" applyNumberFormat="1" applyFont="1" applyFill="1" applyBorder="1" applyAlignment="1" applyProtection="1">
      <alignment horizontal="left"/>
    </xf>
    <xf numFmtId="0" fontId="26" fillId="0" borderId="0" xfId="0" applyFont="1" applyFill="1" applyBorder="1" applyAlignment="1">
      <alignment horizontal="left"/>
    </xf>
    <xf numFmtId="0" fontId="0" fillId="0" borderId="0" xfId="0" applyFill="1" applyBorder="1" applyAlignment="1">
      <alignment horizontal="left"/>
    </xf>
    <xf numFmtId="0" fontId="0" fillId="0" borderId="0" xfId="0" applyFill="1" applyBorder="1" applyAlignment="1">
      <alignment horizontal="centerContinuous"/>
    </xf>
    <xf numFmtId="0" fontId="17" fillId="2" borderId="4" xfId="0" applyFont="1" applyFill="1" applyBorder="1" applyAlignment="1">
      <alignment horizontal="center" wrapText="1"/>
    </xf>
    <xf numFmtId="0" fontId="16" fillId="2" borderId="4" xfId="0" applyFont="1" applyFill="1" applyBorder="1">
      <alignment horizontal="center" vertical="center"/>
    </xf>
    <xf numFmtId="0" fontId="17" fillId="2" borderId="4" xfId="0" applyFont="1" applyFill="1" applyBorder="1" applyAlignment="1">
      <alignment horizontal="centerContinuous" wrapText="1"/>
    </xf>
    <xf numFmtId="0" fontId="16" fillId="0" borderId="17" xfId="0" applyFont="1" applyBorder="1">
      <alignment horizontal="center" vertical="center"/>
    </xf>
    <xf numFmtId="0" fontId="17" fillId="0" borderId="0" xfId="0" applyFont="1" applyAlignment="1">
      <alignment horizontal="left" vertical="center" wrapText="1"/>
    </xf>
    <xf numFmtId="0" fontId="17" fillId="0" borderId="0" xfId="0" applyNumberFormat="1" applyFont="1" applyAlignment="1">
      <alignment horizontal="left" vertical="center"/>
    </xf>
    <xf numFmtId="0" fontId="16" fillId="0" borderId="6" xfId="0" applyFont="1" applyBorder="1" applyAlignment="1">
      <alignment wrapText="1"/>
    </xf>
    <xf numFmtId="0" fontId="11" fillId="0" borderId="0" xfId="24" applyNumberFormat="1" applyFont="1" applyFill="1" applyBorder="1" applyAlignment="1" applyProtection="1">
      <alignment horizontal="left" wrapText="1"/>
    </xf>
    <xf numFmtId="49" fontId="11" fillId="0" borderId="0" xfId="35" applyFont="1" applyAlignment="1" applyProtection="1">
      <alignment wrapText="1"/>
    </xf>
    <xf numFmtId="37" fontId="13" fillId="0" borderId="17" xfId="0" applyNumberFormat="1" applyFont="1" applyBorder="1" applyAlignment="1"/>
    <xf numFmtId="0" fontId="13" fillId="0" borderId="17" xfId="0" applyFont="1" applyBorder="1" applyAlignment="1"/>
    <xf numFmtId="42" fontId="11" fillId="0" borderId="0" xfId="9" applyFont="1" applyBorder="1" applyAlignment="1" applyProtection="1">
      <alignment vertical="top"/>
    </xf>
    <xf numFmtId="0" fontId="11" fillId="0" borderId="0" xfId="15" applyNumberFormat="1" applyFont="1" applyFill="1" applyBorder="1" applyAlignment="1" applyProtection="1">
      <alignment horizontal="left"/>
    </xf>
    <xf numFmtId="0" fontId="13" fillId="0" borderId="0" xfId="0" applyNumberFormat="1" applyFont="1" applyFill="1" applyBorder="1" applyAlignment="1">
      <alignment horizontal="left" wrapText="1"/>
    </xf>
    <xf numFmtId="37" fontId="13" fillId="0" borderId="18" xfId="0" applyNumberFormat="1" applyFont="1" applyBorder="1" applyAlignment="1"/>
    <xf numFmtId="0" fontId="11" fillId="0" borderId="0" xfId="41" applyNumberFormat="1" applyFont="1" applyBorder="1" applyAlignment="1" applyProtection="1">
      <alignment horizontal="left" wrapText="1"/>
    </xf>
    <xf numFmtId="0" fontId="11" fillId="0" borderId="0" xfId="24" applyNumberFormat="1" applyFont="1" applyBorder="1" applyAlignment="1" applyProtection="1">
      <alignment horizontal="left" wrapText="1"/>
    </xf>
    <xf numFmtId="9" fontId="29" fillId="0" borderId="0" xfId="28" applyFont="1"/>
    <xf numFmtId="9" fontId="29" fillId="0" borderId="0" xfId="28" applyFont="1" applyBorder="1" applyAlignment="1"/>
    <xf numFmtId="9" fontId="29" fillId="0" borderId="0" xfId="28" applyFont="1" applyBorder="1" applyAlignment="1">
      <alignment horizontal="center" vertical="center" wrapText="1"/>
    </xf>
    <xf numFmtId="9" fontId="30" fillId="0" borderId="0" xfId="28" applyFont="1" applyBorder="1" applyAlignment="1">
      <alignment horizontal="center" vertical="center" wrapText="1"/>
    </xf>
    <xf numFmtId="9" fontId="29" fillId="0" borderId="2" xfId="28" applyFont="1" applyBorder="1"/>
    <xf numFmtId="9" fontId="29" fillId="0" borderId="3" xfId="28" applyFont="1" applyBorder="1" applyAlignment="1"/>
    <xf numFmtId="9" fontId="29" fillId="0" borderId="2" xfId="28" applyFont="1" applyBorder="1" applyAlignment="1"/>
    <xf numFmtId="9" fontId="29" fillId="0" borderId="1" xfId="28" applyFont="1" applyBorder="1" applyAlignment="1"/>
    <xf numFmtId="9" fontId="29" fillId="0" borderId="4" xfId="28" applyFont="1" applyBorder="1" applyAlignment="1"/>
    <xf numFmtId="9" fontId="29" fillId="0" borderId="0" xfId="28" applyFont="1" applyFill="1" applyBorder="1" applyAlignment="1"/>
    <xf numFmtId="9" fontId="29" fillId="0" borderId="0" xfId="28" applyFont="1" applyBorder="1"/>
    <xf numFmtId="9" fontId="29" fillId="0" borderId="6" xfId="28" applyFont="1" applyBorder="1" applyAlignment="1"/>
    <xf numFmtId="9" fontId="30" fillId="0" borderId="0" xfId="28" applyFont="1" applyBorder="1" applyAlignment="1"/>
    <xf numFmtId="9" fontId="19" fillId="0" borderId="2" xfId="28" applyFont="1" applyBorder="1" applyAlignment="1"/>
    <xf numFmtId="9" fontId="30" fillId="0" borderId="1" xfId="28" applyFont="1" applyBorder="1" applyAlignment="1"/>
    <xf numFmtId="9" fontId="30" fillId="0" borderId="2" xfId="28" applyFont="1" applyBorder="1" applyAlignment="1"/>
    <xf numFmtId="9" fontId="30" fillId="0" borderId="5" xfId="28" applyFont="1" applyBorder="1" applyAlignment="1"/>
    <xf numFmtId="9" fontId="30" fillId="0" borderId="3" xfId="28" applyFont="1" applyBorder="1" applyAlignment="1"/>
    <xf numFmtId="9" fontId="30" fillId="0" borderId="4" xfId="28" applyFont="1" applyBorder="1" applyAlignment="1"/>
    <xf numFmtId="9" fontId="30" fillId="0" borderId="18" xfId="28" applyFont="1" applyBorder="1" applyAlignment="1"/>
    <xf numFmtId="9" fontId="30" fillId="0" borderId="17" xfId="28" applyFont="1" applyBorder="1" applyAlignment="1"/>
    <xf numFmtId="9" fontId="31" fillId="0" borderId="3" xfId="28" applyFont="1" applyBorder="1" applyAlignment="1"/>
    <xf numFmtId="9" fontId="32" fillId="0" borderId="0" xfId="28" applyFont="1" applyBorder="1" applyAlignment="1"/>
    <xf numFmtId="9" fontId="30" fillId="0" borderId="6" xfId="28" applyFont="1" applyBorder="1" applyAlignment="1"/>
    <xf numFmtId="9" fontId="30" fillId="0" borderId="19" xfId="28" applyFont="1" applyBorder="1" applyAlignment="1"/>
    <xf numFmtId="9" fontId="30" fillId="0" borderId="20" xfId="28" applyFont="1" applyBorder="1" applyAlignment="1"/>
    <xf numFmtId="9" fontId="31" fillId="0" borderId="21" xfId="28" applyFont="1" applyBorder="1" applyAlignment="1"/>
    <xf numFmtId="9" fontId="30" fillId="0" borderId="11" xfId="28" applyFont="1" applyBorder="1" applyAlignment="1"/>
    <xf numFmtId="0" fontId="0" fillId="0" borderId="0" xfId="0" applyFill="1" applyBorder="1">
      <alignment horizontal="center" vertical="center"/>
    </xf>
    <xf numFmtId="0" fontId="16" fillId="0" borderId="0" xfId="0" applyFont="1" applyBorder="1" applyAlignment="1">
      <alignment wrapText="1"/>
    </xf>
    <xf numFmtId="0" fontId="13" fillId="0" borderId="6" xfId="0" applyFont="1" applyBorder="1" applyAlignment="1">
      <alignment horizontal="center"/>
    </xf>
    <xf numFmtId="0" fontId="0" fillId="0" borderId="15" xfId="0" applyBorder="1">
      <alignment horizontal="center" vertical="center"/>
    </xf>
    <xf numFmtId="9" fontId="30" fillId="0" borderId="16" xfId="28" applyFont="1" applyBorder="1" applyAlignment="1">
      <alignment horizontal="center" vertical="center" wrapText="1"/>
    </xf>
    <xf numFmtId="0" fontId="13" fillId="0" borderId="12" xfId="0" applyFont="1" applyBorder="1" applyAlignment="1">
      <alignment horizontal="center"/>
    </xf>
    <xf numFmtId="9" fontId="30" fillId="0" borderId="11" xfId="28" applyFont="1" applyBorder="1" applyAlignment="1">
      <alignment horizontal="center" vertical="center" wrapText="1"/>
    </xf>
    <xf numFmtId="9" fontId="31" fillId="0" borderId="16" xfId="28" applyFont="1" applyBorder="1" applyAlignment="1">
      <alignment horizontal="center"/>
    </xf>
    <xf numFmtId="37" fontId="16" fillId="0" borderId="0" xfId="0" applyNumberFormat="1" applyFont="1" applyBorder="1" applyAlignment="1"/>
    <xf numFmtId="0" fontId="16" fillId="0" borderId="0" xfId="0" applyFont="1" applyFill="1" applyBorder="1" applyAlignment="1">
      <alignment horizontal="left" vertical="center"/>
    </xf>
    <xf numFmtId="37" fontId="11" fillId="0" borderId="23" xfId="0" applyNumberFormat="1" applyFont="1" applyFill="1" applyBorder="1" applyAlignment="1">
      <alignment horizontal="center"/>
    </xf>
    <xf numFmtId="9" fontId="30" fillId="0" borderId="19" xfId="28" applyFont="1" applyFill="1" applyBorder="1" applyAlignment="1"/>
    <xf numFmtId="9" fontId="30" fillId="0" borderId="0" xfId="28" applyFont="1" applyFill="1" applyBorder="1" applyAlignment="1"/>
    <xf numFmtId="37" fontId="13" fillId="0" borderId="2" xfId="0" applyNumberFormat="1" applyFont="1" applyFill="1" applyBorder="1" applyAlignment="1"/>
    <xf numFmtId="9" fontId="30" fillId="0" borderId="2" xfId="28" applyFont="1" applyFill="1" applyBorder="1" applyAlignment="1"/>
    <xf numFmtId="0" fontId="7" fillId="0" borderId="22" xfId="0" applyFont="1" applyFill="1" applyBorder="1" applyAlignment="1">
      <alignment vertical="center"/>
    </xf>
    <xf numFmtId="0" fontId="16" fillId="0" borderId="24" xfId="0" applyFont="1" applyFill="1" applyBorder="1" applyAlignment="1">
      <alignment horizontal="center"/>
    </xf>
    <xf numFmtId="9" fontId="30" fillId="0" borderId="1" xfId="28" applyFont="1" applyFill="1" applyBorder="1" applyAlignment="1"/>
    <xf numFmtId="49" fontId="33" fillId="0" borderId="0" xfId="1" applyFont="1" applyBorder="1" applyAlignment="1">
      <alignment horizontal="left"/>
    </xf>
    <xf numFmtId="0" fontId="21" fillId="0" borderId="0" xfId="0" applyFont="1" applyAlignment="1">
      <alignment horizontal="left"/>
    </xf>
    <xf numFmtId="0" fontId="25" fillId="0" borderId="0" xfId="0"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171" fontId="25" fillId="0" borderId="0" xfId="28" applyNumberFormat="1" applyFont="1" applyFill="1" applyBorder="1" applyAlignment="1" applyProtection="1">
      <alignment horizontal="left" wrapText="1"/>
    </xf>
    <xf numFmtId="0" fontId="34" fillId="0" borderId="0" xfId="0" applyNumberFormat="1" applyFont="1" applyFill="1" applyBorder="1" applyAlignment="1" applyProtection="1">
      <alignment horizontal="center" wrapText="1"/>
    </xf>
    <xf numFmtId="0" fontId="21" fillId="0" borderId="0" xfId="15" applyNumberFormat="1" applyFont="1" applyFill="1" applyBorder="1" applyAlignment="1" applyProtection="1">
      <alignment vertical="top"/>
    </xf>
    <xf numFmtId="0" fontId="0" fillId="0" borderId="0" xfId="0" applyAlignment="1">
      <alignment vertical="top"/>
    </xf>
    <xf numFmtId="0" fontId="35" fillId="0" borderId="0" xfId="41" applyNumberFormat="1" applyFont="1" applyFill="1" applyBorder="1" applyAlignment="1" applyProtection="1">
      <alignment horizontal="left"/>
    </xf>
    <xf numFmtId="0" fontId="16" fillId="0" borderId="0" xfId="15" quotePrefix="1" applyNumberFormat="1" applyFont="1" applyFill="1" applyBorder="1" applyAlignment="1" applyProtection="1">
      <alignment horizontal="left"/>
    </xf>
    <xf numFmtId="0" fontId="16" fillId="0" borderId="0" xfId="15" applyNumberFormat="1" applyFont="1" applyFill="1" applyBorder="1" applyAlignment="1" applyProtection="1">
      <alignment horizontal="left"/>
    </xf>
    <xf numFmtId="0" fontId="16" fillId="0" borderId="0" xfId="15" quotePrefix="1" applyNumberFormat="1" applyFont="1" applyFill="1" applyBorder="1" applyAlignment="1" applyProtection="1">
      <alignment horizontal="left" wrapText="1"/>
    </xf>
    <xf numFmtId="0" fontId="17" fillId="2" borderId="4" xfId="0" applyFont="1" applyFill="1" applyBorder="1" applyAlignment="1">
      <alignment horizontal="left" wrapText="1"/>
    </xf>
    <xf numFmtId="49" fontId="36" fillId="0" borderId="0" xfId="32" applyNumberFormat="1" applyFont="1" applyFill="1" applyBorder="1" applyAlignment="1" applyProtection="1">
      <alignment horizontal="right"/>
    </xf>
    <xf numFmtId="0" fontId="11" fillId="0" borderId="0" xfId="0" applyFont="1" applyAlignment="1">
      <alignment horizontal="right"/>
    </xf>
    <xf numFmtId="0" fontId="21" fillId="0" borderId="0" xfId="0" applyFont="1" applyFill="1" applyBorder="1" applyAlignment="1"/>
    <xf numFmtId="0" fontId="26" fillId="0" borderId="0" xfId="0" applyFont="1" applyFill="1" applyBorder="1" applyAlignment="1"/>
    <xf numFmtId="0" fontId="11" fillId="0" borderId="0" xfId="0" applyFont="1" applyBorder="1" applyAlignment="1">
      <alignment vertical="center"/>
    </xf>
    <xf numFmtId="0" fontId="17" fillId="2" borderId="13" xfId="0" applyFont="1" applyFill="1" applyBorder="1" applyAlignment="1">
      <alignment wrapText="1"/>
    </xf>
    <xf numFmtId="169" fontId="16" fillId="0" borderId="6" xfId="0" applyNumberFormat="1" applyFont="1" applyBorder="1" applyAlignment="1">
      <alignment vertical="center"/>
    </xf>
    <xf numFmtId="169" fontId="16" fillId="0" borderId="0" xfId="0" applyNumberFormat="1" applyFont="1" applyBorder="1" applyAlignment="1">
      <alignment vertical="center"/>
    </xf>
    <xf numFmtId="0" fontId="0" fillId="0" borderId="0" xfId="0" applyAlignment="1">
      <alignment vertical="center"/>
    </xf>
    <xf numFmtId="169" fontId="17" fillId="0" borderId="0" xfId="0" applyNumberFormat="1" applyFont="1" applyBorder="1" applyAlignment="1">
      <alignment vertical="center"/>
    </xf>
    <xf numFmtId="49" fontId="33" fillId="0" borderId="0" xfId="1" applyFont="1" applyBorder="1" applyAlignment="1"/>
    <xf numFmtId="0" fontId="16" fillId="0" borderId="0" xfId="0" applyFont="1" applyFill="1" applyAlignment="1">
      <alignment horizontal="left" vertical="center"/>
    </xf>
    <xf numFmtId="0" fontId="17" fillId="0" borderId="0" xfId="0" applyFont="1" applyAlignment="1">
      <alignment horizontal="left" vertical="center"/>
    </xf>
    <xf numFmtId="0" fontId="11" fillId="0" borderId="0" xfId="0" applyFont="1" applyFill="1" applyBorder="1" applyAlignment="1">
      <alignment horizontal="left" vertical="center"/>
    </xf>
    <xf numFmtId="0" fontId="17" fillId="0" borderId="7" xfId="0" applyFont="1" applyFill="1" applyBorder="1" applyAlignment="1">
      <alignment horizontal="center" vertical="center" wrapText="1"/>
    </xf>
    <xf numFmtId="0" fontId="17" fillId="0" borderId="7" xfId="0" applyNumberFormat="1" applyFont="1" applyFill="1" applyBorder="1" applyAlignment="1">
      <alignment horizontal="center" vertical="center" wrapText="1"/>
    </xf>
    <xf numFmtId="0" fontId="21" fillId="0" borderId="0" xfId="20" applyFont="1" applyFill="1" applyBorder="1" applyAlignment="1">
      <alignment horizontal="left"/>
    </xf>
    <xf numFmtId="0" fontId="24" fillId="0" borderId="0" xfId="20" applyFont="1" applyFill="1" applyBorder="1" applyAlignment="1">
      <alignment horizontal="left"/>
    </xf>
    <xf numFmtId="0" fontId="40" fillId="0" borderId="0" xfId="20" applyFont="1" applyFill="1" applyBorder="1" applyAlignment="1"/>
    <xf numFmtId="0" fontId="5" fillId="0" borderId="0" xfId="20" applyFont="1" applyFill="1" applyAlignment="1"/>
    <xf numFmtId="0" fontId="38" fillId="0" borderId="0" xfId="20" applyFont="1" applyFill="1" applyAlignment="1"/>
    <xf numFmtId="0" fontId="24" fillId="0" borderId="0" xfId="20" applyFont="1" applyFill="1" applyAlignment="1">
      <alignment horizontal="right"/>
    </xf>
    <xf numFmtId="0" fontId="38" fillId="0" borderId="0" xfId="20" applyFont="1" applyFill="1" applyBorder="1" applyAlignment="1"/>
    <xf numFmtId="0" fontId="6" fillId="0" borderId="0" xfId="20" applyFont="1" applyFill="1" applyAlignment="1"/>
    <xf numFmtId="0" fontId="42" fillId="0" borderId="0" xfId="20" applyFont="1" applyFill="1" applyBorder="1" applyAlignment="1">
      <alignment horizontal="left"/>
    </xf>
    <xf numFmtId="0" fontId="33" fillId="0" borderId="0" xfId="20" applyFont="1" applyFill="1" applyBorder="1" applyAlignment="1">
      <alignment horizontal="right"/>
    </xf>
    <xf numFmtId="0" fontId="23" fillId="0" borderId="0" xfId="20" applyFont="1" applyFill="1" applyBorder="1" applyAlignment="1">
      <alignment horizontal="left"/>
    </xf>
    <xf numFmtId="0" fontId="42" fillId="0" borderId="6" xfId="20" applyFont="1" applyFill="1" applyBorder="1" applyAlignment="1">
      <alignment horizontal="left"/>
    </xf>
    <xf numFmtId="0" fontId="39" fillId="0" borderId="6" xfId="20" applyFont="1" applyFill="1" applyBorder="1" applyAlignment="1"/>
    <xf numFmtId="0" fontId="39" fillId="0" borderId="0" xfId="20" applyFont="1" applyFill="1" applyAlignment="1"/>
    <xf numFmtId="0" fontId="42" fillId="0" borderId="0" xfId="20" applyFont="1" applyFill="1" applyAlignment="1">
      <alignment horizontal="right"/>
    </xf>
    <xf numFmtId="0" fontId="6" fillId="0" borderId="0" xfId="20" applyBorder="1"/>
    <xf numFmtId="0" fontId="10" fillId="0" borderId="0" xfId="43" applyFont="1" applyBorder="1">
      <alignment horizontal="left" vertical="center"/>
      <protection locked="0"/>
    </xf>
    <xf numFmtId="0" fontId="6" fillId="0" borderId="0" xfId="20"/>
    <xf numFmtId="0" fontId="17" fillId="0" borderId="6" xfId="20" applyFont="1" applyFill="1" applyBorder="1" applyAlignment="1">
      <alignment vertical="top" wrapText="1"/>
    </xf>
    <xf numFmtId="0" fontId="17" fillId="0" borderId="6" xfId="20" applyFont="1" applyFill="1" applyBorder="1" applyAlignment="1">
      <alignment horizontal="center" vertical="top" textRotation="90" wrapText="1"/>
    </xf>
    <xf numFmtId="0" fontId="17" fillId="0" borderId="6" xfId="20" applyFont="1" applyFill="1" applyBorder="1" applyAlignment="1">
      <alignment vertical="top" textRotation="90" wrapText="1"/>
    </xf>
    <xf numFmtId="0" fontId="17" fillId="0" borderId="0" xfId="20" applyFont="1" applyFill="1" applyBorder="1" applyAlignment="1">
      <alignment vertical="top" wrapText="1"/>
    </xf>
    <xf numFmtId="0" fontId="16" fillId="0" borderId="18" xfId="20" applyFont="1" applyBorder="1"/>
    <xf numFmtId="0" fontId="16" fillId="0" borderId="0" xfId="20" applyFont="1"/>
    <xf numFmtId="0" fontId="6" fillId="0" borderId="18" xfId="20" applyFont="1" applyBorder="1"/>
    <xf numFmtId="170" fontId="16" fillId="0" borderId="18" xfId="5" applyFont="1" applyBorder="1"/>
    <xf numFmtId="3" fontId="16" fillId="0" borderId="18" xfId="5" applyNumberFormat="1" applyFont="1" applyBorder="1"/>
    <xf numFmtId="165" fontId="16" fillId="0" borderId="18" xfId="11" applyFont="1" applyBorder="1"/>
    <xf numFmtId="0" fontId="16" fillId="0" borderId="4" xfId="20" applyFont="1" applyBorder="1"/>
    <xf numFmtId="170" fontId="16" fillId="0" borderId="4" xfId="5" applyFont="1" applyBorder="1"/>
    <xf numFmtId="3" fontId="16" fillId="0" borderId="4" xfId="5" applyNumberFormat="1" applyFont="1" applyBorder="1"/>
    <xf numFmtId="165" fontId="16" fillId="0" borderId="4" xfId="11" applyFont="1" applyBorder="1"/>
    <xf numFmtId="0" fontId="16" fillId="0" borderId="0" xfId="20" applyFont="1" applyBorder="1"/>
    <xf numFmtId="170" fontId="16" fillId="0" borderId="0" xfId="5" applyFont="1" applyBorder="1"/>
    <xf numFmtId="3" fontId="16" fillId="0" borderId="0" xfId="5" applyNumberFormat="1" applyFont="1" applyBorder="1"/>
    <xf numFmtId="165" fontId="16" fillId="0" borderId="0" xfId="11" applyFont="1" applyBorder="1"/>
    <xf numFmtId="166" fontId="16" fillId="0" borderId="6" xfId="5" applyNumberFormat="1" applyFont="1" applyBorder="1"/>
    <xf numFmtId="165" fontId="16" fillId="0" borderId="6" xfId="11" applyFont="1" applyBorder="1"/>
    <xf numFmtId="166" fontId="16" fillId="0" borderId="0" xfId="20" applyNumberFormat="1" applyFont="1"/>
    <xf numFmtId="0" fontId="16" fillId="0" borderId="0" xfId="20" applyFont="1" applyBorder="1" applyAlignment="1">
      <alignment wrapText="1"/>
    </xf>
    <xf numFmtId="0" fontId="16" fillId="0" borderId="23" xfId="20" applyFont="1" applyFill="1" applyBorder="1" applyAlignment="1">
      <alignment horizontal="left"/>
    </xf>
    <xf numFmtId="0" fontId="16" fillId="0" borderId="17" xfId="20" applyFont="1" applyFill="1" applyBorder="1"/>
    <xf numFmtId="0" fontId="16" fillId="0" borderId="17" xfId="20" applyFont="1" applyFill="1" applyBorder="1" applyAlignment="1">
      <alignment horizontal="right"/>
    </xf>
    <xf numFmtId="0" fontId="16" fillId="0" borderId="4" xfId="20" applyFont="1" applyFill="1" applyBorder="1"/>
    <xf numFmtId="0" fontId="16" fillId="0" borderId="19" xfId="20" applyFont="1" applyFill="1" applyBorder="1"/>
    <xf numFmtId="0" fontId="16" fillId="0" borderId="0" xfId="20" applyFont="1" applyFill="1"/>
    <xf numFmtId="0" fontId="16" fillId="0" borderId="15" xfId="20" applyFont="1" applyFill="1" applyBorder="1" applyAlignment="1">
      <alignment horizontal="left"/>
    </xf>
    <xf numFmtId="0" fontId="16" fillId="0" borderId="0" xfId="20" applyFont="1" applyFill="1" applyBorder="1" applyAlignment="1">
      <alignment horizontal="left"/>
    </xf>
    <xf numFmtId="0" fontId="16" fillId="0" borderId="0" xfId="20" applyFont="1" applyFill="1" applyBorder="1"/>
    <xf numFmtId="0" fontId="16" fillId="0" borderId="16" xfId="20" applyFont="1" applyFill="1" applyBorder="1"/>
    <xf numFmtId="0" fontId="16" fillId="0" borderId="12" xfId="20" applyFont="1" applyFill="1" applyBorder="1"/>
    <xf numFmtId="0" fontId="16" fillId="0" borderId="6" xfId="20" applyFont="1" applyFill="1" applyBorder="1"/>
    <xf numFmtId="0" fontId="16" fillId="0" borderId="11" xfId="20" applyFont="1" applyFill="1" applyBorder="1"/>
    <xf numFmtId="0" fontId="6" fillId="0" borderId="0" xfId="20" applyNumberFormat="1" applyFont="1" applyBorder="1" applyAlignment="1" applyProtection="1">
      <alignment horizontal="left" wrapText="1"/>
    </xf>
    <xf numFmtId="37" fontId="21" fillId="0" borderId="0" xfId="20" applyNumberFormat="1" applyFont="1" applyFill="1" applyBorder="1" applyAlignment="1">
      <alignment horizontal="left"/>
    </xf>
    <xf numFmtId="171" fontId="43" fillId="0" borderId="0" xfId="28" applyNumberFormat="1" applyFont="1" applyFill="1" applyBorder="1" applyAlignment="1"/>
    <xf numFmtId="171" fontId="44" fillId="0" borderId="0" xfId="28" applyNumberFormat="1" applyFont="1" applyFill="1" applyBorder="1" applyAlignment="1"/>
    <xf numFmtId="37" fontId="40" fillId="0" borderId="0" xfId="20" applyNumberFormat="1" applyFont="1" applyFill="1" applyBorder="1" applyAlignment="1"/>
    <xf numFmtId="0" fontId="5" fillId="0" borderId="0" xfId="20" applyFont="1" applyFill="1" applyBorder="1" applyAlignment="1"/>
    <xf numFmtId="49" fontId="11" fillId="0" borderId="0" xfId="24" applyFont="1" applyAlignment="1" applyProtection="1">
      <alignment horizontal="left" wrapText="1"/>
    </xf>
    <xf numFmtId="0" fontId="11" fillId="0" borderId="0" xfId="41" applyNumberFormat="1" applyFont="1" applyBorder="1" applyAlignment="1" applyProtection="1">
      <alignment horizontal="left"/>
    </xf>
    <xf numFmtId="42" fontId="6" fillId="0" borderId="0" xfId="9" applyFont="1" applyBorder="1" applyAlignment="1" applyProtection="1">
      <protection locked="0"/>
    </xf>
    <xf numFmtId="0" fontId="6" fillId="0" borderId="0" xfId="20" applyFont="1" applyBorder="1"/>
    <xf numFmtId="0" fontId="11" fillId="0" borderId="0" xfId="24" applyNumberFormat="1" applyFont="1" applyBorder="1" applyAlignment="1" applyProtection="1">
      <alignment horizontal="left"/>
    </xf>
    <xf numFmtId="9" fontId="31" fillId="0" borderId="0" xfId="28" applyFont="1" applyBorder="1" applyAlignment="1" applyProtection="1">
      <alignment horizontal="left" wrapText="1"/>
    </xf>
    <xf numFmtId="9" fontId="31" fillId="0" borderId="0" xfId="28" applyFont="1" applyAlignment="1" applyProtection="1">
      <alignment horizontal="left" wrapText="1"/>
    </xf>
    <xf numFmtId="37" fontId="11" fillId="0" borderId="0" xfId="20" applyNumberFormat="1" applyFont="1" applyBorder="1" applyAlignment="1">
      <alignment horizontal="left" vertical="top" wrapText="1"/>
    </xf>
    <xf numFmtId="42" fontId="6" fillId="0" borderId="0" xfId="9" applyFont="1" applyBorder="1" applyAlignment="1"/>
    <xf numFmtId="37" fontId="6" fillId="0" borderId="0" xfId="9" applyNumberFormat="1" applyFont="1" applyAlignment="1"/>
    <xf numFmtId="0" fontId="34" fillId="0" borderId="0" xfId="20" applyNumberFormat="1" applyFont="1" applyAlignment="1">
      <alignment horizontal="center"/>
    </xf>
    <xf numFmtId="49" fontId="11" fillId="0" borderId="0" xfId="22" applyFont="1" applyAlignment="1">
      <alignment horizontal="left" vertical="top" wrapText="1"/>
    </xf>
    <xf numFmtId="37" fontId="6" fillId="0" borderId="0" xfId="9" applyNumberFormat="1" applyFont="1"/>
    <xf numFmtId="0" fontId="11" fillId="0" borderId="0" xfId="20" applyNumberFormat="1" applyFont="1" applyBorder="1" applyAlignment="1">
      <alignment horizontal="left" vertical="top" wrapText="1"/>
    </xf>
    <xf numFmtId="0" fontId="6" fillId="0" borderId="25" xfId="20" applyFont="1" applyBorder="1"/>
    <xf numFmtId="49" fontId="11" fillId="0" borderId="5" xfId="24" applyFont="1" applyBorder="1" applyAlignment="1" applyProtection="1">
      <alignment horizontal="left" vertical="top" wrapText="1"/>
    </xf>
    <xf numFmtId="9" fontId="31" fillId="0" borderId="5" xfId="28" applyFont="1" applyBorder="1" applyAlignment="1" applyProtection="1">
      <alignment horizontal="left" vertical="top" wrapText="1"/>
    </xf>
    <xf numFmtId="42" fontId="11" fillId="0" borderId="5" xfId="9" applyFont="1" applyBorder="1" applyAlignment="1">
      <alignment horizontal="center"/>
    </xf>
    <xf numFmtId="37" fontId="11" fillId="0" borderId="5" xfId="22" applyNumberFormat="1" applyFont="1" applyBorder="1" applyAlignment="1">
      <alignment horizontal="center" vertical="top"/>
    </xf>
    <xf numFmtId="42" fontId="6" fillId="0" borderId="5" xfId="9" applyFont="1" applyBorder="1" applyAlignment="1"/>
    <xf numFmtId="37" fontId="6" fillId="0" borderId="5" xfId="9" applyNumberFormat="1" applyFont="1" applyBorder="1" applyAlignment="1"/>
    <xf numFmtId="9" fontId="31" fillId="0" borderId="26" xfId="28" applyFont="1" applyBorder="1" applyAlignment="1" applyProtection="1">
      <alignment horizontal="left" vertical="top" wrapText="1"/>
    </xf>
    <xf numFmtId="37" fontId="6" fillId="0" borderId="27" xfId="9" applyNumberFormat="1" applyFont="1" applyBorder="1"/>
    <xf numFmtId="0" fontId="34" fillId="0" borderId="0" xfId="22" applyNumberFormat="1" applyFont="1" applyBorder="1" applyAlignment="1">
      <alignment horizontal="center" vertical="center" wrapText="1"/>
    </xf>
    <xf numFmtId="0" fontId="11" fillId="0" borderId="0" xfId="20" applyNumberFormat="1" applyFont="1" applyBorder="1" applyAlignment="1">
      <alignment horizontal="left" vertical="center" wrapText="1"/>
    </xf>
    <xf numFmtId="0" fontId="6" fillId="0" borderId="0" xfId="24" applyNumberFormat="1" applyFont="1" applyBorder="1" applyAlignment="1" applyProtection="1">
      <alignment horizontal="left"/>
    </xf>
    <xf numFmtId="49" fontId="11" fillId="0" borderId="0" xfId="32" applyNumberFormat="1" applyFont="1" applyFill="1" applyBorder="1" applyAlignment="1" applyProtection="1">
      <alignment horizontal="right"/>
    </xf>
    <xf numFmtId="0" fontId="23" fillId="0" borderId="0" xfId="20" applyFont="1" applyFill="1" applyBorder="1" applyAlignment="1"/>
    <xf numFmtId="0" fontId="38" fillId="0" borderId="0" xfId="20" applyFont="1" applyFill="1" applyBorder="1" applyAlignment="1">
      <alignment horizontal="right"/>
    </xf>
    <xf numFmtId="0" fontId="13" fillId="0" borderId="16" xfId="0" applyFont="1" applyFill="1" applyBorder="1" applyAlignment="1"/>
    <xf numFmtId="0" fontId="13" fillId="0" borderId="16" xfId="0" applyFont="1" applyBorder="1" applyAlignment="1">
      <alignment horizontal="center"/>
    </xf>
    <xf numFmtId="0" fontId="45" fillId="0" borderId="0" xfId="21" applyFont="1" applyAlignment="1"/>
    <xf numFmtId="0" fontId="46" fillId="0" borderId="0" xfId="21" applyFont="1" applyAlignment="1">
      <alignment horizontal="left" indent="5"/>
    </xf>
    <xf numFmtId="0" fontId="45" fillId="0" borderId="0" xfId="21" applyFont="1" applyAlignment="1">
      <alignment vertical="top"/>
    </xf>
    <xf numFmtId="9" fontId="47" fillId="0" borderId="0" xfId="28" applyFont="1" applyBorder="1" applyAlignment="1"/>
    <xf numFmtId="9" fontId="48" fillId="0" borderId="19" xfId="28" applyFont="1" applyFill="1" applyBorder="1" applyAlignment="1">
      <alignment horizontal="center"/>
    </xf>
    <xf numFmtId="9" fontId="47" fillId="0" borderId="16" xfId="28" applyFont="1" applyBorder="1" applyAlignment="1">
      <alignment horizontal="center" vertical="center" wrapText="1"/>
    </xf>
    <xf numFmtId="9" fontId="47" fillId="0" borderId="11" xfId="28" applyFont="1" applyBorder="1" applyAlignment="1">
      <alignment horizontal="center" vertical="center" wrapText="1"/>
    </xf>
    <xf numFmtId="9" fontId="47" fillId="0" borderId="0" xfId="28" applyFont="1" applyBorder="1" applyAlignment="1">
      <alignment horizontal="center" vertical="center" wrapText="1"/>
    </xf>
    <xf numFmtId="0" fontId="49" fillId="0" borderId="0" xfId="0" applyFont="1">
      <alignment horizontal="center" vertical="center"/>
    </xf>
    <xf numFmtId="9" fontId="47" fillId="0" borderId="2" xfId="28" applyFont="1" applyBorder="1" applyAlignment="1"/>
    <xf numFmtId="9" fontId="47" fillId="0" borderId="1" xfId="28" applyFont="1" applyBorder="1" applyAlignment="1"/>
    <xf numFmtId="9" fontId="47" fillId="0" borderId="5" xfId="28" applyFont="1" applyBorder="1" applyAlignment="1"/>
    <xf numFmtId="9" fontId="47" fillId="0" borderId="3" xfId="28" applyFont="1" applyBorder="1" applyAlignment="1"/>
    <xf numFmtId="9" fontId="47" fillId="0" borderId="2" xfId="28" applyFont="1" applyFill="1" applyBorder="1" applyAlignment="1"/>
    <xf numFmtId="9" fontId="47" fillId="0" borderId="4" xfId="28" applyFont="1" applyBorder="1" applyAlignment="1"/>
    <xf numFmtId="9" fontId="47" fillId="0" borderId="0" xfId="28" applyFont="1" applyFill="1" applyBorder="1" applyAlignment="1"/>
    <xf numFmtId="9" fontId="48" fillId="0" borderId="3" xfId="28" applyFont="1" applyBorder="1" applyAlignment="1"/>
    <xf numFmtId="9" fontId="47" fillId="0" borderId="17" xfId="28" applyFont="1" applyBorder="1" applyAlignment="1"/>
    <xf numFmtId="9" fontId="47" fillId="0" borderId="6" xfId="28" applyFont="1" applyBorder="1" applyAlignment="1"/>
    <xf numFmtId="9" fontId="47" fillId="0" borderId="19" xfId="28" applyFont="1" applyBorder="1" applyAlignment="1"/>
    <xf numFmtId="9" fontId="48" fillId="0" borderId="16" xfId="28" applyFont="1" applyBorder="1" applyAlignment="1">
      <alignment horizontal="center"/>
    </xf>
    <xf numFmtId="9" fontId="47" fillId="0" borderId="20" xfId="28" applyFont="1" applyBorder="1" applyAlignment="1"/>
    <xf numFmtId="9" fontId="48" fillId="0" borderId="21" xfId="28" applyFont="1" applyBorder="1" applyAlignment="1"/>
    <xf numFmtId="9" fontId="47" fillId="0" borderId="11" xfId="28" applyFont="1" applyBorder="1" applyAlignment="1"/>
    <xf numFmtId="0" fontId="13" fillId="0" borderId="0" xfId="15" applyNumberFormat="1" applyFont="1" applyFill="1" applyBorder="1" applyAlignment="1" applyProtection="1">
      <alignment horizontal="left"/>
    </xf>
    <xf numFmtId="0" fontId="13" fillId="0" borderId="0" xfId="24" applyNumberFormat="1" applyFont="1" applyFill="1" applyBorder="1" applyAlignment="1" applyProtection="1">
      <alignment horizontal="left"/>
    </xf>
    <xf numFmtId="49" fontId="13" fillId="0" borderId="0" xfId="26" applyFont="1" applyBorder="1" applyAlignment="1" applyProtection="1">
      <alignment horizontal="left"/>
    </xf>
    <xf numFmtId="49" fontId="13" fillId="0" borderId="0" xfId="35" applyFont="1" applyAlignment="1" applyProtection="1"/>
    <xf numFmtId="0" fontId="13" fillId="0" borderId="2" xfId="0" applyNumberFormat="1" applyFont="1" applyBorder="1" applyAlignment="1" applyProtection="1">
      <alignment horizontal="left"/>
      <protection locked="0"/>
    </xf>
    <xf numFmtId="49" fontId="11" fillId="0" borderId="0" xfId="35" applyFont="1" applyAlignment="1" applyProtection="1"/>
    <xf numFmtId="49" fontId="13" fillId="0" borderId="0" xfId="26" applyFont="1" applyAlignment="1" applyProtection="1">
      <alignment horizontal="left"/>
    </xf>
    <xf numFmtId="49" fontId="13" fillId="0" borderId="23" xfId="35" applyFont="1" applyBorder="1" applyAlignment="1" applyProtection="1"/>
    <xf numFmtId="49" fontId="13" fillId="0" borderId="15" xfId="35" applyFont="1" applyBorder="1" applyAlignment="1" applyProtection="1"/>
    <xf numFmtId="49" fontId="11" fillId="0" borderId="15" xfId="35" applyFont="1" applyBorder="1" applyAlignment="1" applyProtection="1"/>
    <xf numFmtId="49" fontId="11" fillId="0" borderId="12" xfId="35" applyFont="1" applyBorder="1" applyAlignment="1" applyProtection="1"/>
    <xf numFmtId="49" fontId="11" fillId="0" borderId="0" xfId="35" applyFont="1" applyBorder="1" applyAlignment="1" applyProtection="1"/>
    <xf numFmtId="0" fontId="13" fillId="0" borderId="15" xfId="0" applyNumberFormat="1" applyFont="1" applyBorder="1" applyAlignment="1" applyProtection="1">
      <alignment horizontal="left"/>
    </xf>
    <xf numFmtId="49" fontId="13" fillId="0" borderId="15" xfId="26" applyFont="1" applyBorder="1" applyAlignment="1" applyProtection="1">
      <alignment horizontal="left"/>
    </xf>
    <xf numFmtId="0" fontId="13" fillId="0" borderId="0" xfId="0" applyFont="1" applyAlignment="1">
      <alignment horizontal="center" vertical="center"/>
    </xf>
    <xf numFmtId="49" fontId="6" fillId="0" borderId="0" xfId="26" applyFont="1" applyAlignment="1" applyProtection="1">
      <alignment horizontal="left"/>
    </xf>
    <xf numFmtId="49" fontId="6" fillId="0" borderId="0" xfId="26" applyFont="1" applyBorder="1" applyAlignment="1" applyProtection="1">
      <alignment horizontal="left"/>
    </xf>
    <xf numFmtId="37" fontId="16" fillId="0" borderId="0" xfId="0" applyNumberFormat="1" applyFont="1" applyFill="1" applyBorder="1" applyAlignment="1" applyProtection="1">
      <alignment vertical="top" wrapText="1"/>
    </xf>
    <xf numFmtId="0" fontId="16" fillId="0" borderId="0" xfId="0" applyFont="1" applyAlignment="1">
      <alignment horizontal="left"/>
    </xf>
    <xf numFmtId="0" fontId="16" fillId="2" borderId="0" xfId="0" applyFont="1" applyFill="1">
      <alignment horizontal="center" vertical="center"/>
    </xf>
    <xf numFmtId="5" fontId="16" fillId="0" borderId="0" xfId="0" applyNumberFormat="1" applyFont="1" applyAlignment="1">
      <alignment horizontal="right"/>
    </xf>
    <xf numFmtId="0" fontId="5" fillId="0" borderId="0" xfId="0" applyFont="1" applyFill="1" applyAlignment="1"/>
    <xf numFmtId="0" fontId="5" fillId="0" borderId="0" xfId="0" applyFont="1">
      <alignment horizontal="center" vertical="center"/>
    </xf>
    <xf numFmtId="0" fontId="5" fillId="0" borderId="0" xfId="0" applyFont="1" applyFill="1">
      <alignment horizontal="center" vertical="center"/>
    </xf>
    <xf numFmtId="0" fontId="5" fillId="0" borderId="0" xfId="0" applyFont="1" applyFill="1" applyAlignment="1">
      <alignment horizontal="right"/>
    </xf>
    <xf numFmtId="0" fontId="5" fillId="0" borderId="0" xfId="0" applyFont="1" applyBorder="1">
      <alignment horizontal="center" vertical="center"/>
    </xf>
    <xf numFmtId="0" fontId="6" fillId="0" borderId="0" xfId="0" applyFont="1" applyFill="1">
      <alignment horizontal="center" vertical="center"/>
    </xf>
    <xf numFmtId="0" fontId="6" fillId="0" borderId="0" xfId="0" applyFont="1" applyFill="1" applyBorder="1">
      <alignment horizontal="center" vertical="center"/>
    </xf>
    <xf numFmtId="0" fontId="6" fillId="0" borderId="0" xfId="0" applyFont="1" applyBorder="1">
      <alignment horizontal="center" vertical="center"/>
    </xf>
    <xf numFmtId="0" fontId="10" fillId="0" borderId="0" xfId="0" applyFont="1" applyFill="1" applyBorder="1" applyAlignment="1">
      <alignment horizontal="left"/>
    </xf>
    <xf numFmtId="0" fontId="5" fillId="0" borderId="0" xfId="0" applyFont="1" applyFill="1" applyBorder="1" applyAlignment="1"/>
    <xf numFmtId="0" fontId="10" fillId="0" borderId="6" xfId="0" applyFont="1" applyFill="1" applyBorder="1" applyAlignment="1">
      <alignment horizontal="left"/>
    </xf>
    <xf numFmtId="0" fontId="6" fillId="0" borderId="0" xfId="15" applyNumberFormat="1" applyFont="1" applyFill="1" applyBorder="1" applyAlignment="1" applyProtection="1">
      <alignment horizontal="left" wrapText="1"/>
    </xf>
    <xf numFmtId="0" fontId="6" fillId="0" borderId="0" xfId="0" applyFont="1" applyBorder="1" applyAlignment="1"/>
    <xf numFmtId="0" fontId="6" fillId="0" borderId="0" xfId="0" applyFont="1" applyBorder="1" applyAlignment="1">
      <alignment horizontal="center"/>
    </xf>
    <xf numFmtId="0" fontId="6" fillId="0" borderId="0" xfId="24" applyNumberFormat="1" applyFont="1" applyFill="1" applyBorder="1" applyAlignment="1" applyProtection="1">
      <alignment horizontal="left" wrapText="1"/>
    </xf>
    <xf numFmtId="37" fontId="6" fillId="0" borderId="0" xfId="0" applyNumberFormat="1" applyFont="1" applyBorder="1" applyAlignment="1"/>
    <xf numFmtId="37" fontId="6" fillId="0" borderId="1" xfId="0" applyNumberFormat="1" applyFont="1" applyBorder="1" applyAlignment="1"/>
    <xf numFmtId="0" fontId="6" fillId="0" borderId="0" xfId="24" applyNumberFormat="1" applyFont="1" applyFill="1" applyBorder="1" applyAlignment="1" applyProtection="1">
      <alignment horizontal="left" wrapText="1" indent="1"/>
    </xf>
    <xf numFmtId="0" fontId="6" fillId="0" borderId="2" xfId="24" quotePrefix="1"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wrapText="1" indent="1"/>
    </xf>
    <xf numFmtId="0" fontId="6" fillId="0" borderId="0" xfId="0" applyNumberFormat="1" applyFont="1" applyFill="1" applyBorder="1" applyAlignment="1" applyProtection="1">
      <alignment horizontal="left" wrapText="1"/>
    </xf>
    <xf numFmtId="49" fontId="6" fillId="0" borderId="0" xfId="26" applyFont="1" applyBorder="1" applyAlignment="1" applyProtection="1">
      <alignment horizontal="left" wrapText="1"/>
    </xf>
    <xf numFmtId="49" fontId="6" fillId="0" borderId="0" xfId="26" applyFont="1" applyAlignment="1" applyProtection="1">
      <alignment horizontal="left" wrapText="1"/>
    </xf>
    <xf numFmtId="0" fontId="6" fillId="0" borderId="0" xfId="0" applyNumberFormat="1" applyFont="1" applyBorder="1" applyAlignment="1" applyProtection="1">
      <alignment horizontal="left" wrapText="1"/>
    </xf>
    <xf numFmtId="37" fontId="6" fillId="0" borderId="0" xfId="0" applyNumberFormat="1" applyFont="1" applyFill="1" applyBorder="1" applyAlignment="1" applyProtection="1">
      <alignment horizontal="left" wrapText="1"/>
    </xf>
    <xf numFmtId="0" fontId="24" fillId="0" borderId="0" xfId="0" applyFont="1" applyFill="1" applyAlignment="1">
      <alignment horizontal="right"/>
    </xf>
    <xf numFmtId="44" fontId="24" fillId="0" borderId="0" xfId="6" applyFont="1" applyFill="1" applyAlignment="1">
      <alignment horizontal="right"/>
    </xf>
    <xf numFmtId="0" fontId="24" fillId="0" borderId="0" xfId="0" applyFont="1" applyAlignment="1">
      <alignment horizontal="right"/>
    </xf>
    <xf numFmtId="9" fontId="33" fillId="0" borderId="0" xfId="28" applyFont="1" applyBorder="1" applyAlignment="1">
      <alignment horizontal="right" vertical="top"/>
    </xf>
    <xf numFmtId="0" fontId="21" fillId="0" borderId="0" xfId="15" applyNumberFormat="1" applyFont="1" applyFill="1" applyBorder="1" applyAlignment="1" applyProtection="1">
      <alignment horizontal="left" vertical="top"/>
    </xf>
    <xf numFmtId="0" fontId="0" fillId="0" borderId="0" xfId="0" applyAlignment="1">
      <alignment horizontal="center" vertical="top"/>
    </xf>
    <xf numFmtId="9" fontId="30" fillId="0" borderId="0" xfId="28" applyFont="1" applyBorder="1" applyAlignment="1">
      <alignment vertical="top"/>
    </xf>
    <xf numFmtId="3" fontId="16" fillId="0" borderId="17" xfId="6" applyNumberFormat="1" applyFont="1" applyFill="1" applyBorder="1" applyAlignment="1"/>
    <xf numFmtId="3" fontId="17" fillId="0" borderId="14" xfId="6" applyNumberFormat="1" applyFont="1" applyFill="1" applyBorder="1" applyAlignment="1">
      <alignment vertical="center"/>
    </xf>
    <xf numFmtId="3" fontId="16" fillId="0" borderId="0" xfId="0" applyNumberFormat="1" applyFont="1" applyAlignment="1"/>
    <xf numFmtId="3" fontId="16" fillId="0" borderId="17" xfId="0" applyNumberFormat="1" applyFont="1" applyBorder="1" applyAlignment="1"/>
    <xf numFmtId="3" fontId="17" fillId="0" borderId="14" xfId="0" applyNumberFormat="1" applyFont="1" applyBorder="1" applyAlignment="1">
      <alignment vertical="center"/>
    </xf>
    <xf numFmtId="0" fontId="6" fillId="0" borderId="0" xfId="24" quotePrefix="1" applyNumberFormat="1" applyFont="1" applyFill="1" applyBorder="1" applyAlignment="1" applyProtection="1">
      <alignment horizontal="left" wrapText="1"/>
    </xf>
    <xf numFmtId="0" fontId="6" fillId="0" borderId="0" xfId="0" applyNumberFormat="1" applyFont="1" applyBorder="1" applyAlignment="1" applyProtection="1">
      <alignment horizontal="left" wrapText="1"/>
      <protection locked="0"/>
    </xf>
    <xf numFmtId="0" fontId="33" fillId="0" borderId="0" xfId="1" applyNumberFormat="1" applyFont="1" applyBorder="1" applyAlignment="1">
      <alignment horizontal="left"/>
    </xf>
    <xf numFmtId="49" fontId="11" fillId="0" borderId="6" xfId="35" applyFont="1" applyBorder="1" applyAlignment="1" applyProtection="1">
      <alignment wrapText="1"/>
    </xf>
    <xf numFmtId="49" fontId="13" fillId="0" borderId="17" xfId="35" applyFont="1" applyBorder="1" applyAlignment="1" applyProtection="1"/>
    <xf numFmtId="49" fontId="13" fillId="0" borderId="0" xfId="35" applyFont="1" applyBorder="1" applyAlignment="1" applyProtection="1"/>
    <xf numFmtId="49" fontId="11" fillId="0" borderId="6" xfId="35" applyFont="1" applyBorder="1" applyAlignment="1" applyProtection="1"/>
    <xf numFmtId="0" fontId="13" fillId="0" borderId="0" xfId="0" applyNumberFormat="1" applyFont="1" applyBorder="1" applyAlignment="1" applyProtection="1">
      <alignment horizontal="left"/>
    </xf>
    <xf numFmtId="0" fontId="13" fillId="0" borderId="0" xfId="26" applyNumberFormat="1" applyFont="1" applyBorder="1" applyAlignment="1" applyProtection="1">
      <alignment horizontal="left"/>
    </xf>
    <xf numFmtId="0" fontId="11" fillId="0" borderId="0" xfId="35" applyNumberFormat="1" applyFont="1" applyBorder="1" applyAlignment="1" applyProtection="1"/>
    <xf numFmtId="49" fontId="33" fillId="0" borderId="0" xfId="1" applyFont="1" applyBorder="1" applyAlignment="1">
      <alignment horizontal="left" indent="1"/>
    </xf>
    <xf numFmtId="0" fontId="6" fillId="0" borderId="0" xfId="15" applyNumberFormat="1" applyFont="1" applyFill="1" applyBorder="1" applyAlignment="1" applyProtection="1">
      <alignment horizontal="left"/>
    </xf>
    <xf numFmtId="0" fontId="6" fillId="0" borderId="15" xfId="0" applyFont="1" applyBorder="1">
      <alignment horizontal="center" vertical="center"/>
    </xf>
    <xf numFmtId="0" fontId="6" fillId="0" borderId="2" xfId="24" quotePrefix="1" applyNumberFormat="1" applyFont="1" applyFill="1" applyBorder="1" applyAlignment="1" applyProtection="1">
      <alignment horizontal="left"/>
    </xf>
    <xf numFmtId="0" fontId="6" fillId="0" borderId="0" xfId="24" applyNumberFormat="1" applyFont="1" applyFill="1" applyBorder="1" applyAlignment="1" applyProtection="1">
      <alignment horizontal="left"/>
    </xf>
    <xf numFmtId="0" fontId="6" fillId="0" borderId="2" xfId="24" applyNumberFormat="1" applyFont="1" applyFill="1" applyBorder="1" applyAlignment="1" applyProtection="1">
      <alignment horizontal="left"/>
    </xf>
    <xf numFmtId="0" fontId="6" fillId="0" borderId="0" xfId="0" applyNumberFormat="1" applyFont="1" applyFill="1" applyBorder="1" applyAlignment="1">
      <alignment horizontal="left" wrapText="1"/>
    </xf>
    <xf numFmtId="0" fontId="6" fillId="0" borderId="0" xfId="24" applyNumberFormat="1" applyFont="1" applyBorder="1" applyAlignment="1" applyProtection="1">
      <alignment horizontal="left" wrapText="1"/>
    </xf>
    <xf numFmtId="0" fontId="6" fillId="0" borderId="0" xfId="26" applyNumberFormat="1" applyFont="1" applyBorder="1" applyAlignment="1" applyProtection="1">
      <alignment horizontal="left" wrapText="1"/>
    </xf>
    <xf numFmtId="0" fontId="6" fillId="0" borderId="17" xfId="0" applyFont="1" applyBorder="1">
      <alignment horizontal="center" vertical="center"/>
    </xf>
    <xf numFmtId="37" fontId="6" fillId="0" borderId="17" xfId="0" applyNumberFormat="1" applyFont="1" applyBorder="1" applyAlignment="1"/>
    <xf numFmtId="0" fontId="6" fillId="0" borderId="17" xfId="0" applyFont="1" applyBorder="1" applyAlignment="1"/>
    <xf numFmtId="0" fontId="6" fillId="0" borderId="6" xfId="0" applyFont="1" applyBorder="1">
      <alignment horizontal="center" vertical="center"/>
    </xf>
    <xf numFmtId="37" fontId="6" fillId="0" borderId="6" xfId="0" applyNumberFormat="1" applyFont="1" applyBorder="1" applyAlignment="1"/>
    <xf numFmtId="0" fontId="6" fillId="0" borderId="15" xfId="0" applyNumberFormat="1" applyFont="1" applyBorder="1" applyAlignment="1" applyProtection="1">
      <alignment horizontal="left"/>
    </xf>
    <xf numFmtId="49" fontId="6" fillId="0" borderId="15" xfId="26" applyFont="1" applyBorder="1" applyAlignment="1" applyProtection="1">
      <alignment horizontal="left"/>
    </xf>
    <xf numFmtId="0" fontId="6" fillId="0" borderId="0" xfId="0" applyNumberFormat="1" applyFont="1" applyFill="1" applyBorder="1" applyAlignment="1" applyProtection="1">
      <alignment horizontal="left"/>
    </xf>
    <xf numFmtId="49" fontId="6" fillId="0" borderId="0" xfId="32" applyNumberFormat="1" applyFont="1" applyFill="1" applyBorder="1" applyAlignment="1" applyProtection="1">
      <alignment horizontal="left"/>
    </xf>
    <xf numFmtId="49" fontId="6" fillId="0" borderId="0" xfId="32" applyNumberFormat="1" applyFont="1" applyFill="1" applyBorder="1" applyAlignment="1" applyProtection="1">
      <alignment horizontal="right"/>
    </xf>
    <xf numFmtId="0" fontId="6" fillId="0" borderId="0" xfId="32" applyNumberFormat="1" applyFont="1" applyFill="1" applyBorder="1" applyAlignment="1" applyProtection="1">
      <alignment horizontal="left"/>
    </xf>
    <xf numFmtId="3" fontId="0" fillId="0" borderId="0" xfId="0" applyNumberFormat="1" applyFill="1" applyBorder="1" applyAlignment="1">
      <alignment horizontal="centerContinuous"/>
    </xf>
    <xf numFmtId="3" fontId="16" fillId="0" borderId="6" xfId="0" applyNumberFormat="1" applyFont="1" applyBorder="1">
      <alignment horizontal="center" vertical="center"/>
    </xf>
    <xf numFmtId="3" fontId="16" fillId="0" borderId="0" xfId="0" applyNumberFormat="1" applyFont="1" applyBorder="1">
      <alignment horizontal="center" vertical="center"/>
    </xf>
    <xf numFmtId="3" fontId="16" fillId="0" borderId="0" xfId="0" applyNumberFormat="1" applyFont="1">
      <alignment horizontal="center" vertical="center"/>
    </xf>
    <xf numFmtId="3" fontId="16" fillId="0" borderId="4" xfId="0" applyNumberFormat="1" applyFont="1" applyBorder="1">
      <alignment horizontal="center" vertical="center"/>
    </xf>
    <xf numFmtId="3" fontId="16" fillId="0" borderId="22" xfId="0" applyNumberFormat="1" applyFont="1" applyBorder="1">
      <alignment horizontal="center" vertical="center"/>
    </xf>
    <xf numFmtId="3" fontId="0" fillId="0" borderId="0" xfId="0" applyNumberFormat="1">
      <alignment horizontal="center" vertical="center"/>
    </xf>
    <xf numFmtId="3" fontId="0" fillId="0" borderId="0" xfId="0" applyNumberFormat="1" applyBorder="1">
      <alignment horizontal="center" vertical="center"/>
    </xf>
    <xf numFmtId="49" fontId="11" fillId="0" borderId="17" xfId="35" applyFont="1" applyBorder="1" applyAlignment="1" applyProtection="1">
      <alignment wrapText="1"/>
    </xf>
    <xf numFmtId="49" fontId="50" fillId="0" borderId="15" xfId="35" applyFont="1" applyBorder="1" applyAlignment="1" applyProtection="1"/>
    <xf numFmtId="9" fontId="30" fillId="0" borderId="16" xfId="28" applyFont="1" applyBorder="1" applyAlignment="1"/>
    <xf numFmtId="49" fontId="50" fillId="0" borderId="0" xfId="35" applyFont="1" applyBorder="1" applyAlignment="1" applyProtection="1">
      <alignment horizontal="right"/>
    </xf>
    <xf numFmtId="0" fontId="6" fillId="0" borderId="6" xfId="0" applyFont="1" applyBorder="1" applyAlignment="1"/>
    <xf numFmtId="9" fontId="31" fillId="0" borderId="0" xfId="28" applyFont="1" applyBorder="1" applyAlignment="1"/>
    <xf numFmtId="49" fontId="50" fillId="0" borderId="23" xfId="35" applyFont="1" applyBorder="1" applyAlignment="1" applyProtection="1"/>
    <xf numFmtId="9" fontId="30" fillId="0" borderId="28" xfId="28" applyFont="1" applyBorder="1" applyAlignment="1"/>
    <xf numFmtId="0" fontId="11" fillId="0" borderId="0" xfId="0" applyFont="1" applyAlignment="1">
      <alignment horizontal="right" vertical="center"/>
    </xf>
    <xf numFmtId="0" fontId="6" fillId="0" borderId="0" xfId="20" applyNumberFormat="1" applyFont="1" applyFill="1" applyBorder="1" applyAlignment="1" applyProtection="1">
      <alignment horizontal="left" wrapText="1"/>
    </xf>
    <xf numFmtId="42" fontId="6" fillId="0" borderId="0" xfId="9" applyFont="1" applyFill="1" applyBorder="1" applyAlignment="1" applyProtection="1">
      <protection locked="0"/>
    </xf>
    <xf numFmtId="3" fontId="5" fillId="0" borderId="0" xfId="0" applyNumberFormat="1" applyFont="1" applyFill="1" applyAlignment="1"/>
    <xf numFmtId="3" fontId="5" fillId="0" borderId="0" xfId="0" applyNumberFormat="1" applyFont="1" applyFill="1" applyBorder="1" applyAlignment="1"/>
    <xf numFmtId="3" fontId="6" fillId="0" borderId="0" xfId="0" applyNumberFormat="1" applyFont="1" applyBorder="1">
      <alignment horizontal="center" vertical="center"/>
    </xf>
    <xf numFmtId="0" fontId="17" fillId="0" borderId="0" xfId="0" applyFont="1" applyBorder="1" applyAlignment="1">
      <alignment vertical="center"/>
    </xf>
    <xf numFmtId="0" fontId="17" fillId="0" borderId="0" xfId="0" applyFont="1" applyFill="1" applyBorder="1" applyAlignment="1">
      <alignment horizontal="left" vertical="center"/>
    </xf>
    <xf numFmtId="0" fontId="7" fillId="0" borderId="8" xfId="0" applyFont="1" applyFill="1" applyBorder="1" applyAlignment="1">
      <alignment wrapText="1"/>
    </xf>
    <xf numFmtId="0" fontId="17" fillId="0" borderId="4" xfId="0" applyFont="1" applyFill="1" applyBorder="1" applyAlignment="1">
      <alignment horizontal="center" vertical="center" wrapText="1"/>
    </xf>
    <xf numFmtId="49" fontId="6" fillId="0" borderId="0" xfId="22" applyFont="1" applyFill="1" applyAlignment="1">
      <alignment horizontal="left"/>
    </xf>
    <xf numFmtId="49" fontId="6" fillId="0" borderId="0" xfId="22" applyFont="1" applyFill="1" applyAlignment="1">
      <alignment horizontal="left" wrapText="1"/>
    </xf>
    <xf numFmtId="37" fontId="6" fillId="0" borderId="2" xfId="7" applyNumberFormat="1" applyFont="1" applyFill="1" applyBorder="1"/>
    <xf numFmtId="9" fontId="29" fillId="0" borderId="2" xfId="28" applyFont="1" applyFill="1" applyBorder="1"/>
    <xf numFmtId="0" fontId="16" fillId="0" borderId="6" xfId="0" applyFont="1" applyFill="1" applyBorder="1">
      <alignment horizontal="center" vertical="center"/>
    </xf>
    <xf numFmtId="0" fontId="17" fillId="0" borderId="0" xfId="0" applyFont="1" applyFill="1" applyBorder="1" applyAlignment="1">
      <alignment wrapText="1"/>
    </xf>
    <xf numFmtId="0" fontId="11" fillId="0" borderId="0" xfId="0" applyFont="1" applyFill="1" applyBorder="1" applyAlignment="1">
      <alignment horizontal="left"/>
    </xf>
    <xf numFmtId="0" fontId="11" fillId="0" borderId="0" xfId="0" applyFont="1" applyFill="1" applyBorder="1" applyAlignment="1"/>
    <xf numFmtId="0" fontId="5" fillId="0" borderId="0" xfId="0" applyFont="1" applyFill="1" applyBorder="1">
      <alignment horizontal="center" vertical="center"/>
    </xf>
    <xf numFmtId="0" fontId="50" fillId="0" borderId="0" xfId="0" applyFont="1" applyAlignment="1">
      <alignment horizontal="left" vertical="center"/>
    </xf>
    <xf numFmtId="49" fontId="6" fillId="0" borderId="0" xfId="34" applyNumberFormat="1" applyFont="1" applyFill="1" applyBorder="1" applyAlignment="1" applyProtection="1">
      <alignment horizontal="left"/>
    </xf>
    <xf numFmtId="49" fontId="6" fillId="0" borderId="0" xfId="34" applyNumberFormat="1" applyFont="1" applyFill="1" applyBorder="1" applyAlignment="1" applyProtection="1">
      <alignment horizontal="right"/>
    </xf>
    <xf numFmtId="0" fontId="11" fillId="0" borderId="0" xfId="34" applyNumberFormat="1" applyFont="1" applyFill="1" applyBorder="1" applyAlignment="1" applyProtection="1">
      <alignment horizontal="left"/>
    </xf>
    <xf numFmtId="0" fontId="6" fillId="0" borderId="0" xfId="34" applyNumberFormat="1" applyFont="1" applyFill="1" applyBorder="1" applyAlignment="1" applyProtection="1">
      <alignment horizontal="left"/>
    </xf>
    <xf numFmtId="0" fontId="6" fillId="0" borderId="0" xfId="34" applyNumberFormat="1" applyFont="1" applyFill="1" applyBorder="1" applyAlignment="1" applyProtection="1">
      <alignment horizontal="left" wrapText="1"/>
    </xf>
    <xf numFmtId="49" fontId="11" fillId="0" borderId="0" xfId="34" applyNumberFormat="1" applyFont="1" applyFill="1" applyBorder="1" applyAlignment="1" applyProtection="1">
      <alignment horizontal="right"/>
    </xf>
    <xf numFmtId="49" fontId="6" fillId="0" borderId="0" xfId="38" applyFont="1" applyAlignment="1" applyProtection="1">
      <alignment wrapText="1"/>
    </xf>
    <xf numFmtId="49" fontId="11" fillId="0" borderId="0" xfId="38" applyFont="1" applyAlignment="1" applyProtection="1"/>
    <xf numFmtId="49" fontId="11" fillId="0" borderId="0" xfId="38" applyFont="1" applyAlignment="1" applyProtection="1">
      <alignment wrapText="1"/>
    </xf>
    <xf numFmtId="49" fontId="11" fillId="0" borderId="0" xfId="38" applyFont="1" applyAlignment="1" applyProtection="1">
      <alignment horizontal="left" wrapText="1"/>
    </xf>
    <xf numFmtId="49" fontId="11" fillId="0" borderId="17" xfId="38" applyFont="1" applyBorder="1" applyAlignment="1" applyProtection="1">
      <alignment wrapText="1"/>
    </xf>
    <xf numFmtId="49" fontId="50" fillId="0" borderId="15" xfId="38" applyFont="1" applyBorder="1" applyAlignment="1" applyProtection="1"/>
    <xf numFmtId="49" fontId="11" fillId="0" borderId="0" xfId="38" applyFont="1" applyBorder="1" applyAlignment="1" applyProtection="1">
      <alignment wrapText="1"/>
    </xf>
    <xf numFmtId="49" fontId="50" fillId="0" borderId="0" xfId="38" applyFont="1" applyBorder="1" applyAlignment="1" applyProtection="1">
      <alignment horizontal="right"/>
    </xf>
    <xf numFmtId="49" fontId="11" fillId="0" borderId="12" xfId="38" applyFont="1" applyBorder="1" applyAlignment="1" applyProtection="1"/>
    <xf numFmtId="49" fontId="11" fillId="0" borderId="6" xfId="38" applyFont="1" applyBorder="1" applyAlignment="1" applyProtection="1">
      <alignment wrapText="1"/>
    </xf>
    <xf numFmtId="49" fontId="6" fillId="0" borderId="23" xfId="38" applyFont="1" applyBorder="1" applyAlignment="1" applyProtection="1"/>
    <xf numFmtId="49" fontId="6" fillId="0" borderId="17" xfId="38" applyFont="1" applyBorder="1" applyAlignment="1" applyProtection="1">
      <alignment wrapText="1"/>
    </xf>
    <xf numFmtId="49" fontId="6" fillId="0" borderId="15" xfId="38" applyFont="1" applyBorder="1" applyAlignment="1" applyProtection="1"/>
    <xf numFmtId="49" fontId="6" fillId="0" borderId="0" xfId="38" applyFont="1" applyBorder="1" applyAlignment="1" applyProtection="1">
      <alignment wrapText="1"/>
    </xf>
    <xf numFmtId="49" fontId="11" fillId="0" borderId="15" xfId="38" applyFont="1" applyBorder="1" applyAlignment="1" applyProtection="1"/>
    <xf numFmtId="49" fontId="11" fillId="0" borderId="0" xfId="38" applyFont="1" applyBorder="1" applyAlignment="1" applyProtection="1"/>
    <xf numFmtId="0" fontId="11" fillId="0" borderId="0" xfId="38" applyNumberFormat="1" applyFont="1" applyBorder="1" applyAlignment="1" applyProtection="1">
      <alignment wrapText="1"/>
    </xf>
    <xf numFmtId="0" fontId="6" fillId="0" borderId="0" xfId="32" applyNumberFormat="1" applyFont="1" applyFill="1" applyBorder="1" applyAlignment="1" applyProtection="1"/>
    <xf numFmtId="0" fontId="6" fillId="0" borderId="0" xfId="0" applyFont="1" applyAlignment="1">
      <alignment horizontal="center" vertical="center"/>
    </xf>
    <xf numFmtId="0" fontId="6" fillId="0" borderId="0" xfId="24" applyNumberFormat="1" applyFont="1" applyFill="1" applyBorder="1" applyAlignment="1" applyProtection="1"/>
    <xf numFmtId="49" fontId="6" fillId="0" borderId="0" xfId="26" applyFont="1" applyFill="1" applyBorder="1" applyAlignment="1" applyProtection="1">
      <alignment horizontal="left"/>
    </xf>
    <xf numFmtId="49" fontId="6" fillId="0" borderId="0" xfId="35" applyFont="1" applyFill="1" applyBorder="1" applyAlignment="1" applyProtection="1"/>
    <xf numFmtId="49" fontId="11" fillId="0" borderId="0" xfId="35" applyFont="1" applyFill="1" applyBorder="1" applyAlignment="1" applyProtection="1"/>
    <xf numFmtId="49" fontId="11" fillId="0" borderId="0" xfId="38" applyFont="1" applyAlignment="1" applyProtection="1">
      <alignment horizontal="left"/>
    </xf>
    <xf numFmtId="0" fontId="6" fillId="0" borderId="0" xfId="24" applyNumberFormat="1" applyFont="1" applyFill="1" applyBorder="1" applyAlignment="1" applyProtection="1">
      <alignment horizontal="left" indent="1"/>
    </xf>
    <xf numFmtId="0" fontId="6" fillId="0" borderId="0" xfId="15" applyNumberFormat="1" applyFont="1" applyFill="1" applyBorder="1" applyAlignment="1" applyProtection="1">
      <alignment horizontal="left" indent="1"/>
    </xf>
    <xf numFmtId="37" fontId="16" fillId="0" borderId="0" xfId="0" applyNumberFormat="1" applyFont="1" applyFill="1" applyBorder="1" applyAlignment="1" applyProtection="1">
      <alignment horizontal="left" vertical="top" wrapText="1"/>
    </xf>
    <xf numFmtId="0" fontId="49" fillId="0" borderId="0" xfId="20" applyFont="1" applyFill="1" applyAlignment="1"/>
    <xf numFmtId="9" fontId="48" fillId="0" borderId="0" xfId="28" applyFont="1" applyAlignment="1" applyProtection="1">
      <alignment horizontal="left" wrapText="1"/>
    </xf>
    <xf numFmtId="9" fontId="48" fillId="0" borderId="5" xfId="28" applyFont="1" applyBorder="1" applyAlignment="1" applyProtection="1">
      <alignment horizontal="left" vertical="top" wrapText="1"/>
    </xf>
    <xf numFmtId="9" fontId="48" fillId="0" borderId="26" xfId="28" applyFont="1" applyBorder="1" applyAlignment="1" applyProtection="1">
      <alignment horizontal="left" vertical="top" wrapText="1"/>
    </xf>
    <xf numFmtId="3" fontId="6" fillId="0" borderId="0" xfId="20" applyNumberFormat="1" applyFont="1" applyFill="1" applyAlignment="1"/>
    <xf numFmtId="3" fontId="6" fillId="0" borderId="0" xfId="0" applyNumberFormat="1" applyFont="1">
      <alignment horizontal="center" vertical="center"/>
    </xf>
    <xf numFmtId="3" fontId="51" fillId="0" borderId="0" xfId="20" applyNumberFormat="1" applyFont="1" applyBorder="1" applyAlignment="1">
      <alignment horizontal="left" vertical="top" wrapText="1"/>
    </xf>
    <xf numFmtId="3" fontId="51" fillId="0" borderId="27" xfId="20" applyNumberFormat="1" applyFont="1" applyBorder="1" applyAlignment="1">
      <alignment horizontal="left" vertical="top" wrapText="1"/>
    </xf>
    <xf numFmtId="3" fontId="6" fillId="0" borderId="0" xfId="9" applyNumberFormat="1" applyFont="1" applyBorder="1" applyAlignment="1" applyProtection="1">
      <alignment horizontal="center"/>
    </xf>
    <xf numFmtId="3" fontId="6" fillId="0" borderId="0" xfId="9" applyNumberFormat="1" applyFont="1" applyAlignment="1"/>
    <xf numFmtId="3" fontId="51" fillId="0" borderId="5" xfId="22" applyNumberFormat="1" applyFont="1" applyBorder="1" applyAlignment="1">
      <alignment horizontal="center" vertical="top"/>
    </xf>
    <xf numFmtId="3" fontId="6" fillId="0" borderId="5" xfId="9" applyNumberFormat="1" applyFont="1" applyBorder="1" applyAlignment="1"/>
    <xf numFmtId="9" fontId="49" fillId="0" borderId="0" xfId="0" applyNumberFormat="1" applyFont="1">
      <alignment horizontal="center" vertical="center"/>
    </xf>
    <xf numFmtId="49" fontId="11" fillId="0" borderId="0" xfId="22" applyFont="1" applyBorder="1" applyAlignment="1">
      <alignment horizontal="center" vertical="center" wrapText="1"/>
    </xf>
    <xf numFmtId="3" fontId="51" fillId="0" borderId="0" xfId="22" applyNumberFormat="1" applyFont="1" applyBorder="1" applyAlignment="1">
      <alignment horizontal="center" vertical="center" wrapText="1"/>
    </xf>
    <xf numFmtId="37" fontId="11" fillId="0" borderId="0" xfId="22" applyNumberFormat="1" applyFont="1" applyBorder="1" applyAlignment="1">
      <alignment horizontal="center" vertical="center" wrapText="1"/>
    </xf>
    <xf numFmtId="3" fontId="6" fillId="0" borderId="0" xfId="0" applyNumberFormat="1" applyFont="1" applyFill="1" applyBorder="1">
      <alignment horizontal="center" vertical="center"/>
    </xf>
    <xf numFmtId="3" fontId="6" fillId="0" borderId="6" xfId="0" applyNumberFormat="1" applyFont="1" applyBorder="1">
      <alignment horizontal="center" vertical="center"/>
    </xf>
    <xf numFmtId="3" fontId="6" fillId="0" borderId="4" xfId="0" applyNumberFormat="1" applyFont="1" applyBorder="1">
      <alignment horizontal="center" vertical="center"/>
    </xf>
    <xf numFmtId="3" fontId="51" fillId="0" borderId="0" xfId="0" applyNumberFormat="1" applyFont="1" applyBorder="1">
      <alignment horizontal="center" vertical="center"/>
    </xf>
    <xf numFmtId="0" fontId="6" fillId="0" borderId="23" xfId="0" applyFont="1" applyBorder="1">
      <alignment horizontal="center" vertical="center"/>
    </xf>
    <xf numFmtId="0" fontId="6" fillId="0" borderId="12" xfId="0" applyFont="1" applyBorder="1">
      <alignment horizontal="center" vertical="center"/>
    </xf>
    <xf numFmtId="0" fontId="0" fillId="0" borderId="12" xfId="0" applyBorder="1">
      <alignment horizontal="center" vertical="center"/>
    </xf>
    <xf numFmtId="0" fontId="0" fillId="0" borderId="6" xfId="0" applyBorder="1">
      <alignment horizontal="center" vertical="center"/>
    </xf>
    <xf numFmtId="3" fontId="6" fillId="0" borderId="2" xfId="0" applyNumberFormat="1" applyFont="1" applyBorder="1">
      <alignment horizontal="center" vertical="center"/>
    </xf>
    <xf numFmtId="3" fontId="6" fillId="0" borderId="1" xfId="0" applyNumberFormat="1" applyFont="1" applyBorder="1">
      <alignment horizontal="center" vertical="center"/>
    </xf>
    <xf numFmtId="3" fontId="6" fillId="0" borderId="1" xfId="0" applyNumberFormat="1" applyFont="1" applyFill="1" applyBorder="1">
      <alignment horizontal="center" vertical="center"/>
    </xf>
    <xf numFmtId="3" fontId="51" fillId="0" borderId="1" xfId="0" applyNumberFormat="1" applyFont="1" applyBorder="1">
      <alignment horizontal="center" vertical="center"/>
    </xf>
    <xf numFmtId="3" fontId="6" fillId="0" borderId="18" xfId="0" applyNumberFormat="1" applyFont="1" applyBorder="1">
      <alignment horizontal="center" vertical="center"/>
    </xf>
    <xf numFmtId="3" fontId="6" fillId="0" borderId="3" xfId="0" applyNumberFormat="1" applyFont="1" applyBorder="1">
      <alignment horizontal="center" vertical="center"/>
    </xf>
    <xf numFmtId="3" fontId="6" fillId="0" borderId="5" xfId="0" applyNumberFormat="1" applyFont="1" applyBorder="1">
      <alignment horizontal="center" vertical="center"/>
    </xf>
    <xf numFmtId="3" fontId="11" fillId="0" borderId="6" xfId="0" applyNumberFormat="1" applyFont="1" applyBorder="1">
      <alignment horizontal="center" vertical="center"/>
    </xf>
    <xf numFmtId="3" fontId="11" fillId="0" borderId="3" xfId="0" applyNumberFormat="1" applyFont="1" applyBorder="1">
      <alignment horizontal="center" vertical="center"/>
    </xf>
    <xf numFmtId="9" fontId="49" fillId="0" borderId="0" xfId="20" applyNumberFormat="1" applyFont="1" applyFill="1" applyAlignment="1"/>
    <xf numFmtId="9" fontId="48" fillId="0" borderId="0" xfId="28" applyNumberFormat="1" applyFont="1" applyAlignment="1" applyProtection="1">
      <alignment horizontal="left" wrapText="1"/>
    </xf>
    <xf numFmtId="9" fontId="48" fillId="0" borderId="5" xfId="28" applyNumberFormat="1" applyFont="1" applyBorder="1" applyAlignment="1" applyProtection="1">
      <alignment horizontal="left" vertical="top" wrapText="1"/>
    </xf>
    <xf numFmtId="9" fontId="51" fillId="0" borderId="0" xfId="22" applyNumberFormat="1" applyFont="1" applyBorder="1" applyAlignment="1">
      <alignment horizontal="center" vertical="center" wrapText="1"/>
    </xf>
    <xf numFmtId="9" fontId="47" fillId="0" borderId="0" xfId="28" applyNumberFormat="1" applyFont="1" applyBorder="1" applyAlignment="1" applyProtection="1">
      <alignment horizontal="center"/>
    </xf>
    <xf numFmtId="9" fontId="49" fillId="0" borderId="2" xfId="0" applyNumberFormat="1" applyFont="1" applyBorder="1">
      <alignment horizontal="center" vertical="center"/>
    </xf>
    <xf numFmtId="9" fontId="49" fillId="0" borderId="1" xfId="0" applyNumberFormat="1" applyFont="1" applyBorder="1">
      <alignment horizontal="center" vertical="center"/>
    </xf>
    <xf numFmtId="9" fontId="49" fillId="0" borderId="1" xfId="0" applyNumberFormat="1" applyFont="1" applyFill="1" applyBorder="1">
      <alignment horizontal="center" vertical="center"/>
    </xf>
    <xf numFmtId="9" fontId="49" fillId="0" borderId="3" xfId="0" applyNumberFormat="1" applyFont="1" applyBorder="1">
      <alignment horizontal="center" vertical="center"/>
    </xf>
    <xf numFmtId="9" fontId="49" fillId="0" borderId="0" xfId="0" applyNumberFormat="1" applyFont="1" applyBorder="1">
      <alignment horizontal="center" vertical="center"/>
    </xf>
    <xf numFmtId="9" fontId="49" fillId="0" borderId="5" xfId="0" applyNumberFormat="1" applyFont="1" applyBorder="1">
      <alignment horizontal="center" vertical="center"/>
    </xf>
    <xf numFmtId="9" fontId="49" fillId="0" borderId="6" xfId="0" applyNumberFormat="1" applyFont="1" applyBorder="1">
      <alignment horizontal="center" vertical="center"/>
    </xf>
    <xf numFmtId="9" fontId="49" fillId="0" borderId="4" xfId="0" applyNumberFormat="1" applyFont="1" applyBorder="1">
      <alignment horizontal="center" vertical="center"/>
    </xf>
    <xf numFmtId="9" fontId="49" fillId="0" borderId="0" xfId="0" applyNumberFormat="1" applyFont="1" applyFill="1" applyBorder="1">
      <alignment horizontal="center" vertical="center"/>
    </xf>
    <xf numFmtId="9" fontId="56" fillId="0" borderId="0" xfId="0" applyNumberFormat="1" applyFont="1" applyBorder="1">
      <alignment horizontal="center" vertical="center"/>
    </xf>
    <xf numFmtId="9" fontId="56" fillId="0" borderId="1" xfId="0" applyNumberFormat="1" applyFont="1" applyBorder="1">
      <alignment horizontal="center" vertical="center"/>
    </xf>
    <xf numFmtId="9" fontId="49" fillId="0" borderId="17" xfId="0" applyNumberFormat="1" applyFont="1" applyBorder="1">
      <alignment horizontal="center" vertical="center"/>
    </xf>
    <xf numFmtId="0" fontId="6" fillId="0" borderId="0" xfId="0" applyFont="1" applyFill="1" applyBorder="1" applyAlignment="1">
      <alignment horizontal="center" vertical="center"/>
    </xf>
    <xf numFmtId="49" fontId="11" fillId="0" borderId="0" xfId="24" applyFont="1" applyFill="1" applyAlignment="1" applyProtection="1">
      <alignment horizontal="left" wrapText="1"/>
    </xf>
    <xf numFmtId="49" fontId="11" fillId="0" borderId="5" xfId="24" applyFont="1" applyFill="1" applyBorder="1" applyAlignment="1" applyProtection="1">
      <alignment horizontal="left" vertical="top" wrapText="1"/>
    </xf>
    <xf numFmtId="49" fontId="11" fillId="0" borderId="0" xfId="24" applyFont="1" applyFill="1" applyBorder="1" applyAlignment="1" applyProtection="1">
      <alignment horizontal="left" wrapText="1"/>
    </xf>
    <xf numFmtId="0" fontId="6" fillId="0" borderId="0" xfId="20" applyFont="1" applyFill="1" applyBorder="1"/>
    <xf numFmtId="0" fontId="6" fillId="0" borderId="5" xfId="20" applyFont="1" applyFill="1" applyBorder="1"/>
    <xf numFmtId="49" fontId="11" fillId="0" borderId="0" xfId="22" applyFont="1" applyFill="1" applyBorder="1" applyAlignment="1">
      <alignment horizontal="center" vertical="center" wrapText="1"/>
    </xf>
    <xf numFmtId="0" fontId="11" fillId="0" borderId="5" xfId="20" applyFont="1" applyFill="1" applyBorder="1" applyAlignment="1">
      <alignment horizontal="center"/>
    </xf>
    <xf numFmtId="0" fontId="11" fillId="0" borderId="0" xfId="0" applyFont="1" applyFill="1" applyBorder="1" applyAlignment="1">
      <alignment horizontal="center" vertical="center"/>
    </xf>
    <xf numFmtId="37" fontId="11" fillId="0" borderId="0" xfId="22" applyNumberFormat="1" applyFont="1" applyFill="1" applyBorder="1" applyAlignment="1">
      <alignment horizontal="center" vertical="center" wrapText="1"/>
    </xf>
    <xf numFmtId="0" fontId="11" fillId="0" borderId="0" xfId="20" applyNumberFormat="1" applyFont="1" applyFill="1" applyBorder="1" applyAlignment="1">
      <alignment horizontal="left" vertical="top" wrapText="1"/>
    </xf>
    <xf numFmtId="0" fontId="11" fillId="0" borderId="0" xfId="20" applyNumberFormat="1" applyFont="1" applyFill="1" applyBorder="1" applyAlignment="1">
      <alignment horizontal="left" vertical="center" wrapText="1"/>
    </xf>
    <xf numFmtId="37" fontId="16" fillId="0" borderId="0" xfId="0" applyNumberFormat="1" applyFont="1" applyFill="1" applyBorder="1" applyAlignment="1" applyProtection="1">
      <alignment horizontal="left" vertical="top"/>
    </xf>
    <xf numFmtId="0" fontId="21" fillId="0" borderId="0" xfId="20" applyFont="1" applyFill="1" applyBorder="1" applyAlignment="1">
      <alignment horizontal="right"/>
    </xf>
    <xf numFmtId="0" fontId="21" fillId="0" borderId="0" xfId="15" applyNumberFormat="1" applyFont="1" applyFill="1" applyBorder="1" applyAlignment="1" applyProtection="1">
      <alignment horizontal="right"/>
    </xf>
    <xf numFmtId="0" fontId="33" fillId="0" borderId="0" xfId="1" applyNumberFormat="1" applyFont="1" applyBorder="1" applyAlignment="1">
      <alignment horizontal="right"/>
    </xf>
    <xf numFmtId="0" fontId="55" fillId="0" borderId="0" xfId="41" applyNumberFormat="1" applyFont="1" applyFill="1" applyBorder="1" applyAlignment="1" applyProtection="1">
      <alignment horizontal="right"/>
    </xf>
    <xf numFmtId="49" fontId="11" fillId="0" borderId="0" xfId="22" applyFont="1" applyBorder="1" applyAlignment="1">
      <alignment horizontal="right" vertical="center" wrapText="1"/>
    </xf>
    <xf numFmtId="0" fontId="11" fillId="0" borderId="0" xfId="15" applyNumberFormat="1" applyFont="1" applyFill="1" applyBorder="1" applyAlignment="1" applyProtection="1">
      <alignment horizontal="right"/>
    </xf>
    <xf numFmtId="0" fontId="6" fillId="0" borderId="0" xfId="15" applyNumberFormat="1" applyFont="1" applyFill="1" applyBorder="1" applyAlignment="1" applyProtection="1">
      <alignment horizontal="right" wrapText="1"/>
    </xf>
    <xf numFmtId="0" fontId="6" fillId="0" borderId="0" xfId="24" quotePrefix="1" applyNumberFormat="1" applyFont="1" applyFill="1" applyBorder="1" applyAlignment="1" applyProtection="1">
      <alignment horizontal="right" wrapText="1"/>
    </xf>
    <xf numFmtId="0" fontId="11" fillId="0" borderId="0" xfId="34" applyNumberFormat="1" applyFont="1" applyFill="1" applyBorder="1" applyAlignment="1" applyProtection="1">
      <alignment horizontal="right"/>
    </xf>
    <xf numFmtId="0" fontId="6" fillId="0" borderId="0" xfId="34" applyNumberFormat="1" applyFont="1" applyFill="1" applyBorder="1" applyAlignment="1" applyProtection="1">
      <alignment horizontal="right" wrapText="1"/>
    </xf>
    <xf numFmtId="0" fontId="6" fillId="0" borderId="0" xfId="24" applyNumberFormat="1" applyFont="1" applyFill="1" applyBorder="1" applyAlignment="1" applyProtection="1">
      <alignment horizontal="right" wrapText="1"/>
    </xf>
    <xf numFmtId="0" fontId="11" fillId="0" borderId="0" xfId="1" applyNumberFormat="1" applyFont="1" applyFill="1" applyBorder="1" applyAlignment="1" applyProtection="1">
      <alignment horizontal="right"/>
    </xf>
    <xf numFmtId="0" fontId="6" fillId="0" borderId="0" xfId="34" applyNumberFormat="1" applyFont="1" applyFill="1" applyBorder="1" applyAlignment="1" applyProtection="1">
      <alignment horizontal="right"/>
    </xf>
    <xf numFmtId="0" fontId="11" fillId="0" borderId="0" xfId="24" applyNumberFormat="1" applyFont="1" applyFill="1" applyBorder="1" applyAlignment="1" applyProtection="1">
      <alignment horizontal="right" wrapText="1"/>
    </xf>
    <xf numFmtId="0" fontId="11" fillId="0" borderId="0" xfId="24" applyNumberFormat="1" applyFont="1" applyFill="1" applyBorder="1" applyAlignment="1" applyProtection="1">
      <alignment horizontal="right"/>
    </xf>
    <xf numFmtId="0" fontId="16" fillId="0" borderId="0" xfId="15" quotePrefix="1" applyNumberFormat="1" applyFont="1" applyFill="1" applyBorder="1" applyAlignment="1" applyProtection="1">
      <alignment horizontal="right"/>
    </xf>
    <xf numFmtId="0" fontId="16" fillId="0" borderId="0" xfId="15" quotePrefix="1" applyNumberFormat="1" applyFont="1" applyFill="1" applyBorder="1" applyAlignment="1" applyProtection="1">
      <alignment horizontal="right" wrapText="1"/>
    </xf>
    <xf numFmtId="0" fontId="11" fillId="0" borderId="0" xfId="41" applyNumberFormat="1" applyFont="1" applyBorder="1" applyAlignment="1" applyProtection="1">
      <alignment horizontal="right" wrapText="1"/>
    </xf>
    <xf numFmtId="0" fontId="6" fillId="0" borderId="0" xfId="24" applyNumberFormat="1" applyFont="1" applyBorder="1" applyAlignment="1" applyProtection="1">
      <alignment horizontal="right" wrapText="1"/>
    </xf>
    <xf numFmtId="0" fontId="6" fillId="0" borderId="0" xfId="26" applyNumberFormat="1" applyFont="1" applyBorder="1" applyAlignment="1" applyProtection="1">
      <alignment horizontal="right" wrapText="1"/>
    </xf>
    <xf numFmtId="0" fontId="11" fillId="0" borderId="0" xfId="24" applyNumberFormat="1" applyFont="1" applyBorder="1" applyAlignment="1" applyProtection="1">
      <alignment horizontal="right" wrapText="1"/>
    </xf>
    <xf numFmtId="49" fontId="6" fillId="0" borderId="0" xfId="26" applyFont="1" applyBorder="1" applyAlignment="1" applyProtection="1">
      <alignment horizontal="right" wrapText="1"/>
    </xf>
    <xf numFmtId="0" fontId="6" fillId="0" borderId="0" xfId="0" applyNumberFormat="1" applyFont="1" applyBorder="1" applyAlignment="1" applyProtection="1">
      <alignment horizontal="right" wrapText="1"/>
      <protection locked="0"/>
    </xf>
    <xf numFmtId="49" fontId="11" fillId="0" borderId="0" xfId="38" applyFont="1" applyBorder="1" applyAlignment="1" applyProtection="1">
      <alignment horizontal="right" wrapText="1"/>
    </xf>
    <xf numFmtId="0" fontId="11" fillId="0" borderId="0" xfId="9" applyNumberFormat="1" applyFont="1" applyBorder="1" applyAlignment="1" applyProtection="1">
      <alignment horizontal="right"/>
    </xf>
    <xf numFmtId="49" fontId="6" fillId="0" borderId="0" xfId="38" applyFont="1" applyBorder="1" applyAlignment="1" applyProtection="1">
      <alignment horizontal="right" wrapText="1"/>
    </xf>
    <xf numFmtId="42" fontId="11" fillId="0" borderId="0" xfId="9" applyFont="1" applyBorder="1" applyAlignment="1" applyProtection="1">
      <alignment horizontal="right" vertical="top"/>
    </xf>
    <xf numFmtId="0" fontId="6" fillId="0" borderId="0" xfId="0" applyNumberFormat="1" applyFont="1" applyBorder="1" applyAlignment="1" applyProtection="1">
      <alignment horizontal="right" wrapText="1"/>
    </xf>
    <xf numFmtId="0" fontId="11" fillId="0" borderId="0" xfId="38" applyNumberFormat="1" applyFont="1" applyBorder="1" applyAlignment="1" applyProtection="1">
      <alignment horizontal="right" wrapText="1"/>
    </xf>
    <xf numFmtId="0" fontId="1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xf>
    <xf numFmtId="0" fontId="33" fillId="0" borderId="0" xfId="1" applyNumberFormat="1" applyFont="1" applyFill="1" applyBorder="1" applyAlignment="1"/>
    <xf numFmtId="0" fontId="57" fillId="0" borderId="0" xfId="41" applyNumberFormat="1" applyFont="1" applyFill="1" applyBorder="1" applyAlignment="1" applyProtection="1">
      <alignment horizontal="left"/>
    </xf>
    <xf numFmtId="0" fontId="58" fillId="0" borderId="0" xfId="1" applyNumberFormat="1" applyFont="1" applyFill="1" applyBorder="1" applyAlignment="1"/>
    <xf numFmtId="0" fontId="33" fillId="0" borderId="6" xfId="1" applyNumberFormat="1" applyFont="1" applyFill="1" applyBorder="1" applyAlignment="1"/>
    <xf numFmtId="49" fontId="6" fillId="0" borderId="0" xfId="22" applyFont="1" applyFill="1" applyBorder="1" applyAlignment="1">
      <alignment horizontal="left"/>
    </xf>
    <xf numFmtId="0" fontId="50" fillId="0" borderId="0" xfId="0" applyFont="1" applyFill="1" applyBorder="1">
      <alignment horizontal="center" vertical="center"/>
    </xf>
    <xf numFmtId="0" fontId="5" fillId="0" borderId="0" xfId="20" applyFont="1" applyFill="1" applyAlignment="1">
      <alignment wrapText="1"/>
    </xf>
    <xf numFmtId="0" fontId="21" fillId="0" borderId="0" xfId="15" applyNumberFormat="1" applyFont="1" applyFill="1" applyBorder="1" applyAlignment="1" applyProtection="1">
      <alignment horizontal="left" wrapText="1"/>
    </xf>
    <xf numFmtId="169" fontId="50" fillId="0" borderId="0" xfId="22" applyNumberFormat="1" applyFont="1" applyBorder="1" applyAlignment="1">
      <alignment horizontal="center" vertical="center" wrapText="1"/>
    </xf>
    <xf numFmtId="0" fontId="11" fillId="0" borderId="0" xfId="15" applyNumberFormat="1" applyFont="1" applyFill="1" applyBorder="1" applyAlignment="1" applyProtection="1">
      <alignment horizontal="left" wrapText="1"/>
    </xf>
    <xf numFmtId="49" fontId="6" fillId="0" borderId="0" xfId="34" applyNumberFormat="1" applyFont="1" applyFill="1" applyBorder="1" applyAlignment="1" applyProtection="1">
      <alignment horizontal="left" wrapText="1"/>
    </xf>
    <xf numFmtId="0" fontId="6" fillId="0" borderId="0" xfId="34" applyNumberFormat="1" applyFont="1" applyFill="1" applyBorder="1" applyAlignment="1" applyProtection="1">
      <alignment wrapText="1"/>
    </xf>
    <xf numFmtId="49" fontId="6" fillId="0" borderId="0" xfId="22" applyFont="1" applyFill="1" applyBorder="1" applyAlignment="1">
      <alignment horizontal="left" wrapText="1"/>
    </xf>
    <xf numFmtId="0" fontId="6" fillId="0" borderId="0" xfId="0" applyFont="1" applyAlignment="1">
      <alignment horizontal="center" vertical="center" wrapText="1"/>
    </xf>
    <xf numFmtId="49" fontId="53" fillId="0" borderId="0" xfId="34" applyNumberFormat="1" applyFont="1" applyFill="1" applyBorder="1" applyAlignment="1" applyProtection="1">
      <alignment horizontal="left" wrapText="1"/>
    </xf>
    <xf numFmtId="0" fontId="11" fillId="0" borderId="0" xfId="34" applyNumberFormat="1" applyFont="1" applyFill="1" applyBorder="1" applyAlignment="1" applyProtection="1">
      <alignment horizontal="left" wrapText="1"/>
    </xf>
    <xf numFmtId="49" fontId="11" fillId="0" borderId="0" xfId="34" applyNumberFormat="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0" fontId="53" fillId="0" borderId="0" xfId="34" applyNumberFormat="1" applyFont="1" applyFill="1" applyBorder="1" applyAlignment="1" applyProtection="1">
      <alignment horizontal="left" wrapText="1"/>
    </xf>
    <xf numFmtId="0" fontId="11" fillId="0" borderId="0" xfId="0" applyFont="1" applyFill="1" applyBorder="1" applyAlignment="1">
      <alignment horizontal="left" vertical="center" wrapText="1"/>
    </xf>
    <xf numFmtId="0" fontId="6" fillId="0" borderId="0" xfId="24" applyNumberFormat="1" applyFont="1" applyFill="1" applyBorder="1" applyAlignment="1" applyProtection="1">
      <alignment wrapText="1"/>
    </xf>
    <xf numFmtId="49" fontId="6" fillId="0" borderId="0" xfId="26" applyFont="1" applyFill="1" applyBorder="1" applyAlignment="1" applyProtection="1">
      <alignment horizontal="left" wrapText="1"/>
    </xf>
    <xf numFmtId="49" fontId="6" fillId="0" borderId="0" xfId="38" applyFont="1" applyFill="1" applyBorder="1" applyAlignment="1" applyProtection="1">
      <alignment wrapText="1"/>
    </xf>
    <xf numFmtId="49" fontId="11" fillId="0" borderId="0" xfId="38" applyFont="1" applyFill="1" applyBorder="1" applyAlignment="1" applyProtection="1">
      <alignment wrapText="1"/>
    </xf>
    <xf numFmtId="49" fontId="50" fillId="0" borderId="0" xfId="38" applyFont="1" applyBorder="1" applyAlignment="1" applyProtection="1">
      <alignment wrapText="1"/>
    </xf>
    <xf numFmtId="42" fontId="11" fillId="0" borderId="0" xfId="9" applyFont="1" applyBorder="1" applyAlignment="1" applyProtection="1">
      <alignment vertical="top" wrapText="1"/>
    </xf>
    <xf numFmtId="0" fontId="11" fillId="0" borderId="0" xfId="9" applyNumberFormat="1" applyFont="1" applyBorder="1" applyAlignment="1" applyProtection="1">
      <alignment horizontal="center"/>
    </xf>
    <xf numFmtId="3" fontId="6" fillId="0" borderId="17" xfId="0" applyNumberFormat="1" applyFont="1" applyBorder="1">
      <alignment horizontal="center" vertical="center"/>
    </xf>
    <xf numFmtId="0" fontId="6" fillId="0" borderId="19" xfId="0" applyFont="1" applyFill="1" applyBorder="1" applyAlignment="1"/>
    <xf numFmtId="0" fontId="6" fillId="0" borderId="16" xfId="0" applyFont="1" applyFill="1" applyBorder="1" applyAlignment="1"/>
    <xf numFmtId="0" fontId="11" fillId="0" borderId="16" xfId="0" applyFont="1" applyFill="1" applyBorder="1" applyAlignment="1"/>
    <xf numFmtId="0" fontId="6" fillId="0" borderId="11" xfId="0" applyFont="1" applyFill="1" applyBorder="1" applyAlignment="1"/>
    <xf numFmtId="0" fontId="6" fillId="0" borderId="16" xfId="0" applyNumberFormat="1" applyFont="1" applyFill="1" applyBorder="1" applyAlignment="1" applyProtection="1">
      <alignment horizontal="left" wrapText="1"/>
    </xf>
    <xf numFmtId="0" fontId="6" fillId="0" borderId="16"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 xfId="0" applyFont="1" applyBorder="1">
      <alignment horizontal="center" vertical="center"/>
    </xf>
    <xf numFmtId="49" fontId="6" fillId="0" borderId="2" xfId="34" applyNumberFormat="1" applyFont="1" applyFill="1" applyBorder="1" applyAlignment="1" applyProtection="1">
      <alignment horizontal="right"/>
    </xf>
    <xf numFmtId="49" fontId="6" fillId="0" borderId="1" xfId="32" applyNumberFormat="1" applyFont="1" applyFill="1" applyBorder="1" applyAlignment="1" applyProtection="1">
      <alignment horizontal="right"/>
    </xf>
    <xf numFmtId="49" fontId="11" fillId="0" borderId="1" xfId="34" applyNumberFormat="1" applyFont="1" applyFill="1" applyBorder="1" applyAlignment="1" applyProtection="1">
      <alignment horizontal="left"/>
    </xf>
    <xf numFmtId="0" fontId="6" fillId="0" borderId="2" xfId="15" applyNumberFormat="1" applyFont="1" applyFill="1" applyBorder="1" applyAlignment="1" applyProtection="1">
      <alignment horizontal="left"/>
    </xf>
    <xf numFmtId="0" fontId="6" fillId="0" borderId="2" xfId="15" applyNumberFormat="1" applyFont="1" applyFill="1" applyBorder="1" applyAlignment="1" applyProtection="1">
      <alignment horizontal="left" wrapText="1"/>
    </xf>
    <xf numFmtId="0" fontId="6" fillId="0" borderId="1" xfId="15" applyNumberFormat="1" applyFont="1" applyFill="1" applyBorder="1" applyAlignment="1" applyProtection="1">
      <alignment horizontal="left"/>
    </xf>
    <xf numFmtId="0" fontId="6" fillId="0" borderId="1" xfId="15" applyNumberFormat="1" applyFont="1" applyFill="1" applyBorder="1" applyAlignment="1" applyProtection="1">
      <alignment horizontal="left" wrapText="1"/>
    </xf>
    <xf numFmtId="0" fontId="6" fillId="0" borderId="2" xfId="24" applyNumberFormat="1" applyFont="1" applyFill="1" applyBorder="1" applyAlignment="1" applyProtection="1">
      <alignment horizontal="left" wrapText="1"/>
    </xf>
    <xf numFmtId="0" fontId="6" fillId="0" borderId="1" xfId="24" applyNumberFormat="1" applyFont="1" applyFill="1" applyBorder="1" applyAlignment="1" applyProtection="1">
      <alignment horizontal="left"/>
    </xf>
    <xf numFmtId="0" fontId="6" fillId="0" borderId="1" xfId="24" quotePrefix="1" applyNumberFormat="1" applyFont="1" applyFill="1" applyBorder="1" applyAlignment="1" applyProtection="1">
      <alignment horizontal="left" wrapText="1"/>
    </xf>
    <xf numFmtId="0" fontId="6" fillId="0" borderId="2" xfId="15" applyNumberFormat="1" applyFont="1" applyFill="1" applyBorder="1" applyAlignment="1" applyProtection="1">
      <alignment horizontal="left" indent="1"/>
    </xf>
    <xf numFmtId="0" fontId="6" fillId="0" borderId="1" xfId="24" applyNumberFormat="1" applyFont="1" applyFill="1" applyBorder="1" applyAlignment="1" applyProtection="1">
      <alignment horizontal="left" wrapText="1"/>
    </xf>
    <xf numFmtId="0" fontId="6" fillId="0" borderId="2" xfId="24" applyNumberFormat="1" applyFont="1" applyFill="1" applyBorder="1" applyAlignment="1" applyProtection="1"/>
    <xf numFmtId="0" fontId="6" fillId="0" borderId="1" xfId="24" applyNumberFormat="1" applyFont="1" applyFill="1" applyBorder="1" applyAlignment="1" applyProtection="1"/>
    <xf numFmtId="0" fontId="6" fillId="0" borderId="2" xfId="0" applyFont="1" applyBorder="1" applyAlignment="1">
      <alignment horizontal="center" vertical="center" wrapText="1"/>
    </xf>
    <xf numFmtId="49" fontId="6" fillId="0" borderId="1" xfId="34" applyNumberFormat="1" applyFont="1" applyFill="1" applyBorder="1" applyAlignment="1" applyProtection="1">
      <alignment horizontal="right" wrapText="1"/>
    </xf>
    <xf numFmtId="0" fontId="6" fillId="0" borderId="0" xfId="20" applyFont="1" applyBorder="1" applyAlignment="1">
      <alignment horizontal="right"/>
    </xf>
    <xf numFmtId="0" fontId="0" fillId="0" borderId="0" xfId="0" applyBorder="1" applyAlignment="1">
      <alignment horizontal="right" wrapText="1"/>
    </xf>
    <xf numFmtId="49" fontId="6" fillId="0" borderId="0" xfId="22" applyFont="1" applyFill="1" applyBorder="1" applyAlignment="1">
      <alignment horizontal="right" wrapText="1"/>
    </xf>
    <xf numFmtId="0" fontId="6" fillId="0" borderId="2" xfId="24" applyNumberFormat="1" applyFont="1" applyFill="1" applyBorder="1" applyAlignment="1" applyProtection="1">
      <alignment wrapText="1"/>
    </xf>
    <xf numFmtId="0" fontId="6" fillId="0" borderId="1" xfId="24" applyNumberFormat="1" applyFont="1" applyFill="1" applyBorder="1" applyAlignment="1" applyProtection="1">
      <alignment wrapText="1"/>
    </xf>
    <xf numFmtId="49" fontId="6" fillId="0" borderId="2" xfId="26" applyFont="1" applyFill="1" applyBorder="1" applyAlignment="1" applyProtection="1">
      <alignment horizontal="left" wrapText="1"/>
    </xf>
    <xf numFmtId="0" fontId="6" fillId="0" borderId="0" xfId="0" applyFont="1" applyBorder="1" applyAlignment="1">
      <alignment horizontal="left" wrapText="1"/>
    </xf>
    <xf numFmtId="3" fontId="51" fillId="0" borderId="4" xfId="0" applyNumberFormat="1" applyFont="1" applyBorder="1">
      <alignment horizontal="center" vertical="center"/>
    </xf>
    <xf numFmtId="0" fontId="45" fillId="0" borderId="0" xfId="21" applyFont="1" applyFill="1" applyAlignment="1"/>
    <xf numFmtId="0" fontId="5" fillId="0" borderId="0" xfId="21" applyFont="1" applyFill="1" applyAlignment="1"/>
    <xf numFmtId="0" fontId="46" fillId="0" borderId="0" xfId="21" applyFont="1" applyFill="1" applyAlignment="1">
      <alignment horizontal="left" indent="5"/>
    </xf>
    <xf numFmtId="0" fontId="17" fillId="0" borderId="0" xfId="0" applyFont="1" applyFill="1" applyBorder="1" applyAlignment="1">
      <alignment horizontal="center" wrapText="1"/>
    </xf>
    <xf numFmtId="0" fontId="16" fillId="0" borderId="4" xfId="0" applyFont="1" applyBorder="1" applyAlignment="1">
      <alignment horizontal="center" vertical="center"/>
    </xf>
    <xf numFmtId="3" fontId="16" fillId="0" borderId="17" xfId="0" applyNumberFormat="1" applyFont="1" applyBorder="1">
      <alignment horizontal="center" vertical="center"/>
    </xf>
    <xf numFmtId="0" fontId="17" fillId="2" borderId="6" xfId="0" applyFont="1" applyFill="1" applyBorder="1" applyAlignment="1">
      <alignment horizontal="center" wrapText="1"/>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7" fillId="0" borderId="15" xfId="0" applyFont="1" applyBorder="1" applyAlignment="1">
      <alignment horizontal="left" vertical="center"/>
    </xf>
    <xf numFmtId="0" fontId="17" fillId="0" borderId="0"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6" fillId="0" borderId="12" xfId="0" applyFont="1" applyBorder="1" applyAlignment="1">
      <alignment horizontal="center" vertical="center"/>
    </xf>
    <xf numFmtId="0" fontId="16" fillId="0" borderId="6" xfId="0" applyFont="1" applyFill="1" applyBorder="1" applyAlignment="1">
      <alignment horizontal="center" vertical="center"/>
    </xf>
    <xf numFmtId="49" fontId="21" fillId="0" borderId="0" xfId="1" applyFont="1" applyFill="1" applyBorder="1" applyAlignment="1">
      <alignment horizontal="left" vertical="top" wrapText="1"/>
    </xf>
    <xf numFmtId="0" fontId="0" fillId="0" borderId="0" xfId="0" applyAlignment="1">
      <alignment horizontal="left" vertical="top" wrapText="1"/>
    </xf>
    <xf numFmtId="0" fontId="61" fillId="0" borderId="6" xfId="0" applyFont="1" applyBorder="1" applyAlignment="1">
      <alignment horizontal="left"/>
    </xf>
    <xf numFmtId="0" fontId="62" fillId="3" borderId="6" xfId="0" applyFont="1" applyFill="1" applyBorder="1" applyAlignment="1">
      <alignment horizontal="left"/>
    </xf>
    <xf numFmtId="0" fontId="16" fillId="0" borderId="0" xfId="13" applyNumberFormat="1" applyFont="1" applyBorder="1" applyAlignment="1"/>
    <xf numFmtId="49" fontId="17" fillId="0" borderId="0" xfId="22" applyFont="1">
      <alignment horizontal="left" vertical="top" wrapText="1"/>
    </xf>
    <xf numFmtId="37" fontId="16" fillId="0" borderId="0" xfId="13" applyNumberFormat="1" applyFont="1" applyBorder="1" applyAlignment="1"/>
    <xf numFmtId="49" fontId="17" fillId="0" borderId="0" xfId="22" applyFont="1" applyAlignment="1">
      <alignment horizontal="center" vertical="center" wrapText="1"/>
    </xf>
    <xf numFmtId="49" fontId="17" fillId="0" borderId="0" xfId="22" applyFont="1" applyAlignment="1">
      <alignment horizontal="left" vertical="center" wrapText="1"/>
    </xf>
    <xf numFmtId="49" fontId="17" fillId="0" borderId="0" xfId="22" quotePrefix="1" applyFont="1" applyAlignment="1">
      <alignment horizontal="left" vertical="center" wrapText="1"/>
    </xf>
    <xf numFmtId="49" fontId="17" fillId="0" borderId="0" xfId="22" applyFont="1" applyBorder="1" applyAlignment="1">
      <alignment horizontal="center" vertical="center" wrapText="1"/>
    </xf>
    <xf numFmtId="0" fontId="16" fillId="0" borderId="2" xfId="0" applyFont="1" applyBorder="1">
      <alignment horizontal="center" vertical="center"/>
    </xf>
    <xf numFmtId="166" fontId="16" fillId="0" borderId="2" xfId="6" applyNumberFormat="1" applyFont="1" applyBorder="1"/>
    <xf numFmtId="0" fontId="16" fillId="0" borderId="2" xfId="3" applyNumberFormat="1" applyFont="1" applyBorder="1"/>
    <xf numFmtId="42" fontId="16" fillId="0" borderId="2" xfId="9" applyFont="1" applyBorder="1" applyAlignment="1" applyProtection="1"/>
    <xf numFmtId="42" fontId="16" fillId="0" borderId="1" xfId="9" applyFont="1" applyBorder="1" applyAlignment="1" applyProtection="1"/>
    <xf numFmtId="0" fontId="16" fillId="0" borderId="0" xfId="18" applyFont="1" applyAlignment="1">
      <alignment wrapText="1"/>
    </xf>
    <xf numFmtId="0" fontId="16" fillId="0" borderId="0" xfId="18" applyFont="1" applyBorder="1" applyAlignment="1">
      <alignment wrapText="1"/>
    </xf>
    <xf numFmtId="37" fontId="16" fillId="0" borderId="0" xfId="18" applyNumberFormat="1" applyFont="1" applyAlignment="1">
      <alignment wrapText="1"/>
    </xf>
    <xf numFmtId="0" fontId="16" fillId="0" borderId="0" xfId="8" applyNumberFormat="1" applyFont="1" applyBorder="1" applyAlignment="1">
      <alignment wrapText="1"/>
    </xf>
    <xf numFmtId="166" fontId="16" fillId="0" borderId="0" xfId="13" applyNumberFormat="1" applyFont="1" applyAlignment="1">
      <alignment wrapText="1"/>
    </xf>
    <xf numFmtId="42" fontId="16" fillId="0" borderId="0" xfId="8" applyNumberFormat="1" applyFont="1" applyAlignment="1">
      <alignment wrapText="1"/>
    </xf>
    <xf numFmtId="166" fontId="16" fillId="0" borderId="0" xfId="18" applyNumberFormat="1" applyFont="1" applyAlignment="1">
      <alignment wrapText="1"/>
    </xf>
    <xf numFmtId="0" fontId="16" fillId="0" borderId="1" xfId="0" applyFont="1" applyBorder="1">
      <alignment horizontal="center" vertical="center"/>
    </xf>
    <xf numFmtId="0" fontId="16" fillId="0" borderId="1" xfId="3" applyNumberFormat="1" applyFont="1" applyBorder="1"/>
    <xf numFmtId="166" fontId="16" fillId="0" borderId="0" xfId="6" applyNumberFormat="1" applyFont="1" applyBorder="1"/>
    <xf numFmtId="0" fontId="17" fillId="0" borderId="0" xfId="0" applyFont="1" applyBorder="1" applyAlignment="1">
      <alignment horizontal="right"/>
    </xf>
    <xf numFmtId="166" fontId="16" fillId="0" borderId="3" xfId="6" applyNumberFormat="1" applyFont="1" applyBorder="1"/>
    <xf numFmtId="42" fontId="16" fillId="0" borderId="5" xfId="9" applyFont="1" applyBorder="1" applyAlignment="1" applyProtection="1"/>
    <xf numFmtId="42" fontId="16" fillId="0" borderId="6" xfId="9" applyFont="1" applyBorder="1" applyAlignment="1" applyProtection="1"/>
    <xf numFmtId="37" fontId="16" fillId="0" borderId="0" xfId="13" applyNumberFormat="1" applyFont="1" applyAlignment="1">
      <alignment wrapText="1"/>
    </xf>
    <xf numFmtId="0" fontId="16" fillId="0" borderId="0" xfId="3" applyNumberFormat="1" applyFont="1" applyBorder="1"/>
    <xf numFmtId="0" fontId="16" fillId="0" borderId="6" xfId="3" applyNumberFormat="1" applyFont="1" applyBorder="1"/>
    <xf numFmtId="0" fontId="17" fillId="0" borderId="0" xfId="13" applyNumberFormat="1" applyFont="1" applyBorder="1" applyAlignment="1"/>
    <xf numFmtId="0" fontId="16" fillId="0" borderId="0" xfId="18" applyFont="1" applyBorder="1" applyAlignment="1">
      <alignment vertical="center" wrapText="1"/>
    </xf>
    <xf numFmtId="49" fontId="17" fillId="0" borderId="0" xfId="22" applyFont="1" applyFill="1" applyAlignment="1">
      <alignment horizontal="center" vertical="center" wrapText="1"/>
    </xf>
    <xf numFmtId="1" fontId="6" fillId="0" borderId="0" xfId="44" applyFont="1" applyAlignment="1">
      <alignment horizontal="left"/>
    </xf>
    <xf numFmtId="49" fontId="11" fillId="0" borderId="0" xfId="22" applyFont="1" applyAlignment="1">
      <alignment horizontal="center" vertical="center" wrapText="1"/>
    </xf>
    <xf numFmtId="0" fontId="6" fillId="0" borderId="0" xfId="18" applyFont="1" applyBorder="1" applyAlignment="1">
      <alignment vertical="center" wrapText="1"/>
    </xf>
    <xf numFmtId="49" fontId="11" fillId="0" borderId="0" xfId="22" applyFont="1" applyFill="1" applyAlignment="1">
      <alignment horizontal="center" vertical="center" wrapText="1"/>
    </xf>
    <xf numFmtId="0" fontId="6" fillId="0" borderId="0" xfId="18" applyFont="1" applyBorder="1" applyAlignment="1">
      <alignment wrapText="1"/>
    </xf>
    <xf numFmtId="37" fontId="6" fillId="0" borderId="0" xfId="18" applyNumberFormat="1" applyFont="1" applyAlignment="1">
      <alignment wrapText="1"/>
    </xf>
    <xf numFmtId="0" fontId="6" fillId="0" borderId="0" xfId="8" applyNumberFormat="1" applyFont="1" applyBorder="1" applyAlignment="1">
      <alignment wrapText="1"/>
    </xf>
    <xf numFmtId="0" fontId="6" fillId="0" borderId="0" xfId="18" applyFont="1" applyAlignment="1">
      <alignment wrapText="1"/>
    </xf>
    <xf numFmtId="166" fontId="6" fillId="0" borderId="0" xfId="13" applyNumberFormat="1" applyFont="1" applyAlignment="1">
      <alignment wrapText="1"/>
    </xf>
    <xf numFmtId="42" fontId="6" fillId="0" borderId="0" xfId="8" applyNumberFormat="1" applyFont="1" applyAlignment="1">
      <alignment wrapText="1"/>
    </xf>
    <xf numFmtId="166" fontId="6" fillId="0" borderId="0" xfId="18" applyNumberFormat="1" applyFont="1" applyAlignment="1">
      <alignment wrapText="1"/>
    </xf>
    <xf numFmtId="164" fontId="16" fillId="0" borderId="0" xfId="3" applyFont="1" applyBorder="1"/>
    <xf numFmtId="166" fontId="16" fillId="0" borderId="2" xfId="6" applyNumberFormat="1" applyFont="1" applyFill="1" applyBorder="1"/>
    <xf numFmtId="166" fontId="16" fillId="0" borderId="1" xfId="6" applyNumberFormat="1" applyFont="1" applyBorder="1"/>
    <xf numFmtId="166" fontId="16" fillId="0" borderId="1" xfId="6" applyNumberFormat="1" applyFont="1" applyFill="1" applyBorder="1"/>
    <xf numFmtId="166" fontId="16" fillId="0" borderId="3" xfId="6" applyNumberFormat="1" applyFont="1" applyFill="1" applyBorder="1"/>
    <xf numFmtId="0" fontId="6" fillId="0" borderId="0" xfId="18" applyNumberFormat="1" applyFont="1" applyAlignment="1">
      <alignment wrapText="1"/>
    </xf>
    <xf numFmtId="0" fontId="60" fillId="0" borderId="0" xfId="0" applyFont="1" applyFill="1" applyAlignment="1">
      <alignment vertical="top" wrapText="1"/>
    </xf>
    <xf numFmtId="0" fontId="21" fillId="0" borderId="0" xfId="0" applyFont="1" applyAlignment="1">
      <alignment vertical="top"/>
    </xf>
    <xf numFmtId="0" fontId="5" fillId="0" borderId="0" xfId="0" applyFont="1" applyAlignment="1">
      <alignment horizontal="right" vertical="top"/>
    </xf>
    <xf numFmtId="0" fontId="5" fillId="0" borderId="0" xfId="0" applyFont="1" applyAlignment="1">
      <alignment vertical="top"/>
    </xf>
    <xf numFmtId="0" fontId="5" fillId="0" borderId="0" xfId="0" applyFont="1" applyFill="1" applyAlignment="1">
      <alignment vertical="top"/>
    </xf>
    <xf numFmtId="0" fontId="24" fillId="0" borderId="0" xfId="0" applyFont="1" applyFill="1" applyAlignment="1">
      <alignment horizontal="right" vertical="top"/>
    </xf>
    <xf numFmtId="49" fontId="33" fillId="0" borderId="0" xfId="2" applyFont="1" applyBorder="1" applyAlignment="1">
      <alignment horizontal="left" indent="1"/>
    </xf>
    <xf numFmtId="0" fontId="5" fillId="0" borderId="0" xfId="0" applyFont="1" applyAlignment="1"/>
    <xf numFmtId="49" fontId="33" fillId="0" borderId="0" xfId="2" applyFont="1" applyBorder="1" applyAlignment="1">
      <alignment horizontal="left"/>
    </xf>
    <xf numFmtId="0" fontId="5" fillId="0" borderId="0" xfId="0" applyFont="1" applyAlignment="1">
      <alignment horizontal="right"/>
    </xf>
    <xf numFmtId="49" fontId="20" fillId="0" borderId="0" xfId="2" applyFont="1" applyBorder="1" applyAlignment="1">
      <alignment horizontal="left" vertical="center"/>
    </xf>
    <xf numFmtId="0" fontId="65" fillId="0" borderId="0" xfId="0" applyFont="1" applyAlignment="1">
      <alignment horizontal="right" vertical="center"/>
    </xf>
    <xf numFmtId="0" fontId="11" fillId="0" borderId="0" xfId="0" applyFont="1" applyFill="1" applyAlignment="1">
      <alignment horizontal="center" vertical="center"/>
    </xf>
    <xf numFmtId="0" fontId="65" fillId="0" borderId="0" xfId="0" applyFont="1" applyAlignment="1">
      <alignment vertical="center"/>
    </xf>
    <xf numFmtId="0" fontId="65" fillId="0" borderId="0" xfId="0" applyFont="1" applyAlignment="1"/>
    <xf numFmtId="0" fontId="16" fillId="0" borderId="0" xfId="0" applyFont="1" applyAlignment="1">
      <alignment horizontal="right" vertical="center"/>
    </xf>
    <xf numFmtId="1" fontId="11" fillId="0" borderId="0" xfId="40" applyFont="1" applyAlignment="1">
      <alignment horizontal="left"/>
    </xf>
    <xf numFmtId="0" fontId="65" fillId="0" borderId="0" xfId="0" applyFont="1">
      <alignment horizontal="center" vertical="center"/>
    </xf>
    <xf numFmtId="0" fontId="65" fillId="0" borderId="0" xfId="0" applyFont="1" applyFill="1" applyBorder="1">
      <alignment horizontal="center" vertical="center"/>
    </xf>
    <xf numFmtId="0" fontId="65" fillId="0" borderId="0" xfId="0" applyFont="1" applyFill="1">
      <alignment horizontal="center" vertical="center"/>
    </xf>
    <xf numFmtId="164" fontId="16" fillId="0" borderId="5" xfId="3" applyFont="1" applyFill="1" applyBorder="1"/>
    <xf numFmtId="44" fontId="65" fillId="0" borderId="6" xfId="6" applyFont="1" applyFill="1" applyBorder="1"/>
    <xf numFmtId="9" fontId="16" fillId="0" borderId="2" xfId="28" applyFont="1" applyFill="1" applyBorder="1"/>
    <xf numFmtId="9" fontId="16" fillId="0" borderId="1" xfId="28" applyFont="1" applyFill="1" applyBorder="1"/>
    <xf numFmtId="49" fontId="65" fillId="0" borderId="0" xfId="23" applyFont="1">
      <alignment horizontal="left" vertical="top" wrapText="1"/>
    </xf>
    <xf numFmtId="164" fontId="65" fillId="0" borderId="0" xfId="3" applyFont="1" applyFill="1" applyBorder="1"/>
    <xf numFmtId="49" fontId="11" fillId="0" borderId="0" xfId="31" applyFont="1" applyAlignment="1"/>
    <xf numFmtId="0" fontId="0" fillId="0" borderId="0" xfId="0" applyAlignment="1">
      <alignment horizontal="right" vertical="center"/>
    </xf>
    <xf numFmtId="49" fontId="65" fillId="0" borderId="0" xfId="31" applyFont="1" applyAlignment="1">
      <alignment horizontal="right"/>
    </xf>
    <xf numFmtId="49" fontId="16" fillId="0" borderId="0" xfId="0" applyNumberFormat="1" applyFont="1" applyAlignment="1">
      <alignment horizontal="right" vertical="center"/>
    </xf>
    <xf numFmtId="164" fontId="16" fillId="0" borderId="3" xfId="3" applyFont="1" applyFill="1" applyBorder="1"/>
    <xf numFmtId="44" fontId="16" fillId="0" borderId="0" xfId="6" applyFont="1" applyFill="1" applyBorder="1"/>
    <xf numFmtId="1" fontId="11" fillId="0" borderId="0" xfId="40" applyFont="1" applyAlignment="1">
      <alignment horizontal="right"/>
    </xf>
    <xf numFmtId="49" fontId="17" fillId="0" borderId="0" xfId="0" applyNumberFormat="1" applyFont="1" applyAlignment="1">
      <alignment horizontal="right" vertical="center"/>
    </xf>
    <xf numFmtId="164" fontId="65" fillId="0" borderId="6" xfId="3" applyFont="1" applyFill="1" applyBorder="1"/>
    <xf numFmtId="164" fontId="65" fillId="0" borderId="3" xfId="3" applyFont="1" applyFill="1" applyBorder="1"/>
    <xf numFmtId="0" fontId="16" fillId="0" borderId="0" xfId="0" applyFont="1" applyBorder="1" applyAlignment="1">
      <alignment horizontal="right" vertical="center"/>
    </xf>
    <xf numFmtId="9" fontId="16" fillId="0" borderId="0" xfId="28" applyFont="1" applyFill="1" applyBorder="1"/>
    <xf numFmtId="0" fontId="5" fillId="0" borderId="0" xfId="0" applyFont="1" applyBorder="1" applyAlignment="1">
      <alignment horizontal="right" vertical="center"/>
    </xf>
    <xf numFmtId="44" fontId="65" fillId="0" borderId="0" xfId="6" applyFont="1" applyFill="1" applyBorder="1"/>
    <xf numFmtId="1" fontId="11" fillId="0" borderId="30" xfId="40" applyFont="1" applyBorder="1" applyAlignment="1">
      <alignment horizontal="left"/>
    </xf>
    <xf numFmtId="1" fontId="11" fillId="0" borderId="30" xfId="40" applyFont="1" applyFill="1" applyBorder="1" applyAlignment="1">
      <alignment horizontal="left"/>
    </xf>
    <xf numFmtId="0" fontId="11" fillId="0" borderId="0" xfId="0" applyFont="1" applyAlignment="1">
      <alignment horizontal="left" vertical="center"/>
    </xf>
    <xf numFmtId="0" fontId="65" fillId="0" borderId="2" xfId="0" applyFont="1" applyBorder="1">
      <alignment horizontal="center" vertical="center"/>
    </xf>
    <xf numFmtId="164" fontId="65" fillId="0" borderId="2" xfId="3" applyFont="1" applyFill="1" applyBorder="1"/>
    <xf numFmtId="0" fontId="65" fillId="0" borderId="2" xfId="0" applyFont="1" applyFill="1" applyBorder="1">
      <alignment horizontal="center" vertical="center"/>
    </xf>
    <xf numFmtId="0" fontId="65" fillId="0" borderId="1" xfId="0" applyFont="1" applyBorder="1">
      <alignment horizontal="center" vertical="center"/>
    </xf>
    <xf numFmtId="164" fontId="65" fillId="0" borderId="1" xfId="3" applyFont="1" applyFill="1" applyBorder="1"/>
    <xf numFmtId="0" fontId="65" fillId="0" borderId="1" xfId="0" applyFont="1" applyFill="1" applyBorder="1">
      <alignment horizontal="center" vertical="center"/>
    </xf>
    <xf numFmtId="0" fontId="65" fillId="0" borderId="5" xfId="0" applyFont="1" applyBorder="1">
      <alignment horizontal="center" vertical="center"/>
    </xf>
    <xf numFmtId="164" fontId="65" fillId="0" borderId="5" xfId="3" applyFont="1" applyFill="1" applyBorder="1"/>
    <xf numFmtId="0" fontId="65" fillId="0" borderId="5" xfId="0" applyFont="1" applyFill="1" applyBorder="1">
      <alignment horizontal="center" vertical="center"/>
    </xf>
    <xf numFmtId="0" fontId="16" fillId="0" borderId="31" xfId="0" applyFont="1" applyBorder="1">
      <alignment horizontal="center" vertical="center"/>
    </xf>
    <xf numFmtId="0" fontId="16" fillId="0" borderId="31" xfId="0" applyFont="1" applyFill="1" applyBorder="1">
      <alignment horizontal="center" vertical="center"/>
    </xf>
    <xf numFmtId="0" fontId="65" fillId="0" borderId="30" xfId="0" applyFont="1" applyFill="1" applyBorder="1">
      <alignment horizontal="center" vertical="center"/>
    </xf>
    <xf numFmtId="0" fontId="66" fillId="0" borderId="0" xfId="0" applyFont="1" applyFill="1" applyAlignment="1">
      <alignment horizontal="left" vertical="center"/>
    </xf>
    <xf numFmtId="1" fontId="11" fillId="0" borderId="0" xfId="40" applyFont="1" applyBorder="1" applyAlignment="1">
      <alignment horizontal="left"/>
    </xf>
    <xf numFmtId="1" fontId="11" fillId="0" borderId="0" xfId="40" applyFont="1" applyFill="1" applyBorder="1" applyAlignment="1">
      <alignment horizontal="left"/>
    </xf>
    <xf numFmtId="0" fontId="5" fillId="0" borderId="0" xfId="0" applyFont="1" applyFill="1" applyAlignment="1">
      <alignment horizontal="right" vertical="center"/>
    </xf>
    <xf numFmtId="0" fontId="0" fillId="0" borderId="0" xfId="0" applyFill="1" applyAlignment="1">
      <alignment horizontal="right" vertical="center"/>
    </xf>
    <xf numFmtId="0" fontId="67" fillId="0" borderId="0" xfId="0" applyFont="1" applyFill="1" applyAlignment="1">
      <alignment horizontal="right"/>
    </xf>
    <xf numFmtId="49" fontId="20" fillId="0" borderId="0" xfId="2" applyFont="1" applyFill="1" applyBorder="1" applyAlignment="1">
      <alignment horizontal="left" vertical="center"/>
    </xf>
    <xf numFmtId="0" fontId="65" fillId="0" borderId="0" xfId="0" applyFont="1" applyFill="1" applyAlignment="1"/>
    <xf numFmtId="1" fontId="11" fillId="0" borderId="0" xfId="40" applyFont="1" applyFill="1" applyAlignment="1">
      <alignment horizontal="left"/>
    </xf>
    <xf numFmtId="49" fontId="65" fillId="0" borderId="0" xfId="23" applyFont="1" applyFill="1">
      <alignment horizontal="left" vertical="top" wrapText="1"/>
    </xf>
    <xf numFmtId="49" fontId="11" fillId="0" borderId="0" xfId="31" applyFont="1" applyFill="1" applyAlignment="1"/>
    <xf numFmtId="1" fontId="11" fillId="0" borderId="0" xfId="40" applyFont="1" applyFill="1" applyAlignment="1">
      <alignment horizontal="right"/>
    </xf>
    <xf numFmtId="49" fontId="17" fillId="0" borderId="0" xfId="0" applyNumberFormat="1" applyFont="1" applyFill="1" applyAlignment="1">
      <alignment horizontal="right" vertical="center"/>
    </xf>
    <xf numFmtId="0" fontId="11" fillId="0" borderId="30" xfId="0" applyFont="1" applyFill="1" applyBorder="1" applyAlignment="1">
      <alignment horizontal="left"/>
    </xf>
    <xf numFmtId="0" fontId="0" fillId="0" borderId="30" xfId="0" applyFill="1" applyBorder="1" applyAlignment="1">
      <alignment horizontal="right" vertical="center"/>
    </xf>
    <xf numFmtId="164" fontId="65" fillId="0" borderId="30" xfId="3" applyFont="1" applyFill="1" applyBorder="1"/>
    <xf numFmtId="0" fontId="66" fillId="0" borderId="29" xfId="0" applyFont="1" applyFill="1" applyBorder="1" applyAlignment="1">
      <alignment horizontal="left" vertical="center"/>
    </xf>
    <xf numFmtId="0" fontId="0" fillId="0" borderId="29" xfId="0" applyFill="1" applyBorder="1" applyAlignment="1">
      <alignment horizontal="right" vertical="center"/>
    </xf>
    <xf numFmtId="0" fontId="64" fillId="0" borderId="0" xfId="0" applyFont="1" applyBorder="1" applyAlignment="1"/>
    <xf numFmtId="0" fontId="35" fillId="0" borderId="0" xfId="0" applyFont="1" applyAlignment="1">
      <alignment horizontal="right"/>
    </xf>
    <xf numFmtId="0" fontId="5" fillId="0" borderId="0" xfId="0" applyFont="1" applyBorder="1" applyAlignment="1"/>
    <xf numFmtId="0" fontId="11" fillId="0" borderId="0" xfId="17" applyFont="1" applyBorder="1"/>
    <xf numFmtId="1" fontId="11" fillId="0" borderId="0" xfId="30" applyAlignment="1">
      <alignment horizontal="left"/>
    </xf>
    <xf numFmtId="0" fontId="65" fillId="0" borderId="0" xfId="17" applyAlignment="1"/>
    <xf numFmtId="0" fontId="11" fillId="0" borderId="0" xfId="17" applyFont="1" applyAlignment="1">
      <alignment horizontal="center" wrapText="1"/>
    </xf>
    <xf numFmtId="0" fontId="11" fillId="0" borderId="0" xfId="17" applyFont="1" applyBorder="1" applyAlignment="1">
      <alignment horizontal="center"/>
    </xf>
    <xf numFmtId="0" fontId="65" fillId="0" borderId="0" xfId="17"/>
    <xf numFmtId="1" fontId="66" fillId="0" borderId="0" xfId="40" applyAlignment="1">
      <alignment horizontal="left"/>
    </xf>
    <xf numFmtId="0" fontId="65" fillId="0" borderId="0" xfId="17" applyBorder="1"/>
    <xf numFmtId="1" fontId="46" fillId="0" borderId="0" xfId="30" applyFont="1" applyAlignment="1">
      <alignment horizontal="left"/>
    </xf>
    <xf numFmtId="0" fontId="65" fillId="0" borderId="0" xfId="17" applyFont="1" applyAlignment="1">
      <alignment horizontal="left"/>
    </xf>
    <xf numFmtId="0" fontId="65" fillId="0" borderId="0" xfId="17" applyFont="1" applyAlignment="1"/>
    <xf numFmtId="0" fontId="16" fillId="0" borderId="0" xfId="17" applyFont="1" applyAlignment="1"/>
    <xf numFmtId="166" fontId="16" fillId="0" borderId="2" xfId="4" applyFont="1" applyBorder="1"/>
    <xf numFmtId="0" fontId="16" fillId="0" borderId="0" xfId="17" applyFont="1" applyBorder="1"/>
    <xf numFmtId="167" fontId="16" fillId="0" borderId="2" xfId="12" applyFont="1" applyBorder="1"/>
    <xf numFmtId="167" fontId="16" fillId="0" borderId="6" xfId="12" applyFont="1" applyBorder="1"/>
    <xf numFmtId="0" fontId="16" fillId="0" borderId="0" xfId="17" applyFont="1"/>
    <xf numFmtId="166" fontId="16" fillId="0" borderId="1" xfId="4" applyFont="1"/>
    <xf numFmtId="167" fontId="16" fillId="0" borderId="1" xfId="12" applyFont="1" applyBorder="1"/>
    <xf numFmtId="0" fontId="11" fillId="0" borderId="0" xfId="17" applyFont="1" applyFill="1" applyAlignment="1"/>
    <xf numFmtId="166" fontId="16" fillId="0" borderId="3" xfId="4" applyFont="1" applyBorder="1"/>
    <xf numFmtId="167" fontId="16" fillId="0" borderId="0" xfId="12" applyFont="1" applyBorder="1"/>
    <xf numFmtId="1" fontId="11" fillId="0" borderId="0" xfId="30" applyFont="1" applyAlignment="1">
      <alignment horizontal="left"/>
    </xf>
    <xf numFmtId="1" fontId="11" fillId="0" borderId="0" xfId="30" applyAlignment="1"/>
    <xf numFmtId="0" fontId="16" fillId="0" borderId="0" xfId="17" applyFont="1" applyFill="1" applyBorder="1" applyAlignment="1">
      <alignment horizontal="left"/>
    </xf>
    <xf numFmtId="0" fontId="16" fillId="0" borderId="0" xfId="17" applyFont="1" applyFill="1" applyBorder="1" applyAlignment="1"/>
    <xf numFmtId="0" fontId="17" fillId="0" borderId="0" xfId="17" applyFont="1" applyFill="1" applyBorder="1" applyAlignment="1"/>
    <xf numFmtId="166" fontId="16" fillId="0" borderId="0" xfId="4" applyFont="1" applyFill="1" applyBorder="1"/>
    <xf numFmtId="0" fontId="16" fillId="0" borderId="0" xfId="17" applyFont="1" applyFill="1" applyBorder="1"/>
    <xf numFmtId="167" fontId="16" fillId="0" borderId="0" xfId="12" applyFont="1" applyFill="1" applyBorder="1"/>
    <xf numFmtId="0" fontId="65" fillId="0" borderId="0" xfId="17" applyAlignment="1">
      <alignment horizontal="left"/>
    </xf>
    <xf numFmtId="0" fontId="11" fillId="0" borderId="0" xfId="17" applyFont="1" applyAlignment="1">
      <alignment horizontal="right"/>
    </xf>
    <xf numFmtId="166" fontId="65" fillId="0" borderId="6" xfId="17" applyNumberFormat="1" applyBorder="1" applyAlignment="1"/>
    <xf numFmtId="167" fontId="65" fillId="0" borderId="6" xfId="12" applyBorder="1"/>
    <xf numFmtId="1" fontId="46" fillId="0" borderId="0" xfId="30" applyFont="1" applyFill="1" applyAlignment="1">
      <alignment horizontal="left"/>
    </xf>
    <xf numFmtId="1" fontId="11" fillId="0" borderId="0" xfId="30" applyFill="1" applyAlignment="1"/>
    <xf numFmtId="0" fontId="65" fillId="0" borderId="0" xfId="17" applyFill="1" applyBorder="1"/>
    <xf numFmtId="0" fontId="65" fillId="0" borderId="0" xfId="17" applyFill="1"/>
    <xf numFmtId="0" fontId="65" fillId="0" borderId="0" xfId="17" applyFont="1" applyFill="1" applyAlignment="1">
      <alignment horizontal="left"/>
    </xf>
    <xf numFmtId="0" fontId="65" fillId="0" borderId="0" xfId="17" applyFont="1" applyFill="1" applyAlignment="1"/>
    <xf numFmtId="0" fontId="16" fillId="0" borderId="0" xfId="17" applyFont="1" applyFill="1" applyAlignment="1"/>
    <xf numFmtId="166" fontId="16" fillId="0" borderId="2" xfId="4" applyFont="1" applyFill="1" applyBorder="1"/>
    <xf numFmtId="167" fontId="16" fillId="0" borderId="2" xfId="12" applyFont="1" applyFill="1" applyBorder="1"/>
    <xf numFmtId="167" fontId="16" fillId="0" borderId="6" xfId="12" applyFont="1" applyFill="1" applyBorder="1"/>
    <xf numFmtId="0" fontId="16" fillId="0" borderId="0" xfId="17" applyFont="1" applyFill="1"/>
    <xf numFmtId="166" fontId="16" fillId="0" borderId="1" xfId="4" applyFont="1" applyFill="1"/>
    <xf numFmtId="167" fontId="16" fillId="0" borderId="1" xfId="12" applyFont="1" applyFill="1" applyBorder="1"/>
    <xf numFmtId="166" fontId="16" fillId="0" borderId="3" xfId="4" applyFont="1" applyFill="1" applyBorder="1"/>
    <xf numFmtId="166" fontId="16" fillId="0" borderId="17" xfId="4" applyFont="1" applyFill="1" applyBorder="1"/>
    <xf numFmtId="166" fontId="16" fillId="0" borderId="22" xfId="4" applyFont="1" applyFill="1" applyBorder="1"/>
    <xf numFmtId="167" fontId="16" fillId="0" borderId="22" xfId="12" applyFont="1" applyFill="1" applyBorder="1"/>
    <xf numFmtId="0" fontId="22" fillId="0" borderId="0" xfId="0" applyFont="1" applyFill="1" applyAlignment="1">
      <alignment horizontal="left" vertical="center"/>
    </xf>
    <xf numFmtId="5" fontId="65" fillId="0" borderId="0" xfId="0" applyNumberFormat="1" applyFont="1" applyAlignment="1">
      <alignment horizontal="right"/>
    </xf>
    <xf numFmtId="0" fontId="65" fillId="0" borderId="0" xfId="0" applyFont="1" applyAlignment="1">
      <alignment horizontal="left"/>
    </xf>
    <xf numFmtId="0" fontId="65" fillId="2" borderId="0" xfId="0" applyFont="1" applyFill="1">
      <alignment horizontal="center" vertical="center"/>
    </xf>
    <xf numFmtId="0" fontId="68" fillId="0" borderId="0" xfId="0" applyFont="1" applyFill="1" applyAlignment="1">
      <alignment horizontal="left" vertical="center"/>
    </xf>
    <xf numFmtId="0" fontId="68" fillId="0" borderId="0" xfId="0" applyFont="1" applyAlignment="1">
      <alignment horizontal="right"/>
    </xf>
    <xf numFmtId="0" fontId="68" fillId="0" borderId="0" xfId="0" applyFont="1">
      <alignment horizontal="center" vertical="center"/>
    </xf>
    <xf numFmtId="0" fontId="66" fillId="0" borderId="0" xfId="0" applyFont="1" applyFill="1">
      <alignment horizontal="center" vertical="center"/>
    </xf>
    <xf numFmtId="0" fontId="69" fillId="0" borderId="0" xfId="0" applyFont="1" applyFill="1" applyAlignment="1">
      <alignment horizontal="left" vertical="center"/>
    </xf>
    <xf numFmtId="0" fontId="69" fillId="0" borderId="0" xfId="0" applyFont="1" applyAlignment="1">
      <alignment horizontal="right"/>
    </xf>
    <xf numFmtId="5" fontId="68" fillId="0" borderId="2" xfId="0" applyNumberFormat="1" applyFont="1" applyBorder="1" applyAlignment="1">
      <alignment horizontal="right"/>
    </xf>
    <xf numFmtId="0" fontId="68" fillId="0" borderId="0" xfId="0" applyFont="1" applyAlignment="1">
      <alignment horizontal="left"/>
    </xf>
    <xf numFmtId="0" fontId="0" fillId="0" borderId="0" xfId="0" applyAlignment="1">
      <alignment horizontal="left" vertical="center"/>
    </xf>
    <xf numFmtId="0" fontId="21" fillId="0" borderId="0" xfId="16" applyNumberFormat="1" applyFont="1" applyFill="1" applyBorder="1" applyAlignment="1" applyProtection="1">
      <alignment vertical="top"/>
    </xf>
    <xf numFmtId="0" fontId="21" fillId="0" borderId="0" xfId="16" applyNumberFormat="1" applyFont="1" applyFill="1" applyBorder="1" applyAlignment="1" applyProtection="1">
      <alignment horizontal="right" vertical="top"/>
    </xf>
    <xf numFmtId="0" fontId="16" fillId="0" borderId="0" xfId="16" applyNumberFormat="1" applyFont="1" applyFill="1" applyBorder="1" applyAlignment="1" applyProtection="1">
      <alignment horizontal="left" vertical="top" wrapText="1"/>
    </xf>
    <xf numFmtId="37" fontId="70" fillId="0" borderId="0" xfId="16" applyNumberFormat="1" applyFont="1" applyFill="1" applyBorder="1" applyAlignment="1" applyProtection="1">
      <alignment horizontal="left" vertical="top"/>
    </xf>
    <xf numFmtId="49" fontId="33" fillId="0" borderId="0" xfId="2" applyFont="1" applyBorder="1" applyAlignment="1"/>
    <xf numFmtId="37" fontId="0" fillId="0" borderId="0" xfId="0" applyNumberFormat="1">
      <alignment horizontal="center" vertical="center"/>
    </xf>
    <xf numFmtId="0" fontId="35" fillId="0" borderId="0" xfId="42" applyNumberFormat="1" applyFont="1" applyFill="1" applyBorder="1" applyAlignment="1" applyProtection="1"/>
    <xf numFmtId="0" fontId="35" fillId="0" borderId="0" xfId="42" applyNumberFormat="1" applyFont="1" applyFill="1" applyBorder="1" applyAlignment="1" applyProtection="1">
      <alignment horizontal="right"/>
    </xf>
    <xf numFmtId="0" fontId="11" fillId="0" borderId="0" xfId="42" applyNumberFormat="1" applyFont="1" applyFill="1" applyBorder="1" applyAlignment="1" applyProtection="1">
      <alignment horizontal="left"/>
    </xf>
    <xf numFmtId="9" fontId="31" fillId="0" borderId="19" xfId="28" applyFont="1" applyBorder="1" applyAlignment="1">
      <alignment horizontal="center"/>
    </xf>
    <xf numFmtId="0" fontId="65" fillId="0" borderId="0" xfId="16" applyNumberFormat="1" applyFont="1" applyFill="1" applyBorder="1" applyAlignment="1" applyProtection="1">
      <alignment wrapText="1"/>
    </xf>
    <xf numFmtId="0" fontId="65" fillId="0" borderId="0" xfId="16" applyNumberFormat="1" applyFont="1" applyFill="1" applyBorder="1" applyAlignment="1" applyProtection="1">
      <alignment horizontal="right" wrapText="1"/>
    </xf>
    <xf numFmtId="0" fontId="65" fillId="0" borderId="0" xfId="0" applyFont="1" applyBorder="1" applyAlignment="1"/>
    <xf numFmtId="0" fontId="65" fillId="0" borderId="0" xfId="0" applyFont="1" applyAlignment="1">
      <alignment horizontal="center"/>
    </xf>
    <xf numFmtId="0" fontId="66" fillId="0" borderId="0" xfId="16" applyNumberFormat="1" applyFont="1" applyFill="1" applyBorder="1" applyAlignment="1" applyProtection="1"/>
    <xf numFmtId="0" fontId="66" fillId="0" borderId="0" xfId="16" applyNumberFormat="1" applyFont="1" applyFill="1" applyBorder="1" applyAlignment="1" applyProtection="1">
      <alignment horizontal="right"/>
    </xf>
    <xf numFmtId="37" fontId="65" fillId="0" borderId="0" xfId="0" applyNumberFormat="1" applyFont="1" applyBorder="1" applyAlignment="1">
      <alignment horizontal="center" vertical="center" wrapText="1"/>
    </xf>
    <xf numFmtId="0" fontId="66" fillId="0" borderId="0" xfId="42" applyNumberFormat="1" applyFont="1" applyFill="1" applyBorder="1" applyAlignment="1" applyProtection="1"/>
    <xf numFmtId="0" fontId="66" fillId="0" borderId="0" xfId="42" applyNumberFormat="1" applyFont="1" applyFill="1" applyBorder="1" applyAlignment="1" applyProtection="1">
      <alignment horizontal="right"/>
    </xf>
    <xf numFmtId="0" fontId="65" fillId="0" borderId="0" xfId="0" applyFont="1" applyBorder="1" applyAlignment="1">
      <alignment horizontal="center"/>
    </xf>
    <xf numFmtId="0" fontId="11" fillId="0" borderId="0" xfId="42" applyNumberFormat="1" applyFont="1" applyFill="1" applyBorder="1" applyAlignment="1" applyProtection="1"/>
    <xf numFmtId="0" fontId="11" fillId="0" borderId="0" xfId="42" applyNumberFormat="1" applyFont="1" applyFill="1" applyBorder="1" applyAlignment="1" applyProtection="1">
      <alignment horizontal="right"/>
    </xf>
    <xf numFmtId="49" fontId="65" fillId="0" borderId="0" xfId="23" applyFont="1" applyAlignment="1">
      <alignment wrapText="1"/>
    </xf>
    <xf numFmtId="49" fontId="65" fillId="0" borderId="0" xfId="23" applyFont="1" applyAlignment="1">
      <alignment horizontal="right" wrapText="1"/>
    </xf>
    <xf numFmtId="37" fontId="65" fillId="0" borderId="2" xfId="7" applyNumberFormat="1" applyFont="1" applyBorder="1"/>
    <xf numFmtId="49" fontId="65" fillId="0" borderId="0" xfId="23" applyFont="1" applyAlignment="1">
      <alignment horizontal="left"/>
    </xf>
    <xf numFmtId="49" fontId="65" fillId="0" borderId="0" xfId="33" applyNumberFormat="1" applyFont="1" applyFill="1" applyBorder="1" applyAlignment="1" applyProtection="1"/>
    <xf numFmtId="49" fontId="65" fillId="0" borderId="0" xfId="33" applyNumberFormat="1" applyFont="1" applyFill="1" applyBorder="1" applyAlignment="1" applyProtection="1">
      <alignment horizontal="right"/>
    </xf>
    <xf numFmtId="37" fontId="65" fillId="0" borderId="0" xfId="7" applyNumberFormat="1" applyFont="1"/>
    <xf numFmtId="0" fontId="65" fillId="0" borderId="0" xfId="33" applyNumberFormat="1" applyFont="1" applyFill="1" applyBorder="1" applyAlignment="1" applyProtection="1">
      <alignment horizontal="left" wrapText="1"/>
    </xf>
    <xf numFmtId="37" fontId="65" fillId="0" borderId="3" xfId="0" applyNumberFormat="1" applyFont="1" applyBorder="1" applyAlignment="1"/>
    <xf numFmtId="0" fontId="11" fillId="0" borderId="0" xfId="33" applyNumberFormat="1" applyFont="1" applyFill="1" applyBorder="1" applyAlignment="1" applyProtection="1"/>
    <xf numFmtId="0" fontId="11" fillId="0" borderId="0" xfId="33" applyNumberFormat="1" applyFont="1" applyFill="1" applyBorder="1" applyAlignment="1" applyProtection="1">
      <alignment horizontal="right"/>
    </xf>
    <xf numFmtId="0" fontId="65" fillId="0" borderId="0" xfId="25" applyNumberFormat="1" applyFont="1" applyFill="1" applyBorder="1" applyAlignment="1" applyProtection="1">
      <alignment horizontal="left" wrapText="1"/>
    </xf>
    <xf numFmtId="37" fontId="65" fillId="0" borderId="0" xfId="0" applyNumberFormat="1" applyFont="1" applyBorder="1" applyAlignment="1"/>
    <xf numFmtId="37" fontId="65" fillId="0" borderId="2" xfId="0" applyNumberFormat="1" applyFont="1" applyBorder="1" applyAlignment="1"/>
    <xf numFmtId="0" fontId="65" fillId="0" borderId="0" xfId="25" applyNumberFormat="1" applyFont="1" applyFill="1" applyBorder="1" applyAlignment="1" applyProtection="1">
      <alignment wrapText="1"/>
    </xf>
    <xf numFmtId="0" fontId="65" fillId="0" borderId="0" xfId="25" applyNumberFormat="1" applyFont="1" applyFill="1" applyBorder="1" applyAlignment="1" applyProtection="1">
      <alignment horizontal="right" wrapText="1"/>
    </xf>
    <xf numFmtId="37" fontId="65" fillId="0" borderId="1" xfId="0" applyNumberFormat="1" applyFont="1" applyBorder="1" applyAlignment="1"/>
    <xf numFmtId="0" fontId="65" fillId="0" borderId="0" xfId="16" applyNumberFormat="1" applyFont="1" applyFill="1" applyBorder="1" applyAlignment="1" applyProtection="1">
      <alignment horizontal="left" wrapText="1"/>
    </xf>
    <xf numFmtId="0" fontId="11" fillId="0" borderId="0" xfId="42" applyNumberFormat="1" applyFont="1" applyFill="1" applyBorder="1" applyAlignment="1" applyProtection="1">
      <alignment horizontal="right" wrapText="1"/>
    </xf>
    <xf numFmtId="0" fontId="16" fillId="0" borderId="0" xfId="2" applyNumberFormat="1" applyFont="1" applyFill="1" applyBorder="1" applyAlignment="1" applyProtection="1">
      <alignment horizontal="left"/>
    </xf>
    <xf numFmtId="37" fontId="5" fillId="0" borderId="3" xfId="0" applyNumberFormat="1" applyFont="1" applyBorder="1" applyAlignment="1"/>
    <xf numFmtId="49" fontId="11" fillId="0" borderId="0" xfId="33" applyNumberFormat="1" applyFont="1" applyFill="1" applyBorder="1" applyAlignment="1" applyProtection="1">
      <alignment horizontal="right"/>
    </xf>
    <xf numFmtId="0" fontId="17" fillId="0" borderId="0" xfId="2" applyNumberFormat="1" applyFont="1" applyFill="1" applyBorder="1" applyAlignment="1" applyProtection="1">
      <alignment horizontal="left"/>
    </xf>
    <xf numFmtId="0" fontId="66" fillId="0" borderId="0" xfId="2" applyNumberFormat="1" applyFont="1" applyFill="1" applyBorder="1" applyAlignment="1" applyProtection="1"/>
    <xf numFmtId="0" fontId="66" fillId="0" borderId="0" xfId="2" applyNumberFormat="1" applyFont="1" applyFill="1" applyBorder="1" applyAlignment="1" applyProtection="1">
      <alignment horizontal="right"/>
    </xf>
    <xf numFmtId="0" fontId="5" fillId="0" borderId="0" xfId="33" applyNumberFormat="1" applyFont="1" applyFill="1" applyBorder="1" applyAlignment="1" applyProtection="1">
      <alignment horizontal="left"/>
    </xf>
    <xf numFmtId="37" fontId="5" fillId="0" borderId="0" xfId="0" applyNumberFormat="1" applyFont="1" applyBorder="1" applyAlignment="1"/>
    <xf numFmtId="0" fontId="65" fillId="0" borderId="0" xfId="33" applyNumberFormat="1" applyFont="1" applyFill="1" applyBorder="1" applyAlignment="1" applyProtection="1"/>
    <xf numFmtId="0" fontId="65" fillId="0" borderId="0" xfId="33" applyNumberFormat="1" applyFont="1" applyFill="1" applyBorder="1" applyAlignment="1" applyProtection="1">
      <alignment horizontal="right"/>
    </xf>
    <xf numFmtId="37" fontId="65" fillId="0" borderId="5" xfId="0" applyNumberFormat="1" applyFont="1" applyBorder="1" applyAlignment="1"/>
    <xf numFmtId="9" fontId="29" fillId="0" borderId="5" xfId="28" applyFont="1" applyBorder="1" applyAlignment="1"/>
    <xf numFmtId="0" fontId="65" fillId="0" borderId="0" xfId="25" applyNumberFormat="1" applyFont="1" applyFill="1" applyBorder="1" applyAlignment="1" applyProtection="1"/>
    <xf numFmtId="0" fontId="65" fillId="0" borderId="0" xfId="33" applyNumberFormat="1" applyFont="1" applyFill="1" applyBorder="1" applyAlignment="1" applyProtection="1">
      <alignment horizontal="left"/>
    </xf>
    <xf numFmtId="0" fontId="65" fillId="0" borderId="0" xfId="25" applyNumberFormat="1" applyFont="1" applyFill="1" applyBorder="1" applyAlignment="1" applyProtection="1">
      <alignment horizontal="left" wrapText="1" indent="1"/>
    </xf>
    <xf numFmtId="0" fontId="11" fillId="0" borderId="0" xfId="42" applyNumberFormat="1" applyFont="1" applyFill="1" applyBorder="1" applyAlignment="1" applyProtection="1">
      <alignment horizontal="left" wrapText="1"/>
    </xf>
    <xf numFmtId="0" fontId="11" fillId="0" borderId="0" xfId="42" applyNumberFormat="1" applyFont="1" applyFill="1" applyBorder="1" applyAlignment="1" applyProtection="1">
      <alignment wrapText="1"/>
    </xf>
    <xf numFmtId="0" fontId="11" fillId="0" borderId="0" xfId="33" applyNumberFormat="1" applyFont="1" applyFill="1" applyBorder="1" applyAlignment="1" applyProtection="1">
      <alignment horizontal="right" wrapText="1"/>
    </xf>
    <xf numFmtId="0" fontId="11" fillId="0" borderId="0" xfId="25" applyNumberFormat="1" applyFont="1" applyFill="1" applyBorder="1" applyAlignment="1" applyProtection="1">
      <alignment horizontal="left"/>
    </xf>
    <xf numFmtId="0" fontId="65" fillId="0" borderId="0" xfId="42" applyNumberFormat="1" applyFont="1" applyFill="1" applyBorder="1" applyAlignment="1" applyProtection="1">
      <alignment horizontal="left"/>
    </xf>
    <xf numFmtId="37" fontId="65" fillId="0" borderId="4" xfId="0" applyNumberFormat="1" applyFont="1" applyBorder="1" applyAlignment="1"/>
    <xf numFmtId="49" fontId="11" fillId="0" borderId="0" xfId="33" applyNumberFormat="1" applyFont="1" applyFill="1" applyBorder="1" applyAlignment="1" applyProtection="1"/>
    <xf numFmtId="0" fontId="5" fillId="0" borderId="0" xfId="16" applyNumberFormat="1" applyFont="1" applyFill="1" applyBorder="1" applyAlignment="1" applyProtection="1">
      <alignment horizontal="left" wrapText="1"/>
    </xf>
    <xf numFmtId="37" fontId="5" fillId="0" borderId="4" xfId="0" applyNumberFormat="1" applyFont="1" applyBorder="1" applyAlignment="1"/>
    <xf numFmtId="0" fontId="17" fillId="0" borderId="0" xfId="42" applyNumberFormat="1" applyFont="1" applyFill="1" applyBorder="1" applyAlignment="1" applyProtection="1">
      <alignment horizontal="left"/>
    </xf>
    <xf numFmtId="0" fontId="16" fillId="0" borderId="0" xfId="0" applyNumberFormat="1" applyFont="1" applyBorder="1" applyAlignment="1" applyProtection="1"/>
    <xf numFmtId="0" fontId="16" fillId="0" borderId="0" xfId="0" applyNumberFormat="1" applyFont="1" applyBorder="1" applyAlignment="1" applyProtection="1">
      <alignment horizontal="right" wrapText="1"/>
    </xf>
    <xf numFmtId="0" fontId="16" fillId="0" borderId="0" xfId="0" applyNumberFormat="1" applyFont="1" applyFill="1" applyBorder="1" applyAlignment="1">
      <alignment horizontal="left" wrapText="1"/>
    </xf>
    <xf numFmtId="37" fontId="16" fillId="0" borderId="18" xfId="10" applyNumberFormat="1" applyFont="1" applyFill="1" applyBorder="1" applyAlignment="1"/>
    <xf numFmtId="0" fontId="16" fillId="0" borderId="0" xfId="0" applyNumberFormat="1" applyFont="1" applyBorder="1" applyAlignment="1" applyProtection="1">
      <alignment wrapText="1"/>
    </xf>
    <xf numFmtId="37" fontId="16" fillId="0" borderId="0" xfId="10" applyNumberFormat="1" applyFont="1" applyFill="1" applyBorder="1" applyAlignment="1"/>
    <xf numFmtId="0" fontId="16" fillId="0" borderId="0" xfId="16" quotePrefix="1" applyNumberFormat="1" applyFont="1" applyFill="1" applyBorder="1" applyAlignment="1" applyProtection="1"/>
    <xf numFmtId="0" fontId="16" fillId="0" borderId="0" xfId="16" quotePrefix="1" applyNumberFormat="1" applyFont="1" applyFill="1" applyBorder="1" applyAlignment="1" applyProtection="1">
      <alignment horizontal="right"/>
    </xf>
    <xf numFmtId="0" fontId="17" fillId="0" borderId="0" xfId="16" quotePrefix="1" applyNumberFormat="1" applyFont="1" applyFill="1" applyBorder="1" applyAlignment="1" applyProtection="1"/>
    <xf numFmtId="0" fontId="17" fillId="0" borderId="0" xfId="16" quotePrefix="1" applyNumberFormat="1" applyFont="1" applyFill="1" applyBorder="1" applyAlignment="1" applyProtection="1">
      <alignment horizontal="right"/>
    </xf>
    <xf numFmtId="0" fontId="66" fillId="0" borderId="0" xfId="0" applyFont="1" applyFill="1" applyBorder="1" applyAlignment="1">
      <alignment vertical="center"/>
    </xf>
    <xf numFmtId="0" fontId="66" fillId="0" borderId="0" xfId="0" applyFont="1" applyFill="1" applyBorder="1" applyAlignment="1">
      <alignment horizontal="right" vertical="center"/>
    </xf>
    <xf numFmtId="37" fontId="65" fillId="0" borderId="0" xfId="7" applyNumberFormat="1" applyFont="1" applyFill="1"/>
    <xf numFmtId="9" fontId="29" fillId="0" borderId="0" xfId="28" applyFont="1" applyFill="1"/>
    <xf numFmtId="49" fontId="66" fillId="0" borderId="0" xfId="31" applyFont="1" applyFill="1" applyAlignment="1">
      <alignment horizontal="left" wrapText="1" indent="2"/>
    </xf>
    <xf numFmtId="49" fontId="66" fillId="0" borderId="0" xfId="31" applyFont="1" applyFill="1" applyAlignment="1">
      <alignment horizontal="right" vertical="top" wrapText="1"/>
    </xf>
    <xf numFmtId="49" fontId="65" fillId="0" borderId="0" xfId="23" applyFont="1" applyFill="1" applyAlignment="1">
      <alignment horizontal="left" wrapText="1" indent="2"/>
    </xf>
    <xf numFmtId="49" fontId="65" fillId="0" borderId="0" xfId="23" applyFont="1" applyFill="1" applyAlignment="1">
      <alignment horizontal="right" wrapText="1"/>
    </xf>
    <xf numFmtId="49" fontId="65" fillId="0" borderId="0" xfId="23" applyFont="1" applyFill="1" applyAlignment="1">
      <alignment horizontal="left" indent="2"/>
    </xf>
    <xf numFmtId="0" fontId="65" fillId="0" borderId="0" xfId="16" applyNumberFormat="1" applyFont="1" applyFill="1" applyBorder="1" applyAlignment="1" applyProtection="1">
      <alignment horizontal="left" wrapText="1" indent="2"/>
    </xf>
    <xf numFmtId="37" fontId="65" fillId="0" borderId="0" xfId="7" applyNumberFormat="1" applyFont="1" applyBorder="1"/>
    <xf numFmtId="37" fontId="65" fillId="0" borderId="6" xfId="7" applyNumberFormat="1" applyFont="1" applyBorder="1"/>
    <xf numFmtId="9" fontId="29" fillId="0" borderId="6" xfId="28" applyFont="1" applyBorder="1"/>
    <xf numFmtId="1" fontId="66" fillId="0" borderId="0" xfId="40" applyFill="1" applyAlignment="1">
      <alignment horizontal="left" wrapText="1" indent="2"/>
    </xf>
    <xf numFmtId="1" fontId="66" fillId="0" borderId="0" xfId="40" applyFill="1" applyAlignment="1">
      <alignment horizontal="right" wrapText="1"/>
    </xf>
    <xf numFmtId="49" fontId="65" fillId="0" borderId="0" xfId="23" applyFill="1" applyAlignment="1">
      <alignment horizontal="left" wrapText="1" indent="2"/>
    </xf>
    <xf numFmtId="49" fontId="65" fillId="0" borderId="0" xfId="23" applyFill="1" applyAlignment="1">
      <alignment horizontal="right" wrapText="1"/>
    </xf>
    <xf numFmtId="1" fontId="66" fillId="0" borderId="0" xfId="40" applyFont="1" applyFill="1" applyAlignment="1">
      <alignment horizontal="left" wrapText="1" indent="2"/>
    </xf>
    <xf numFmtId="1" fontId="66" fillId="0" borderId="0" xfId="40" applyFont="1" applyFill="1" applyAlignment="1">
      <alignment horizontal="right" wrapText="1"/>
    </xf>
    <xf numFmtId="0" fontId="16" fillId="0" borderId="0" xfId="16" applyNumberFormat="1" applyFont="1" applyFill="1" applyBorder="1" applyAlignment="1" applyProtection="1">
      <alignment horizontal="left" wrapText="1"/>
    </xf>
    <xf numFmtId="37" fontId="65" fillId="0" borderId="2" xfId="7" applyNumberFormat="1" applyFont="1" applyFill="1" applyBorder="1"/>
    <xf numFmtId="1" fontId="66" fillId="0" borderId="0" xfId="40" applyAlignment="1">
      <alignment horizontal="left" wrapText="1" indent="2"/>
    </xf>
    <xf numFmtId="1" fontId="66" fillId="0" borderId="0" xfId="40" applyAlignment="1">
      <alignment horizontal="right" wrapText="1"/>
    </xf>
    <xf numFmtId="49" fontId="65" fillId="0" borderId="0" xfId="23" applyAlignment="1">
      <alignment horizontal="left" wrapText="1" indent="2"/>
    </xf>
    <xf numFmtId="49" fontId="65" fillId="0" borderId="0" xfId="23" applyAlignment="1">
      <alignment horizontal="right" wrapText="1"/>
    </xf>
    <xf numFmtId="49" fontId="65" fillId="0" borderId="0" xfId="23" applyFont="1" applyAlignment="1">
      <alignment horizontal="left" wrapText="1" indent="2"/>
    </xf>
    <xf numFmtId="49" fontId="65" fillId="0" borderId="0" xfId="23" applyFont="1" applyAlignment="1">
      <alignment horizontal="left" indent="2"/>
    </xf>
    <xf numFmtId="0" fontId="65" fillId="0" borderId="0" xfId="0" applyFont="1" applyBorder="1">
      <alignment horizontal="center" vertical="center"/>
    </xf>
    <xf numFmtId="0" fontId="17" fillId="0" borderId="0" xfId="16" quotePrefix="1" applyNumberFormat="1" applyFont="1" applyFill="1" applyBorder="1" applyAlignment="1" applyProtection="1">
      <alignment wrapText="1"/>
    </xf>
    <xf numFmtId="0" fontId="72" fillId="0" borderId="0" xfId="0" applyFont="1" applyFill="1" applyBorder="1" applyAlignment="1">
      <alignment vertical="center"/>
    </xf>
    <xf numFmtId="0" fontId="72" fillId="0" borderId="0" xfId="0" applyFont="1" applyFill="1" applyBorder="1" applyAlignment="1">
      <alignment horizontal="right" vertical="center"/>
    </xf>
    <xf numFmtId="37" fontId="65" fillId="0" borderId="2" xfId="0" applyNumberFormat="1" applyFont="1" applyFill="1" applyBorder="1" applyAlignment="1"/>
    <xf numFmtId="0" fontId="65" fillId="0" borderId="0" xfId="0" applyFont="1" applyFill="1" applyBorder="1" applyAlignment="1"/>
    <xf numFmtId="9" fontId="29" fillId="0" borderId="2" xfId="28" applyFont="1" applyFill="1" applyBorder="1" applyAlignment="1"/>
    <xf numFmtId="37" fontId="65" fillId="0" borderId="0" xfId="7" applyNumberFormat="1" applyFont="1" applyFill="1" applyBorder="1"/>
    <xf numFmtId="9" fontId="29" fillId="0" borderId="0" xfId="28" applyFont="1" applyFill="1" applyBorder="1"/>
    <xf numFmtId="49" fontId="65" fillId="0" borderId="0" xfId="33" applyNumberFormat="1" applyFont="1" applyFill="1" applyBorder="1" applyAlignment="1" applyProtection="1">
      <alignment horizontal="left" indent="2"/>
    </xf>
    <xf numFmtId="37" fontId="65" fillId="0" borderId="6" xfId="7" applyNumberFormat="1" applyFont="1" applyFill="1" applyBorder="1"/>
    <xf numFmtId="9" fontId="29" fillId="0" borderId="6" xfId="28" applyFont="1" applyFill="1" applyBorder="1"/>
    <xf numFmtId="0" fontId="65" fillId="0" borderId="2" xfId="16" applyNumberFormat="1" applyFont="1" applyFill="1" applyBorder="1" applyAlignment="1" applyProtection="1">
      <alignment horizontal="left" wrapText="1" indent="2"/>
    </xf>
    <xf numFmtId="0" fontId="65" fillId="0" borderId="1" xfId="16" applyNumberFormat="1" applyFont="1" applyFill="1" applyBorder="1" applyAlignment="1" applyProtection="1">
      <alignment horizontal="left" wrapText="1" indent="2"/>
    </xf>
    <xf numFmtId="0" fontId="46" fillId="0" borderId="0" xfId="25" applyNumberFormat="1" applyFont="1" applyFill="1" applyBorder="1" applyAlignment="1" applyProtection="1">
      <alignment horizontal="left"/>
    </xf>
    <xf numFmtId="0" fontId="11" fillId="0" borderId="0" xfId="25" applyNumberFormat="1" applyFont="1" applyFill="1" applyBorder="1" applyAlignment="1" applyProtection="1">
      <alignment horizontal="left" indent="2"/>
    </xf>
    <xf numFmtId="37" fontId="65" fillId="0" borderId="0" xfId="0" applyNumberFormat="1" applyFont="1" applyFill="1" applyBorder="1" applyAlignment="1"/>
    <xf numFmtId="0" fontId="65" fillId="0" borderId="0" xfId="25" applyNumberFormat="1" applyFont="1" applyFill="1" applyBorder="1" applyAlignment="1" applyProtection="1">
      <alignment horizontal="left" wrapText="1" indent="2"/>
    </xf>
    <xf numFmtId="37" fontId="65" fillId="0" borderId="1" xfId="0" applyNumberFormat="1" applyFont="1" applyFill="1" applyBorder="1" applyAlignment="1"/>
    <xf numFmtId="9" fontId="29" fillId="0" borderId="1" xfId="28" applyFont="1" applyFill="1" applyBorder="1" applyAlignment="1"/>
    <xf numFmtId="0" fontId="65" fillId="0" borderId="0" xfId="0" applyNumberFormat="1" applyFont="1" applyFill="1" applyBorder="1" applyAlignment="1" applyProtection="1">
      <alignment horizontal="left" wrapText="1"/>
    </xf>
    <xf numFmtId="0" fontId="65" fillId="0" borderId="0" xfId="16" applyNumberFormat="1" applyFont="1" applyFill="1" applyBorder="1" applyAlignment="1" applyProtection="1"/>
    <xf numFmtId="0" fontId="65" fillId="0" borderId="0" xfId="42" applyNumberFormat="1" applyFont="1" applyFill="1" applyBorder="1" applyAlignment="1" applyProtection="1">
      <alignment horizontal="right"/>
    </xf>
    <xf numFmtId="0" fontId="66" fillId="0" borderId="0" xfId="42" applyNumberFormat="1" applyFont="1" applyFill="1" applyBorder="1" applyAlignment="1" applyProtection="1">
      <alignment wrapText="1"/>
    </xf>
    <xf numFmtId="0" fontId="66" fillId="0" borderId="0" xfId="42" applyNumberFormat="1" applyFont="1" applyFill="1" applyBorder="1" applyAlignment="1" applyProtection="1">
      <alignment horizontal="left" wrapText="1"/>
    </xf>
    <xf numFmtId="37" fontId="5" fillId="0" borderId="6" xfId="7" applyNumberFormat="1" applyFont="1" applyFill="1" applyBorder="1"/>
    <xf numFmtId="49" fontId="65" fillId="0" borderId="0" xfId="23" applyFill="1" applyAlignment="1">
      <alignment vertical="top" wrapText="1"/>
    </xf>
    <xf numFmtId="49" fontId="65" fillId="0" borderId="0" xfId="23" applyFill="1" applyAlignment="1">
      <alignment horizontal="right" vertical="top" wrapText="1"/>
    </xf>
    <xf numFmtId="0" fontId="16" fillId="0" borderId="0" xfId="16" quotePrefix="1" applyNumberFormat="1" applyFont="1" applyFill="1" applyBorder="1" applyAlignment="1" applyProtection="1">
      <alignment wrapText="1"/>
    </xf>
    <xf numFmtId="0" fontId="16" fillId="0" borderId="0" xfId="16" quotePrefix="1" applyNumberFormat="1" applyFont="1" applyFill="1" applyBorder="1" applyAlignment="1" applyProtection="1">
      <alignment horizontal="right" wrapText="1"/>
    </xf>
    <xf numFmtId="0" fontId="17" fillId="0" borderId="0" xfId="16" quotePrefix="1" applyNumberFormat="1" applyFont="1" applyFill="1" applyBorder="1" applyAlignment="1" applyProtection="1">
      <alignment horizontal="right" wrapText="1"/>
    </xf>
    <xf numFmtId="0" fontId="65" fillId="0" borderId="0" xfId="25" applyNumberFormat="1" applyFont="1" applyBorder="1" applyAlignment="1" applyProtection="1"/>
    <xf numFmtId="0" fontId="65" fillId="0" borderId="0" xfId="25" applyNumberFormat="1" applyFont="1" applyBorder="1" applyAlignment="1" applyProtection="1">
      <alignment horizontal="right"/>
    </xf>
    <xf numFmtId="0" fontId="66" fillId="0" borderId="0" xfId="25" applyNumberFormat="1" applyFont="1" applyBorder="1" applyAlignment="1" applyProtection="1"/>
    <xf numFmtId="0" fontId="66" fillId="0" borderId="0" xfId="25" applyNumberFormat="1" applyFont="1" applyBorder="1" applyAlignment="1" applyProtection="1">
      <alignment horizontal="right" wrapText="1"/>
    </xf>
    <xf numFmtId="42" fontId="66" fillId="0" borderId="0" xfId="10" applyFont="1" applyFill="1" applyBorder="1" applyAlignment="1" applyProtection="1"/>
    <xf numFmtId="49" fontId="65" fillId="0" borderId="0" xfId="37" applyFont="1" applyAlignment="1" applyProtection="1"/>
    <xf numFmtId="49" fontId="65" fillId="0" borderId="0" xfId="37" applyFont="1" applyAlignment="1" applyProtection="1">
      <alignment horizontal="right" wrapText="1"/>
    </xf>
    <xf numFmtId="49" fontId="65" fillId="0" borderId="0" xfId="27" applyFont="1" applyBorder="1" applyAlignment="1" applyProtection="1"/>
    <xf numFmtId="49" fontId="65" fillId="0" borderId="0" xfId="27" applyFont="1" applyBorder="1" applyAlignment="1" applyProtection="1">
      <alignment horizontal="right" wrapText="1"/>
    </xf>
    <xf numFmtId="0" fontId="65" fillId="0" borderId="2" xfId="0" applyNumberFormat="1" applyFont="1" applyBorder="1" applyAlignment="1" applyProtection="1">
      <protection locked="0"/>
    </xf>
    <xf numFmtId="0" fontId="65" fillId="0" borderId="0" xfId="0" applyNumberFormat="1" applyFont="1" applyBorder="1" applyAlignment="1" applyProtection="1">
      <alignment horizontal="right" wrapText="1"/>
      <protection locked="0"/>
    </xf>
    <xf numFmtId="49" fontId="66" fillId="0" borderId="0" xfId="37" applyFont="1" applyAlignment="1" applyProtection="1"/>
    <xf numFmtId="49" fontId="66" fillId="0" borderId="0" xfId="37" applyFont="1" applyAlignment="1" applyProtection="1">
      <alignment horizontal="right" wrapText="1"/>
    </xf>
    <xf numFmtId="49" fontId="11" fillId="0" borderId="0" xfId="37" applyFont="1" applyFill="1" applyBorder="1" applyAlignment="1" applyProtection="1">
      <alignment wrapText="1"/>
    </xf>
    <xf numFmtId="49" fontId="65" fillId="0" borderId="0" xfId="27" applyFont="1" applyAlignment="1" applyProtection="1"/>
    <xf numFmtId="49" fontId="65" fillId="0" borderId="0" xfId="27" applyFont="1" applyAlignment="1" applyProtection="1">
      <alignment horizontal="right" wrapText="1"/>
    </xf>
    <xf numFmtId="49" fontId="65" fillId="0" borderId="0" xfId="37" applyFont="1" applyFill="1" applyBorder="1" applyAlignment="1" applyProtection="1">
      <alignment wrapText="1"/>
    </xf>
    <xf numFmtId="49" fontId="65" fillId="0" borderId="0" xfId="27" applyFont="1" applyFill="1" applyBorder="1" applyAlignment="1" applyProtection="1">
      <alignment horizontal="left" wrapText="1"/>
    </xf>
    <xf numFmtId="49" fontId="19" fillId="0" borderId="0" xfId="37" applyFont="1" applyFill="1" applyBorder="1" applyAlignment="1" applyProtection="1">
      <alignment wrapText="1"/>
    </xf>
    <xf numFmtId="49" fontId="73" fillId="0" borderId="0" xfId="37" applyFont="1" applyFill="1" applyBorder="1" applyAlignment="1" applyProtection="1">
      <alignment wrapText="1"/>
    </xf>
    <xf numFmtId="49" fontId="66" fillId="0" borderId="0" xfId="37" applyFont="1" applyAlignment="1" applyProtection="1">
      <alignment wrapText="1"/>
    </xf>
    <xf numFmtId="49" fontId="11" fillId="0" borderId="0" xfId="36" applyFont="1" applyAlignment="1" applyProtection="1"/>
    <xf numFmtId="49" fontId="11" fillId="0" borderId="0" xfId="36" applyFont="1" applyAlignment="1" applyProtection="1">
      <alignment horizontal="right" wrapText="1"/>
    </xf>
    <xf numFmtId="49" fontId="6" fillId="0" borderId="23" xfId="36" applyFont="1" applyBorder="1" applyAlignment="1" applyProtection="1"/>
    <xf numFmtId="49" fontId="11" fillId="0" borderId="17" xfId="36" applyFont="1" applyBorder="1" applyAlignment="1" applyProtection="1">
      <alignment horizontal="right" wrapText="1"/>
    </xf>
    <xf numFmtId="0" fontId="65" fillId="0" borderId="17" xfId="0" applyFont="1" applyBorder="1">
      <alignment horizontal="center" vertical="center"/>
    </xf>
    <xf numFmtId="37" fontId="65" fillId="0" borderId="17" xfId="0" applyNumberFormat="1" applyFont="1" applyBorder="1" applyAlignment="1"/>
    <xf numFmtId="0" fontId="65" fillId="0" borderId="17" xfId="0" applyFont="1" applyBorder="1" applyAlignment="1"/>
    <xf numFmtId="49" fontId="6" fillId="0" borderId="15" xfId="36" applyFont="1" applyBorder="1" applyAlignment="1" applyProtection="1"/>
    <xf numFmtId="49" fontId="11" fillId="0" borderId="0" xfId="36" applyFont="1" applyBorder="1" applyAlignment="1" applyProtection="1">
      <alignment horizontal="right" wrapText="1"/>
    </xf>
    <xf numFmtId="49" fontId="11" fillId="0" borderId="12" xfId="36" applyFont="1" applyBorder="1" applyAlignment="1" applyProtection="1"/>
    <xf numFmtId="49" fontId="11" fillId="0" borderId="6" xfId="36" applyFont="1" applyBorder="1" applyAlignment="1" applyProtection="1">
      <alignment horizontal="right" wrapText="1"/>
    </xf>
    <xf numFmtId="0" fontId="65" fillId="0" borderId="6" xfId="0" applyFont="1" applyBorder="1">
      <alignment horizontal="center" vertical="center"/>
    </xf>
    <xf numFmtId="37" fontId="65" fillId="0" borderId="6" xfId="0" applyNumberFormat="1" applyFont="1" applyBorder="1" applyAlignment="1"/>
    <xf numFmtId="0" fontId="65" fillId="0" borderId="6" xfId="0" applyFont="1" applyBorder="1" applyAlignment="1"/>
    <xf numFmtId="0" fontId="11" fillId="0" borderId="0" xfId="10" applyNumberFormat="1" applyFont="1" applyBorder="1" applyAlignment="1" applyProtection="1"/>
    <xf numFmtId="0" fontId="11" fillId="0" borderId="0" xfId="10" applyNumberFormat="1" applyFont="1" applyBorder="1" applyAlignment="1" applyProtection="1">
      <alignment horizontal="right"/>
    </xf>
    <xf numFmtId="49" fontId="65" fillId="0" borderId="23" xfId="37" applyFont="1" applyBorder="1" applyAlignment="1" applyProtection="1"/>
    <xf numFmtId="49" fontId="65" fillId="0" borderId="17" xfId="37" applyFont="1" applyBorder="1" applyAlignment="1" applyProtection="1">
      <alignment horizontal="right" wrapText="1"/>
    </xf>
    <xf numFmtId="0" fontId="16" fillId="0" borderId="17" xfId="16" applyNumberFormat="1" applyFont="1" applyFill="1" applyBorder="1" applyAlignment="1" applyProtection="1">
      <alignment horizontal="left" wrapText="1"/>
    </xf>
    <xf numFmtId="37" fontId="5" fillId="0" borderId="17" xfId="0" applyNumberFormat="1" applyFont="1" applyBorder="1" applyAlignment="1"/>
    <xf numFmtId="0" fontId="5" fillId="0" borderId="17" xfId="0" applyFont="1" applyBorder="1" applyAlignment="1"/>
    <xf numFmtId="9" fontId="29" fillId="0" borderId="19" xfId="28" applyFont="1" applyBorder="1" applyAlignment="1"/>
    <xf numFmtId="49" fontId="65" fillId="0" borderId="15" xfId="37" applyFont="1" applyBorder="1" applyAlignment="1" applyProtection="1"/>
    <xf numFmtId="49" fontId="65" fillId="0" borderId="0" xfId="37" applyFont="1" applyBorder="1" applyAlignment="1" applyProtection="1">
      <alignment horizontal="right" wrapText="1"/>
    </xf>
    <xf numFmtId="9" fontId="29" fillId="0" borderId="20" xfId="28" applyFont="1" applyBorder="1" applyAlignment="1"/>
    <xf numFmtId="49" fontId="11" fillId="0" borderId="15" xfId="37" applyFont="1" applyBorder="1" applyAlignment="1" applyProtection="1"/>
    <xf numFmtId="49" fontId="11" fillId="0" borderId="0" xfId="37" applyFont="1" applyBorder="1" applyAlignment="1" applyProtection="1">
      <alignment horizontal="right" wrapText="1"/>
    </xf>
    <xf numFmtId="9" fontId="29" fillId="0" borderId="21" xfId="28" applyFont="1" applyBorder="1" applyAlignment="1"/>
    <xf numFmtId="49" fontId="11" fillId="0" borderId="12" xfId="37" applyFont="1" applyBorder="1" applyAlignment="1" applyProtection="1">
      <alignment wrapText="1"/>
    </xf>
    <xf numFmtId="49" fontId="11" fillId="0" borderId="6" xfId="37" applyFont="1" applyBorder="1" applyAlignment="1" applyProtection="1">
      <alignment horizontal="right" wrapText="1"/>
    </xf>
    <xf numFmtId="0" fontId="16" fillId="0" borderId="6" xfId="16" applyNumberFormat="1" applyFont="1" applyFill="1" applyBorder="1" applyAlignment="1" applyProtection="1">
      <alignment horizontal="left" wrapText="1"/>
    </xf>
    <xf numFmtId="37" fontId="5" fillId="0" borderId="6" xfId="0" applyNumberFormat="1" applyFont="1" applyBorder="1" applyAlignment="1"/>
    <xf numFmtId="0" fontId="5" fillId="0" borderId="6" xfId="0" applyFont="1" applyBorder="1" applyAlignment="1"/>
    <xf numFmtId="9" fontId="29" fillId="0" borderId="11" xfId="28" applyFont="1" applyBorder="1" applyAlignment="1"/>
    <xf numFmtId="49" fontId="11" fillId="0" borderId="0" xfId="37" applyFont="1" applyBorder="1" applyAlignment="1" applyProtection="1">
      <alignment wrapText="1"/>
    </xf>
    <xf numFmtId="42" fontId="66" fillId="0" borderId="0" xfId="10" applyFont="1" applyBorder="1" applyAlignment="1" applyProtection="1">
      <alignment vertical="top"/>
    </xf>
    <xf numFmtId="42" fontId="66" fillId="0" borderId="0" xfId="10" applyFont="1" applyBorder="1" applyAlignment="1" applyProtection="1">
      <alignment horizontal="right" vertical="top"/>
    </xf>
    <xf numFmtId="0" fontId="65" fillId="0" borderId="15" xfId="0" applyNumberFormat="1" applyFont="1" applyBorder="1" applyAlignment="1" applyProtection="1"/>
    <xf numFmtId="0" fontId="65" fillId="0" borderId="0" xfId="0" applyNumberFormat="1" applyFont="1" applyBorder="1" applyAlignment="1" applyProtection="1">
      <alignment horizontal="right" wrapText="1"/>
    </xf>
    <xf numFmtId="49" fontId="65" fillId="0" borderId="15" xfId="27" applyFont="1" applyBorder="1" applyAlignment="1" applyProtection="1"/>
    <xf numFmtId="0" fontId="11" fillId="0" borderId="0" xfId="37" applyNumberFormat="1" applyFont="1" applyBorder="1" applyAlignment="1" applyProtection="1">
      <alignment horizontal="right" wrapText="1"/>
    </xf>
    <xf numFmtId="0" fontId="65" fillId="0" borderId="0" xfId="0" applyNumberFormat="1" applyFont="1" applyBorder="1" applyAlignment="1" applyProtection="1">
      <alignment wrapText="1"/>
    </xf>
    <xf numFmtId="0" fontId="65" fillId="0" borderId="0" xfId="0" applyNumberFormat="1" applyFont="1" applyBorder="1" applyAlignment="1" applyProtection="1">
      <alignment horizontal="left" wrapText="1"/>
    </xf>
    <xf numFmtId="37" fontId="65" fillId="0" borderId="0" xfId="0" applyNumberFormat="1" applyFont="1" applyBorder="1" applyAlignment="1" applyProtection="1">
      <alignment horizontal="left" wrapText="1"/>
    </xf>
    <xf numFmtId="9" fontId="29" fillId="0" borderId="0" xfId="28" applyFont="1" applyBorder="1" applyAlignment="1" applyProtection="1">
      <alignment horizontal="left" wrapText="1"/>
    </xf>
    <xf numFmtId="0" fontId="74" fillId="0" borderId="0" xfId="0" applyNumberFormat="1" applyFont="1" applyBorder="1" applyAlignment="1" applyProtection="1">
      <alignment horizontal="right"/>
    </xf>
    <xf numFmtId="37" fontId="65" fillId="0" borderId="0" xfId="0" applyNumberFormat="1" applyFont="1" applyFill="1" applyBorder="1" applyAlignment="1" applyProtection="1">
      <alignment horizontal="left" wrapText="1"/>
    </xf>
    <xf numFmtId="0" fontId="16" fillId="0" borderId="0" xfId="0" applyFont="1" applyAlignment="1">
      <alignment wrapText="1"/>
    </xf>
    <xf numFmtId="0" fontId="7" fillId="3" borderId="6" xfId="0" applyFont="1" applyFill="1" applyBorder="1" applyAlignment="1"/>
    <xf numFmtId="0" fontId="12" fillId="3" borderId="6" xfId="0" applyFont="1" applyFill="1" applyBorder="1" applyAlignment="1"/>
    <xf numFmtId="0" fontId="10" fillId="3" borderId="6" xfId="0" applyFont="1" applyFill="1" applyBorder="1" applyAlignment="1">
      <alignment horizontal="left"/>
    </xf>
    <xf numFmtId="0" fontId="16" fillId="3" borderId="6" xfId="0" applyFont="1" applyFill="1" applyBorder="1" applyAlignment="1"/>
    <xf numFmtId="0" fontId="12" fillId="0" borderId="6" xfId="0" applyFont="1" applyFill="1" applyBorder="1" applyAlignment="1"/>
    <xf numFmtId="0" fontId="16" fillId="0" borderId="7" xfId="0" applyFont="1" applyFill="1" applyBorder="1" applyAlignment="1">
      <alignment horizontal="center" vertical="center" textRotation="90" wrapText="1"/>
    </xf>
    <xf numFmtId="44" fontId="16" fillId="0" borderId="7" xfId="6" applyFont="1" applyFill="1" applyBorder="1" applyAlignment="1">
      <alignment horizontal="center" vertical="center" wrapText="1"/>
    </xf>
    <xf numFmtId="0" fontId="12" fillId="0" borderId="0" xfId="0" quotePrefix="1" applyFont="1" applyBorder="1" applyAlignment="1">
      <alignment vertical="top"/>
    </xf>
    <xf numFmtId="0" fontId="16" fillId="0" borderId="0" xfId="0" applyFont="1" applyAlignment="1">
      <alignment horizontal="center" wrapText="1"/>
    </xf>
    <xf numFmtId="0" fontId="15" fillId="0" borderId="0" xfId="0" applyFont="1" applyFill="1" applyBorder="1" applyAlignment="1">
      <alignment horizontal="left" vertical="center" wrapText="1"/>
    </xf>
    <xf numFmtId="172" fontId="16" fillId="0" borderId="7" xfId="6" applyNumberFormat="1" applyFont="1" applyBorder="1"/>
    <xf numFmtId="172" fontId="16" fillId="0" borderId="0" xfId="0" applyNumberFormat="1" applyFont="1">
      <alignment horizontal="center" vertical="center"/>
    </xf>
    <xf numFmtId="1" fontId="16" fillId="0" borderId="7" xfId="0" applyNumberFormat="1" applyFont="1" applyFill="1" applyBorder="1" applyAlignment="1"/>
    <xf numFmtId="1" fontId="16" fillId="0" borderId="0" xfId="0" applyNumberFormat="1" applyFont="1">
      <alignment horizontal="center" vertical="center"/>
    </xf>
    <xf numFmtId="49" fontId="23" fillId="0" borderId="0" xfId="1" applyFont="1" applyFill="1" applyBorder="1" applyAlignment="1"/>
    <xf numFmtId="49" fontId="23" fillId="0" borderId="0" xfId="1" applyFont="1" applyBorder="1" applyAlignment="1"/>
    <xf numFmtId="9" fontId="49" fillId="0" borderId="18" xfId="0" applyNumberFormat="1" applyFont="1" applyBorder="1">
      <alignment horizontal="center" vertical="center"/>
    </xf>
    <xf numFmtId="49" fontId="6" fillId="0" borderId="17" xfId="38" applyFont="1" applyBorder="1" applyAlignment="1" applyProtection="1">
      <alignment horizontal="right" wrapText="1"/>
    </xf>
    <xf numFmtId="0" fontId="16" fillId="0" borderId="5" xfId="0" applyFont="1" applyFill="1" applyBorder="1">
      <alignment horizontal="center" vertical="center"/>
    </xf>
    <xf numFmtId="0" fontId="65" fillId="0" borderId="29" xfId="0" applyFont="1" applyFill="1" applyBorder="1">
      <alignment horizontal="center" vertical="center"/>
    </xf>
    <xf numFmtId="0" fontId="16" fillId="0" borderId="7" xfId="0" applyFont="1" applyFill="1" applyBorder="1" applyAlignment="1">
      <alignment wrapText="1"/>
    </xf>
    <xf numFmtId="44" fontId="5" fillId="0" borderId="0" xfId="6" applyFont="1" applyFill="1" applyAlignment="1"/>
    <xf numFmtId="0" fontId="7" fillId="0" borderId="0" xfId="0" applyFont="1" applyFill="1" applyBorder="1" applyAlignment="1"/>
    <xf numFmtId="0" fontId="16" fillId="0" borderId="6" xfId="0" applyFont="1" applyFill="1" applyBorder="1" applyAlignment="1"/>
    <xf numFmtId="0" fontId="5" fillId="0" borderId="6" xfId="0" applyFont="1" applyFill="1" applyBorder="1" applyAlignment="1"/>
    <xf numFmtId="0" fontId="17" fillId="0" borderId="7" xfId="0" applyFont="1" applyFill="1" applyBorder="1" applyAlignment="1">
      <alignment horizontal="left" vertical="center" wrapText="1"/>
    </xf>
    <xf numFmtId="0" fontId="16" fillId="0" borderId="7" xfId="0" applyFont="1" applyFill="1" applyBorder="1" applyAlignment="1">
      <alignment horizontal="left" vertical="center" wrapText="1"/>
    </xf>
    <xf numFmtId="44" fontId="16" fillId="0" borderId="7" xfId="6" applyFont="1" applyFill="1" applyBorder="1" applyAlignment="1">
      <alignment horizontal="left" vertical="center" wrapText="1"/>
    </xf>
    <xf numFmtId="0" fontId="46" fillId="0" borderId="7" xfId="0" applyFont="1" applyFill="1" applyBorder="1" applyAlignment="1">
      <alignment wrapText="1"/>
    </xf>
    <xf numFmtId="0" fontId="16" fillId="0" borderId="0" xfId="0" applyFont="1" applyFill="1" applyBorder="1" applyAlignment="1">
      <alignment horizontal="center"/>
    </xf>
    <xf numFmtId="168" fontId="16" fillId="0" borderId="0" xfId="6" applyNumberFormat="1" applyFont="1" applyBorder="1"/>
    <xf numFmtId="0" fontId="25" fillId="0" borderId="0" xfId="0" applyFont="1" applyAlignment="1">
      <alignment horizontal="center"/>
    </xf>
    <xf numFmtId="0" fontId="25" fillId="0" borderId="0" xfId="0" applyFont="1">
      <alignment horizontal="center" vertical="center"/>
    </xf>
    <xf numFmtId="0" fontId="75" fillId="0" borderId="0" xfId="0" applyFont="1" applyFill="1" applyBorder="1" applyAlignment="1">
      <alignment vertical="center" wrapText="1"/>
    </xf>
    <xf numFmtId="0" fontId="25" fillId="0" borderId="0" xfId="0" applyFont="1" applyBorder="1">
      <alignment horizontal="center" vertical="center"/>
    </xf>
    <xf numFmtId="0" fontId="75" fillId="0" borderId="0" xfId="0" applyFont="1" applyFill="1" applyBorder="1" applyAlignment="1">
      <alignment horizontal="left" vertical="center" wrapText="1"/>
    </xf>
    <xf numFmtId="0" fontId="75" fillId="0" borderId="0" xfId="0" applyFont="1" applyFill="1" applyBorder="1" applyAlignment="1">
      <alignment horizontal="center" vertical="center" wrapText="1"/>
    </xf>
    <xf numFmtId="0" fontId="25" fillId="0" borderId="0" xfId="0" applyFont="1" applyBorder="1" applyAlignment="1">
      <alignment horizontal="center" wrapText="1"/>
    </xf>
    <xf numFmtId="0" fontId="25" fillId="0" borderId="0" xfId="0" applyFont="1" applyBorder="1" applyAlignment="1">
      <alignment wrapText="1"/>
    </xf>
    <xf numFmtId="0" fontId="25" fillId="0" borderId="7" xfId="0" applyFont="1" applyFill="1" applyBorder="1" applyAlignment="1">
      <alignment horizontal="left" vertical="top" wrapText="1"/>
    </xf>
    <xf numFmtId="0" fontId="25" fillId="0" borderId="11" xfId="0" applyFont="1" applyBorder="1" applyAlignment="1">
      <alignment horizontal="left" vertical="top" wrapText="1"/>
    </xf>
    <xf numFmtId="0" fontId="45" fillId="0" borderId="0" xfId="0" applyFont="1" applyAlignment="1">
      <alignment horizontal="left" vertical="center"/>
    </xf>
    <xf numFmtId="0" fontId="25" fillId="0" borderId="0" xfId="0" applyFont="1" applyAlignment="1">
      <alignment horizontal="center" wrapText="1"/>
    </xf>
    <xf numFmtId="0" fontId="21" fillId="2" borderId="0" xfId="0" applyFont="1" applyFill="1" applyBorder="1" applyAlignment="1">
      <alignment horizontal="left" vertical="center"/>
    </xf>
    <xf numFmtId="0" fontId="5" fillId="2" borderId="0" xfId="0" applyFont="1" applyFill="1" applyBorder="1">
      <alignment horizontal="center" vertical="center"/>
    </xf>
    <xf numFmtId="0" fontId="7" fillId="2" borderId="0" xfId="0" applyFont="1" applyFill="1" applyBorder="1" applyAlignment="1">
      <alignment horizontal="left" vertical="center"/>
    </xf>
    <xf numFmtId="5" fontId="6" fillId="0" borderId="0" xfId="0" applyNumberFormat="1" applyFont="1" applyAlignment="1">
      <alignment horizontal="right"/>
    </xf>
    <xf numFmtId="0" fontId="6" fillId="0" borderId="0" xfId="0" applyFont="1" applyAlignment="1">
      <alignment horizontal="left"/>
    </xf>
    <xf numFmtId="0" fontId="22"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xf>
    <xf numFmtId="5" fontId="16" fillId="0" borderId="1" xfId="0" applyNumberFormat="1" applyFont="1" applyBorder="1" applyAlignment="1">
      <alignment horizontal="right"/>
    </xf>
    <xf numFmtId="5" fontId="16" fillId="0" borderId="0" xfId="0" applyNumberFormat="1" applyFont="1" applyBorder="1" applyAlignment="1">
      <alignment horizontal="right"/>
    </xf>
    <xf numFmtId="0" fontId="6" fillId="2" borderId="0" xfId="0" applyFont="1" applyFill="1" applyAlignment="1">
      <alignment horizontal="left" vertical="center"/>
    </xf>
    <xf numFmtId="5" fontId="16" fillId="0" borderId="2" xfId="0" applyNumberFormat="1" applyFont="1" applyBorder="1" applyAlignment="1">
      <alignment horizontal="right"/>
    </xf>
    <xf numFmtId="0" fontId="46" fillId="0" borderId="2" xfId="0" applyFont="1" applyBorder="1" applyAlignment="1">
      <alignment horizontal="right"/>
    </xf>
    <xf numFmtId="0" fontId="6" fillId="0" borderId="1" xfId="0" applyFont="1" applyBorder="1" applyAlignment="1">
      <alignment horizontal="right"/>
    </xf>
    <xf numFmtId="0" fontId="6" fillId="0" borderId="0" xfId="0" applyFont="1" applyBorder="1" applyAlignment="1">
      <alignment horizontal="right"/>
    </xf>
    <xf numFmtId="0" fontId="6" fillId="0" borderId="0" xfId="0" applyFont="1" applyFill="1" applyAlignment="1">
      <alignment horizontal="left" vertical="center"/>
    </xf>
    <xf numFmtId="0" fontId="6" fillId="0" borderId="2" xfId="0" applyFont="1" applyBorder="1" applyAlignment="1">
      <alignment horizontal="right"/>
    </xf>
    <xf numFmtId="0" fontId="16" fillId="2" borderId="0" xfId="0" applyFont="1" applyFill="1" applyAlignment="1">
      <alignment horizontal="left" vertical="center"/>
    </xf>
    <xf numFmtId="0" fontId="16" fillId="0" borderId="0" xfId="0" applyFont="1" applyAlignment="1">
      <alignment horizontal="right"/>
    </xf>
    <xf numFmtId="0" fontId="46" fillId="0" borderId="0" xfId="21" applyFont="1" applyFill="1" applyAlignment="1">
      <alignment vertical="top"/>
    </xf>
    <xf numFmtId="0" fontId="46" fillId="0" borderId="0" xfId="21" applyFont="1" applyFill="1"/>
    <xf numFmtId="0" fontId="5" fillId="0" borderId="0" xfId="21" applyFont="1"/>
    <xf numFmtId="0" fontId="46" fillId="0" borderId="0" xfId="21" applyFont="1" applyFill="1" applyBorder="1" applyAlignment="1">
      <alignment horizontal="left"/>
    </xf>
    <xf numFmtId="0" fontId="46" fillId="0" borderId="0" xfId="21" applyFont="1" applyFill="1" applyBorder="1" applyAlignment="1"/>
    <xf numFmtId="0" fontId="5" fillId="0" borderId="0" xfId="0" applyNumberFormat="1" applyFont="1" applyFill="1" applyBorder="1">
      <alignment horizontal="center" vertical="center"/>
    </xf>
    <xf numFmtId="0" fontId="5" fillId="0" borderId="0" xfId="0" applyNumberFormat="1" applyFont="1" applyFill="1">
      <alignment horizontal="center" vertical="center"/>
    </xf>
    <xf numFmtId="0" fontId="11" fillId="0" borderId="0" xfId="17" applyFont="1" applyAlignment="1">
      <alignment horizontal="center" vertical="top"/>
    </xf>
    <xf numFmtId="0" fontId="11" fillId="0" borderId="10" xfId="0" applyFont="1" applyFill="1" applyBorder="1" applyAlignment="1">
      <alignment horizontal="center" vertical="center"/>
    </xf>
    <xf numFmtId="0" fontId="11" fillId="0" borderId="8" xfId="0" applyFont="1" applyBorder="1" applyAlignment="1">
      <alignment vertical="center"/>
    </xf>
    <xf numFmtId="0" fontId="33" fillId="0" borderId="0" xfId="1" applyNumberFormat="1" applyFont="1" applyFill="1" applyBorder="1" applyAlignment="1">
      <alignment horizontal="left"/>
    </xf>
    <xf numFmtId="0" fontId="35" fillId="0" borderId="0" xfId="0" applyFont="1" applyBorder="1" applyAlignment="1">
      <alignment horizontal="left"/>
    </xf>
    <xf numFmtId="0" fontId="7" fillId="0" borderId="0" xfId="0" applyFont="1" applyFill="1" applyAlignment="1">
      <alignment horizontal="left" vertical="center"/>
    </xf>
    <xf numFmtId="37" fontId="5" fillId="0" borderId="0" xfId="0" applyNumberFormat="1" applyFont="1" applyBorder="1" applyAlignment="1">
      <alignment horizontal="right" vertical="center"/>
    </xf>
    <xf numFmtId="37" fontId="70" fillId="0" borderId="0" xfId="16" applyNumberFormat="1" applyFont="1" applyFill="1" applyBorder="1" applyAlignment="1" applyProtection="1">
      <alignment horizontal="right" vertical="center"/>
    </xf>
    <xf numFmtId="0" fontId="65" fillId="0" borderId="2" xfId="0" applyFont="1" applyBorder="1" applyAlignment="1"/>
    <xf numFmtId="0" fontId="16" fillId="0" borderId="2" xfId="0" applyFont="1" applyBorder="1" applyAlignment="1">
      <alignment horizontal="right" vertical="center"/>
    </xf>
    <xf numFmtId="0" fontId="65" fillId="0" borderId="1" xfId="0" applyFont="1" applyBorder="1" applyAlignment="1"/>
    <xf numFmtId="0" fontId="16" fillId="0" borderId="1" xfId="0" applyFont="1" applyBorder="1" applyAlignment="1">
      <alignment horizontal="right" vertical="center"/>
    </xf>
    <xf numFmtId="164" fontId="16" fillId="0" borderId="0" xfId="3" applyFont="1" applyFill="1" applyBorder="1"/>
    <xf numFmtId="5" fontId="6" fillId="0" borderId="0" xfId="0" applyNumberFormat="1" applyFont="1" applyBorder="1" applyAlignment="1">
      <alignment horizontal="right"/>
    </xf>
    <xf numFmtId="0" fontId="24" fillId="0" borderId="0" xfId="0" applyFont="1" applyFill="1" applyAlignment="1">
      <alignment vertical="top" wrapText="1"/>
    </xf>
    <xf numFmtId="0" fontId="6" fillId="0" borderId="0" xfId="46" applyFont="1" applyFill="1">
      <alignment horizontal="center" vertical="center"/>
    </xf>
    <xf numFmtId="0" fontId="6"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xf>
    <xf numFmtId="0" fontId="13" fillId="0" borderId="0" xfId="24" applyNumberFormat="1" applyFont="1" applyFill="1" applyBorder="1" applyAlignment="1" applyProtection="1">
      <alignment horizontal="left" wrapText="1"/>
    </xf>
    <xf numFmtId="0" fontId="11" fillId="0" borderId="0" xfId="24" applyNumberFormat="1" applyFont="1" applyFill="1" applyBorder="1" applyAlignment="1" applyProtection="1">
      <alignment horizontal="left" wrapText="1"/>
    </xf>
    <xf numFmtId="0" fontId="25" fillId="0" borderId="0" xfId="0" applyFont="1" applyFill="1" applyBorder="1" applyAlignment="1">
      <alignment vertical="top" wrapText="1"/>
    </xf>
    <xf numFmtId="0" fontId="5" fillId="0" borderId="0" xfId="46" applyAlignment="1">
      <alignment horizontal="center" vertical="top"/>
    </xf>
    <xf numFmtId="0" fontId="5" fillId="0" borderId="0" xfId="46" applyBorder="1" applyAlignment="1">
      <alignment horizontal="center" vertical="top"/>
    </xf>
    <xf numFmtId="0" fontId="33" fillId="0" borderId="0" xfId="46" applyFont="1" applyAlignment="1">
      <alignment horizontal="right"/>
    </xf>
    <xf numFmtId="0" fontId="5" fillId="0" borderId="0" xfId="46">
      <alignment horizontal="center" vertical="center"/>
    </xf>
    <xf numFmtId="0" fontId="5" fillId="0" borderId="0" xfId="46" applyBorder="1">
      <alignment horizontal="center" vertical="center"/>
    </xf>
    <xf numFmtId="0" fontId="5" fillId="0" borderId="0" xfId="46" applyFill="1" applyBorder="1">
      <alignment horizontal="center" vertical="center"/>
    </xf>
    <xf numFmtId="0" fontId="6" fillId="0" borderId="0" xfId="46" applyFont="1" applyFill="1" applyBorder="1" applyAlignment="1"/>
    <xf numFmtId="0" fontId="11" fillId="0" borderId="23" xfId="46" applyFont="1" applyFill="1" applyBorder="1" applyAlignment="1">
      <alignment horizontal="center" vertical="center"/>
    </xf>
    <xf numFmtId="0" fontId="5" fillId="0" borderId="17" xfId="46" applyBorder="1">
      <alignment horizontal="center" vertical="center"/>
    </xf>
    <xf numFmtId="0" fontId="11" fillId="0" borderId="0" xfId="46" applyFont="1" applyBorder="1" applyAlignment="1">
      <alignment horizontal="center"/>
    </xf>
    <xf numFmtId="37" fontId="11" fillId="0" borderId="23" xfId="46" applyNumberFormat="1" applyFont="1" applyBorder="1" applyAlignment="1">
      <alignment horizontal="center"/>
    </xf>
    <xf numFmtId="0" fontId="5" fillId="0" borderId="17" xfId="46" applyFill="1" applyBorder="1">
      <alignment horizontal="center" vertical="center"/>
    </xf>
    <xf numFmtId="0" fontId="5" fillId="0" borderId="15" xfId="46" applyBorder="1">
      <alignment horizontal="center" vertical="center"/>
    </xf>
    <xf numFmtId="0" fontId="6" fillId="0" borderId="0" xfId="46" applyFont="1" applyBorder="1" applyAlignment="1"/>
    <xf numFmtId="0" fontId="6" fillId="0" borderId="15" xfId="46" applyFont="1" applyBorder="1">
      <alignment horizontal="center" vertical="center"/>
    </xf>
    <xf numFmtId="0" fontId="5" fillId="0" borderId="15" xfId="46" applyFont="1" applyBorder="1">
      <alignment horizontal="center" vertical="center"/>
    </xf>
    <xf numFmtId="0" fontId="6" fillId="0" borderId="0" xfId="46" applyFont="1" applyBorder="1" applyAlignment="1">
      <alignment horizontal="center"/>
    </xf>
    <xf numFmtId="0" fontId="6" fillId="0" borderId="12" xfId="46" applyFont="1" applyBorder="1" applyAlignment="1">
      <alignment horizontal="center"/>
    </xf>
    <xf numFmtId="0" fontId="6" fillId="0" borderId="6" xfId="46" applyFont="1" applyBorder="1" applyAlignment="1">
      <alignment horizontal="center"/>
    </xf>
    <xf numFmtId="0" fontId="6" fillId="0" borderId="0" xfId="46" applyFont="1" applyAlignment="1">
      <alignment horizontal="center"/>
    </xf>
    <xf numFmtId="0" fontId="6" fillId="0" borderId="0" xfId="46" applyFont="1">
      <alignment horizontal="center" vertical="center"/>
    </xf>
    <xf numFmtId="0" fontId="6" fillId="0" borderId="0" xfId="46" applyFont="1" applyBorder="1">
      <alignment horizontal="center" vertical="center"/>
    </xf>
    <xf numFmtId="49" fontId="6" fillId="0" borderId="0" xfId="49" applyNumberFormat="1" applyFont="1" applyFill="1" applyBorder="1" applyAlignment="1" applyProtection="1">
      <alignment horizontal="left"/>
    </xf>
    <xf numFmtId="37" fontId="6" fillId="0" borderId="2" xfId="46" applyNumberFormat="1" applyFont="1" applyBorder="1" applyAlignment="1"/>
    <xf numFmtId="37" fontId="6" fillId="0" borderId="1" xfId="46" applyNumberFormat="1" applyFont="1" applyBorder="1" applyAlignment="1"/>
    <xf numFmtId="37" fontId="6" fillId="0" borderId="5" xfId="46" applyNumberFormat="1" applyFont="1" applyBorder="1" applyAlignment="1"/>
    <xf numFmtId="37" fontId="6" fillId="0" borderId="5" xfId="46" applyNumberFormat="1" applyFont="1" applyFill="1" applyBorder="1" applyAlignment="1"/>
    <xf numFmtId="0" fontId="6" fillId="0" borderId="0" xfId="46" applyFont="1" applyFill="1" applyBorder="1">
      <alignment horizontal="center" vertical="center"/>
    </xf>
    <xf numFmtId="37" fontId="6" fillId="0" borderId="0" xfId="46" applyNumberFormat="1" applyFont="1" applyBorder="1" applyAlignment="1"/>
    <xf numFmtId="49" fontId="6" fillId="0" borderId="0" xfId="49" applyNumberFormat="1" applyFont="1" applyFill="1" applyBorder="1" applyAlignment="1" applyProtection="1">
      <alignment horizontal="right"/>
    </xf>
    <xf numFmtId="37" fontId="6" fillId="0" borderId="3" xfId="46" applyNumberFormat="1" applyFont="1" applyBorder="1" applyAlignment="1"/>
    <xf numFmtId="49" fontId="11" fillId="0" borderId="0" xfId="49" applyNumberFormat="1" applyFont="1" applyFill="1" applyBorder="1" applyAlignment="1" applyProtection="1">
      <alignment horizontal="left"/>
    </xf>
    <xf numFmtId="0" fontId="11"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wrapText="1"/>
    </xf>
    <xf numFmtId="49" fontId="11" fillId="0" borderId="0" xfId="49" applyNumberFormat="1" applyFont="1" applyFill="1" applyBorder="1" applyAlignment="1" applyProtection="1">
      <alignment horizontal="right"/>
    </xf>
    <xf numFmtId="37" fontId="6" fillId="0" borderId="2" xfId="46" applyNumberFormat="1" applyFont="1" applyFill="1" applyBorder="1" applyAlignment="1"/>
    <xf numFmtId="0" fontId="6" fillId="0" borderId="0" xfId="46" applyNumberFormat="1" applyFont="1" applyFill="1" applyBorder="1" applyAlignment="1">
      <alignment horizontal="left" wrapText="1"/>
    </xf>
    <xf numFmtId="37" fontId="6" fillId="0" borderId="4" xfId="46" applyNumberFormat="1" applyFont="1" applyBorder="1" applyAlignment="1"/>
    <xf numFmtId="37" fontId="6" fillId="0" borderId="18" xfId="46" applyNumberFormat="1" applyFont="1" applyBorder="1" applyAlignment="1"/>
    <xf numFmtId="0" fontId="16" fillId="0" borderId="0" xfId="46" applyFont="1">
      <alignment horizontal="center" vertical="center"/>
    </xf>
    <xf numFmtId="37" fontId="16" fillId="0" borderId="0" xfId="46" applyNumberFormat="1" applyFont="1" applyBorder="1" applyAlignment="1"/>
    <xf numFmtId="0" fontId="16" fillId="0" borderId="0" xfId="46" applyFont="1" applyBorder="1">
      <alignment horizontal="center" vertical="center"/>
    </xf>
    <xf numFmtId="0" fontId="11" fillId="0" borderId="0" xfId="46" applyFont="1" applyFill="1" applyBorder="1" applyAlignment="1">
      <alignment horizontal="left" vertical="center"/>
    </xf>
    <xf numFmtId="37" fontId="6" fillId="0" borderId="1" xfId="46" applyNumberFormat="1" applyFont="1" applyFill="1" applyBorder="1" applyAlignment="1"/>
    <xf numFmtId="0" fontId="5" fillId="0" borderId="0" xfId="46" applyFill="1">
      <alignment horizontal="center" vertical="center"/>
    </xf>
    <xf numFmtId="0" fontId="11" fillId="0" borderId="0" xfId="46" applyFont="1">
      <alignment horizontal="center" vertical="center"/>
    </xf>
    <xf numFmtId="37" fontId="11" fillId="0" borderId="6" xfId="46" applyNumberFormat="1" applyFont="1" applyBorder="1" applyAlignment="1"/>
    <xf numFmtId="0" fontId="11" fillId="0" borderId="0" xfId="46" applyFont="1" applyBorder="1">
      <alignment horizontal="center" vertical="center"/>
    </xf>
    <xf numFmtId="49" fontId="6" fillId="0" borderId="0" xfId="50" applyFont="1" applyAlignment="1" applyProtection="1"/>
    <xf numFmtId="49" fontId="6" fillId="0" borderId="0" xfId="50" applyFont="1" applyAlignment="1" applyProtection="1">
      <alignment wrapText="1"/>
    </xf>
    <xf numFmtId="0" fontId="6" fillId="0" borderId="2" xfId="46" applyNumberFormat="1" applyFont="1" applyBorder="1" applyAlignment="1" applyProtection="1">
      <alignment horizontal="left"/>
      <protection locked="0"/>
    </xf>
    <xf numFmtId="0" fontId="6" fillId="0" borderId="0" xfId="46" applyNumberFormat="1" applyFont="1" applyBorder="1" applyAlignment="1" applyProtection="1">
      <alignment horizontal="left" wrapText="1"/>
      <protection locked="0"/>
    </xf>
    <xf numFmtId="49" fontId="11" fillId="0" borderId="0" xfId="50" applyFont="1" applyAlignment="1" applyProtection="1"/>
    <xf numFmtId="49" fontId="11" fillId="0" borderId="0" xfId="50" applyFont="1" applyAlignment="1" applyProtection="1">
      <alignment wrapText="1"/>
    </xf>
    <xf numFmtId="0" fontId="11" fillId="0" borderId="0" xfId="46" applyFont="1" applyBorder="1" applyAlignment="1"/>
    <xf numFmtId="37" fontId="14" fillId="0" borderId="0" xfId="46" applyNumberFormat="1" applyFont="1" applyBorder="1" applyAlignment="1"/>
    <xf numFmtId="49" fontId="11" fillId="0" borderId="0" xfId="50" applyFont="1" applyAlignment="1" applyProtection="1">
      <alignment horizontal="left" wrapText="1"/>
    </xf>
    <xf numFmtId="37" fontId="11" fillId="0" borderId="0" xfId="46" applyNumberFormat="1" applyFont="1" applyBorder="1" applyAlignment="1"/>
    <xf numFmtId="49" fontId="6" fillId="0" borderId="23" xfId="50" applyFont="1" applyBorder="1" applyAlignment="1" applyProtection="1"/>
    <xf numFmtId="49" fontId="11" fillId="0" borderId="17" xfId="50" applyFont="1" applyBorder="1" applyAlignment="1" applyProtection="1">
      <alignment wrapText="1"/>
    </xf>
    <xf numFmtId="0" fontId="6" fillId="0" borderId="17" xfId="46" applyFont="1" applyBorder="1">
      <alignment horizontal="center" vertical="center"/>
    </xf>
    <xf numFmtId="37" fontId="6" fillId="0" borderId="17" xfId="46" applyNumberFormat="1" applyFont="1" applyBorder="1" applyAlignment="1"/>
    <xf numFmtId="0" fontId="6" fillId="0" borderId="17" xfId="46" applyFont="1" applyBorder="1" applyAlignment="1"/>
    <xf numFmtId="49" fontId="6" fillId="0" borderId="15" xfId="50" applyFont="1" applyBorder="1" applyAlignment="1" applyProtection="1"/>
    <xf numFmtId="49" fontId="11" fillId="0" borderId="0" xfId="50" applyFont="1" applyBorder="1" applyAlignment="1" applyProtection="1">
      <alignment wrapText="1"/>
    </xf>
    <xf numFmtId="49" fontId="6" fillId="0" borderId="0" xfId="50" applyFont="1" applyBorder="1" applyAlignment="1" applyProtection="1">
      <alignment horizontal="right"/>
    </xf>
    <xf numFmtId="49" fontId="11" fillId="0" borderId="12" xfId="50" applyFont="1" applyBorder="1" applyAlignment="1" applyProtection="1"/>
    <xf numFmtId="49" fontId="11" fillId="0" borderId="6" xfId="50" applyFont="1" applyBorder="1" applyAlignment="1" applyProtection="1">
      <alignment wrapText="1"/>
    </xf>
    <xf numFmtId="0" fontId="6" fillId="0" borderId="6" xfId="46" applyFont="1" applyBorder="1">
      <alignment horizontal="center" vertical="center"/>
    </xf>
    <xf numFmtId="37" fontId="6" fillId="0" borderId="6" xfId="46" applyNumberFormat="1" applyFont="1" applyBorder="1" applyAlignment="1"/>
    <xf numFmtId="0" fontId="6" fillId="0" borderId="6" xfId="46" applyFont="1" applyBorder="1" applyAlignment="1"/>
    <xf numFmtId="49" fontId="6" fillId="0" borderId="17" xfId="50" applyFont="1" applyBorder="1" applyAlignment="1" applyProtection="1">
      <alignment wrapText="1"/>
    </xf>
    <xf numFmtId="49" fontId="6" fillId="0" borderId="0" xfId="50" applyFont="1" applyBorder="1" applyAlignment="1" applyProtection="1">
      <alignment wrapText="1"/>
    </xf>
    <xf numFmtId="0" fontId="6" fillId="0" borderId="0" xfId="46" applyNumberFormat="1" applyFont="1" applyBorder="1" applyAlignment="1" applyProtection="1">
      <alignment horizontal="left" wrapText="1"/>
    </xf>
    <xf numFmtId="49" fontId="11" fillId="0" borderId="15" xfId="50" applyFont="1" applyBorder="1" applyAlignment="1" applyProtection="1"/>
    <xf numFmtId="37" fontId="11" fillId="0" borderId="3" xfId="46" applyNumberFormat="1" applyFont="1" applyBorder="1" applyAlignment="1"/>
    <xf numFmtId="49" fontId="11" fillId="0" borderId="0" xfId="50" applyFont="1" applyBorder="1" applyAlignment="1" applyProtection="1"/>
    <xf numFmtId="0" fontId="6" fillId="0" borderId="15" xfId="46" applyNumberFormat="1" applyFont="1" applyBorder="1" applyAlignment="1" applyProtection="1">
      <alignment horizontal="left"/>
    </xf>
    <xf numFmtId="0" fontId="11" fillId="0" borderId="0" xfId="50" applyNumberFormat="1" applyFont="1" applyBorder="1" applyAlignment="1" applyProtection="1">
      <alignment wrapText="1"/>
    </xf>
    <xf numFmtId="37" fontId="16" fillId="0" borderId="0" xfId="46" applyNumberFormat="1" applyFont="1" applyFill="1" applyBorder="1" applyAlignment="1" applyProtection="1">
      <alignment vertical="top" wrapText="1"/>
    </xf>
    <xf numFmtId="0" fontId="6" fillId="0" borderId="0" xfId="46" applyNumberFormat="1" applyFont="1" applyFill="1" applyBorder="1" applyAlignment="1" applyProtection="1">
      <alignment horizontal="left"/>
    </xf>
    <xf numFmtId="0" fontId="25" fillId="0" borderId="0" xfId="46" applyNumberFormat="1" applyFont="1" applyFill="1" applyBorder="1" applyAlignment="1" applyProtection="1">
      <alignment horizontal="left" wrapText="1"/>
    </xf>
    <xf numFmtId="0" fontId="34" fillId="0" borderId="0" xfId="46" applyNumberFormat="1" applyFont="1" applyFill="1" applyBorder="1" applyAlignment="1" applyProtection="1">
      <alignment horizontal="center" wrapText="1"/>
    </xf>
    <xf numFmtId="0" fontId="6" fillId="0" borderId="0" xfId="46" applyNumberFormat="1" applyFont="1" applyFill="1" applyBorder="1" applyAlignment="1" applyProtection="1">
      <alignment horizontal="left" wrapText="1"/>
    </xf>
    <xf numFmtId="37" fontId="6" fillId="0" borderId="0" xfId="46" applyNumberFormat="1" applyFont="1" applyFill="1" applyBorder="1" applyAlignment="1" applyProtection="1">
      <alignment horizontal="left" wrapText="1"/>
    </xf>
    <xf numFmtId="0" fontId="0" fillId="0" borderId="0" xfId="0"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37" fillId="0" borderId="15" xfId="0" applyFont="1" applyBorder="1" applyAlignment="1">
      <alignment horizontal="center" vertical="center"/>
    </xf>
    <xf numFmtId="0" fontId="13" fillId="0" borderId="0" xfId="0" applyFont="1" applyBorder="1" applyAlignment="1">
      <alignment horizontal="center" vertical="center"/>
    </xf>
    <xf numFmtId="0" fontId="49" fillId="0" borderId="0" xfId="0" applyFont="1" applyAlignment="1">
      <alignment horizontal="center" vertical="center"/>
    </xf>
    <xf numFmtId="0" fontId="13" fillId="0" borderId="0" xfId="0" applyFont="1" applyFill="1" applyAlignment="1">
      <alignment horizontal="center" vertical="center"/>
    </xf>
    <xf numFmtId="0" fontId="16" fillId="0" borderId="0" xfId="0" applyFont="1" applyAlignment="1">
      <alignment horizontal="center" vertical="center"/>
    </xf>
    <xf numFmtId="0" fontId="16" fillId="0" borderId="0" xfId="0" applyFont="1" applyBorder="1" applyAlignment="1">
      <alignment horizontal="center" vertical="center"/>
    </xf>
    <xf numFmtId="0" fontId="13" fillId="0" borderId="0" xfId="0" applyFont="1" applyFill="1" applyBorder="1" applyAlignment="1">
      <alignment horizontal="center" vertical="center"/>
    </xf>
    <xf numFmtId="37" fontId="6" fillId="0" borderId="2" xfId="7" applyNumberFormat="1" applyFont="1" applyBorder="1" applyAlignment="1"/>
    <xf numFmtId="0" fontId="11" fillId="0" borderId="0" xfId="0" applyFont="1" applyAlignment="1">
      <alignment horizontal="center" vertical="center"/>
    </xf>
    <xf numFmtId="0" fontId="11" fillId="0" borderId="0"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13" fillId="0" borderId="17" xfId="0" applyFont="1" applyBorder="1" applyAlignment="1">
      <alignment horizontal="center" vertical="center"/>
    </xf>
    <xf numFmtId="0" fontId="13" fillId="0" borderId="6" xfId="0" applyFont="1" applyBorder="1" applyAlignment="1">
      <alignment horizontal="center" vertical="center"/>
    </xf>
    <xf numFmtId="49" fontId="23" fillId="0" borderId="0" xfId="1" applyFont="1" applyFill="1" applyBorder="1" applyAlignment="1">
      <alignment horizontal="left"/>
    </xf>
    <xf numFmtId="49" fontId="16" fillId="0" borderId="7" xfId="6" applyNumberFormat="1" applyFont="1" applyFill="1" applyBorder="1" applyAlignment="1">
      <alignment horizontal="center" vertical="center" wrapText="1"/>
    </xf>
    <xf numFmtId="0" fontId="7" fillId="0" borderId="0" xfId="0" applyFont="1" applyFill="1" applyBorder="1" applyAlignment="1">
      <alignment vertical="center"/>
    </xf>
    <xf numFmtId="0" fontId="6" fillId="0" borderId="7" xfId="0" applyFont="1" applyFill="1" applyBorder="1" applyAlignment="1"/>
    <xf numFmtId="0" fontId="6" fillId="0" borderId="7" xfId="0" applyFont="1" applyFill="1" applyBorder="1" applyAlignment="1">
      <alignment horizontal="center"/>
    </xf>
    <xf numFmtId="0" fontId="6" fillId="0" borderId="7" xfId="0" applyNumberFormat="1" applyFont="1" applyFill="1" applyBorder="1" applyAlignment="1">
      <alignment horizontal="center"/>
    </xf>
    <xf numFmtId="3" fontId="6" fillId="0" borderId="7" xfId="0" applyNumberFormat="1" applyFont="1" applyFill="1" applyBorder="1" applyAlignment="1"/>
    <xf numFmtId="3" fontId="6" fillId="0" borderId="7" xfId="6" applyNumberFormat="1" applyFont="1" applyFill="1" applyBorder="1" applyAlignment="1"/>
    <xf numFmtId="0" fontId="11" fillId="0" borderId="0" xfId="24" applyNumberFormat="1" applyFont="1" applyFill="1" applyBorder="1" applyAlignment="1" applyProtection="1">
      <alignment horizontal="left"/>
    </xf>
    <xf numFmtId="49" fontId="6" fillId="0" borderId="0" xfId="23" applyFont="1" applyAlignment="1">
      <alignment horizontal="left" indent="2"/>
    </xf>
    <xf numFmtId="0" fontId="6" fillId="0" borderId="0" xfId="25" applyNumberFormat="1" applyFont="1" applyFill="1" applyBorder="1" applyAlignment="1" applyProtection="1"/>
    <xf numFmtId="49" fontId="6" fillId="0" borderId="0" xfId="50" applyFont="1" applyBorder="1" applyAlignment="1" applyProtection="1">
      <alignment horizontal="left"/>
    </xf>
    <xf numFmtId="0" fontId="11" fillId="0" borderId="15" xfId="0" applyFont="1" applyBorder="1" applyAlignment="1">
      <alignment horizontal="left" vertical="center"/>
    </xf>
    <xf numFmtId="49" fontId="11" fillId="0" borderId="0" xfId="38" applyFont="1" applyBorder="1" applyAlignment="1" applyProtection="1">
      <alignment horizontal="left" wrapText="1"/>
    </xf>
    <xf numFmtId="9" fontId="49" fillId="0" borderId="2" xfId="0" applyNumberFormat="1" applyFont="1" applyFill="1" applyBorder="1">
      <alignment horizontal="center" vertical="center"/>
    </xf>
    <xf numFmtId="9" fontId="78" fillId="0" borderId="0" xfId="28" applyFont="1" applyBorder="1" applyAlignment="1"/>
    <xf numFmtId="0" fontId="77" fillId="0" borderId="0" xfId="0" applyFont="1" applyAlignment="1">
      <alignment vertical="center" wrapText="1"/>
    </xf>
    <xf numFmtId="0" fontId="5" fillId="0" borderId="0" xfId="46" applyFont="1">
      <alignment horizontal="center" vertical="center"/>
    </xf>
    <xf numFmtId="0" fontId="5" fillId="0" borderId="0" xfId="46" applyFont="1" applyBorder="1">
      <alignment horizontal="center" vertical="center"/>
    </xf>
    <xf numFmtId="0" fontId="6" fillId="0" borderId="0" xfId="15" applyNumberFormat="1" applyFont="1" applyFill="1" applyBorder="1" applyAlignment="1" applyProtection="1">
      <alignment horizontal="left" wrapText="1"/>
    </xf>
    <xf numFmtId="0" fontId="6" fillId="0" borderId="0" xfId="15" applyNumberFormat="1" applyFont="1" applyFill="1" applyBorder="1" applyAlignment="1" applyProtection="1">
      <alignment horizontal="left" wrapText="1"/>
    </xf>
    <xf numFmtId="9" fontId="25" fillId="0" borderId="0" xfId="0" applyNumberFormat="1" applyFont="1">
      <alignment horizontal="center" vertical="center"/>
    </xf>
    <xf numFmtId="0" fontId="6" fillId="0" borderId="29" xfId="46" applyFont="1" applyBorder="1">
      <alignment horizontal="center" vertical="center"/>
    </xf>
    <xf numFmtId="0" fontId="11" fillId="0" borderId="0" xfId="0" applyFont="1" applyAlignment="1">
      <alignment horizontal="justify" vertical="center"/>
    </xf>
    <xf numFmtId="0" fontId="6" fillId="0" borderId="29" xfId="0" applyFont="1" applyBorder="1" applyAlignment="1">
      <alignment vertical="center" wrapText="1"/>
    </xf>
    <xf numFmtId="0" fontId="6" fillId="0" borderId="6" xfId="0"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37" xfId="0" applyNumberFormat="1" applyFont="1" applyBorder="1" applyAlignment="1">
      <alignment horizontal="center" vertical="center" wrapText="1"/>
    </xf>
    <xf numFmtId="0" fontId="6" fillId="0" borderId="22" xfId="0" applyFont="1" applyBorder="1" applyAlignment="1">
      <alignment horizontal="justify" vertical="center"/>
    </xf>
    <xf numFmtId="0" fontId="6" fillId="0" borderId="22" xfId="0" applyFont="1" applyBorder="1">
      <alignment horizontal="center" vertical="center"/>
    </xf>
    <xf numFmtId="0" fontId="11" fillId="0" borderId="29" xfId="41" applyNumberFormat="1" applyFont="1" applyBorder="1" applyAlignment="1" applyProtection="1">
      <alignment horizontal="left"/>
    </xf>
    <xf numFmtId="0" fontId="11" fillId="0" borderId="29" xfId="41" applyNumberFormat="1" applyFont="1" applyBorder="1" applyAlignment="1" applyProtection="1">
      <alignment horizontal="left" wrapText="1"/>
    </xf>
    <xf numFmtId="37" fontId="6" fillId="0" borderId="29" xfId="46" applyNumberFormat="1" applyFont="1" applyBorder="1" applyAlignment="1"/>
    <xf numFmtId="9" fontId="30" fillId="0" borderId="29" xfId="28" applyFont="1" applyBorder="1" applyAlignment="1"/>
    <xf numFmtId="0" fontId="21" fillId="0" borderId="0" xfId="46" applyFont="1" applyFill="1" applyBorder="1" applyAlignment="1">
      <alignment horizontal="left"/>
    </xf>
    <xf numFmtId="0" fontId="5" fillId="0" borderId="0" xfId="46" applyFont="1" applyFill="1" applyAlignment="1"/>
    <xf numFmtId="0" fontId="10" fillId="0" borderId="0" xfId="46" applyFont="1" applyFill="1" applyBorder="1" applyAlignment="1">
      <alignment horizontal="left"/>
    </xf>
    <xf numFmtId="0" fontId="16" fillId="0" borderId="0" xfId="46" applyFont="1" applyFill="1" applyBorder="1" applyAlignment="1"/>
    <xf numFmtId="0" fontId="10" fillId="0" borderId="6" xfId="46" applyFont="1" applyFill="1" applyBorder="1" applyAlignment="1">
      <alignment horizontal="left"/>
    </xf>
    <xf numFmtId="0" fontId="6" fillId="0" borderId="0" xfId="46" applyFont="1" applyBorder="1" applyAlignment="1">
      <alignment horizontal="center" vertical="center"/>
    </xf>
    <xf numFmtId="0" fontId="16" fillId="0" borderId="0" xfId="46" applyFont="1" applyBorder="1" applyAlignment="1">
      <alignment vertical="center"/>
    </xf>
    <xf numFmtId="0" fontId="16" fillId="0" borderId="0" xfId="46" applyFont="1" applyFill="1" applyAlignment="1">
      <alignment vertical="center"/>
    </xf>
    <xf numFmtId="0" fontId="17" fillId="0" borderId="0" xfId="46" applyFont="1" applyFill="1" applyAlignment="1">
      <alignment horizontal="left" vertical="center"/>
    </xf>
    <xf numFmtId="0" fontId="16" fillId="0" borderId="7" xfId="46" applyFont="1" applyBorder="1">
      <alignment horizontal="center" vertical="center"/>
    </xf>
    <xf numFmtId="0" fontId="16" fillId="0" borderId="0" xfId="46" applyFont="1" applyFill="1" applyBorder="1" applyAlignment="1">
      <alignment horizontal="left" vertical="center"/>
    </xf>
    <xf numFmtId="0" fontId="17" fillId="0" borderId="0" xfId="46" applyFont="1" applyFill="1" applyBorder="1" applyAlignment="1">
      <alignment horizontal="left" vertical="center"/>
    </xf>
    <xf numFmtId="0" fontId="16" fillId="0" borderId="0" xfId="46" applyFont="1" applyFill="1" applyBorder="1">
      <alignment horizontal="center" vertical="center"/>
    </xf>
    <xf numFmtId="0" fontId="16" fillId="0" borderId="6" xfId="46" applyFont="1" applyBorder="1">
      <alignment horizontal="center" vertical="center"/>
    </xf>
    <xf numFmtId="0" fontId="17" fillId="0" borderId="0" xfId="46" applyFont="1">
      <alignment horizontal="center" vertical="center"/>
    </xf>
    <xf numFmtId="0" fontId="16" fillId="0" borderId="0" xfId="46" applyFont="1" applyFill="1" applyAlignment="1">
      <alignment horizontal="left" vertical="center"/>
    </xf>
    <xf numFmtId="0" fontId="11" fillId="0" borderId="0" xfId="46" applyFont="1" applyFill="1" applyAlignment="1">
      <alignment horizontal="left" vertical="center"/>
    </xf>
    <xf numFmtId="168" fontId="17" fillId="0" borderId="0" xfId="46" applyNumberFormat="1" applyFont="1" applyFill="1" applyBorder="1">
      <alignment horizontal="center" vertical="center"/>
    </xf>
    <xf numFmtId="0" fontId="81" fillId="0" borderId="0" xfId="46" applyFont="1" applyFill="1" applyBorder="1" applyAlignment="1">
      <alignment horizontal="left" wrapText="1"/>
    </xf>
    <xf numFmtId="0" fontId="5" fillId="0" borderId="0" xfId="46" applyFont="1" applyFill="1" applyAlignment="1">
      <alignment horizontal="right"/>
    </xf>
    <xf numFmtId="0" fontId="11" fillId="0" borderId="0" xfId="46" applyFont="1" applyFill="1" applyBorder="1" applyAlignment="1">
      <alignment horizontal="left"/>
    </xf>
    <xf numFmtId="0" fontId="8" fillId="0" borderId="0" xfId="46" applyFont="1" applyFill="1" applyAlignment="1">
      <alignment horizontal="left"/>
    </xf>
    <xf numFmtId="0" fontId="8" fillId="0" borderId="0" xfId="46" applyFont="1" applyFill="1" applyAlignment="1">
      <alignment horizontal="center"/>
    </xf>
    <xf numFmtId="0" fontId="81" fillId="0" borderId="0" xfId="46" applyFont="1" applyFill="1" applyAlignment="1">
      <alignment horizontal="left" wrapText="1"/>
    </xf>
    <xf numFmtId="0" fontId="11" fillId="5" borderId="7" xfId="46" applyFont="1" applyFill="1" applyBorder="1" applyAlignment="1">
      <alignment horizontal="center" wrapText="1"/>
    </xf>
    <xf numFmtId="0" fontId="11" fillId="0" borderId="0" xfId="46" applyFont="1" applyFill="1" applyBorder="1" applyAlignment="1"/>
    <xf numFmtId="0" fontId="19" fillId="0" borderId="7" xfId="46" applyFont="1" applyFill="1" applyBorder="1" applyAlignment="1">
      <alignment horizontal="center" wrapText="1"/>
    </xf>
    <xf numFmtId="0" fontId="19" fillId="0" borderId="7" xfId="46" applyFont="1" applyFill="1" applyBorder="1" applyAlignment="1">
      <alignment wrapText="1"/>
    </xf>
    <xf numFmtId="0" fontId="11" fillId="0" borderId="0" xfId="46" applyFont="1" applyFill="1" applyBorder="1" applyAlignment="1">
      <alignment horizontal="left" wrapText="1"/>
    </xf>
    <xf numFmtId="0" fontId="16" fillId="0" borderId="0" xfId="46" applyFont="1" applyFill="1" applyBorder="1" applyAlignment="1">
      <alignment wrapText="1"/>
    </xf>
    <xf numFmtId="0" fontId="16" fillId="0" borderId="0" xfId="46" applyFont="1" applyFill="1" applyAlignment="1">
      <alignment wrapText="1"/>
    </xf>
    <xf numFmtId="168" fontId="11" fillId="5" borderId="14" xfId="46" applyNumberFormat="1" applyFont="1" applyFill="1" applyBorder="1">
      <alignment horizontal="center" vertical="center"/>
    </xf>
    <xf numFmtId="0" fontId="6" fillId="0" borderId="0" xfId="46" applyFont="1" applyFill="1" applyAlignment="1"/>
    <xf numFmtId="0" fontId="5" fillId="0" borderId="0" xfId="46" applyFont="1" applyFill="1">
      <alignment horizontal="center" vertical="center"/>
    </xf>
    <xf numFmtId="0" fontId="6" fillId="0" borderId="0" xfId="15" applyNumberFormat="1" applyFont="1" applyFill="1" applyBorder="1" applyAlignment="1" applyProtection="1">
      <alignment horizontal="left" wrapText="1"/>
    </xf>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9" fontId="31" fillId="0" borderId="0" xfId="28" applyFont="1" applyFill="1" applyBorder="1" applyAlignment="1">
      <alignment horizontal="center"/>
    </xf>
    <xf numFmtId="37" fontId="11" fillId="0" borderId="0" xfId="0" applyNumberFormat="1" applyFont="1" applyFill="1" applyBorder="1" applyAlignment="1">
      <alignment horizontal="center"/>
    </xf>
    <xf numFmtId="0" fontId="11" fillId="0" borderId="0" xfId="46" applyNumberFormat="1" applyFont="1" applyFill="1" applyBorder="1" applyAlignment="1" applyProtection="1">
      <alignment horizontal="left" vertical="center"/>
    </xf>
    <xf numFmtId="0" fontId="5" fillId="0" borderId="0" xfId="0" applyFont="1" applyAlignment="1">
      <alignment vertical="center" wrapText="1"/>
    </xf>
    <xf numFmtId="0" fontId="24" fillId="0" borderId="0" xfId="46" applyFont="1" applyFill="1" applyAlignment="1">
      <alignment horizontal="right"/>
    </xf>
    <xf numFmtId="0" fontId="11" fillId="5" borderId="7" xfId="46" applyFont="1" applyFill="1" applyBorder="1" applyAlignment="1">
      <alignment horizontal="center"/>
    </xf>
    <xf numFmtId="0" fontId="17" fillId="0" borderId="0" xfId="46" applyFont="1" applyAlignment="1">
      <alignment wrapText="1"/>
    </xf>
    <xf numFmtId="49" fontId="11" fillId="0" borderId="0" xfId="51" applyFont="1" applyAlignment="1">
      <alignment wrapText="1"/>
    </xf>
    <xf numFmtId="0" fontId="16" fillId="0" borderId="0" xfId="46" applyFont="1" applyFill="1" applyBorder="1" applyAlignment="1">
      <alignment horizontal="left"/>
    </xf>
    <xf numFmtId="0" fontId="16" fillId="0" borderId="0" xfId="46" applyFont="1" applyAlignment="1">
      <alignment horizontal="center"/>
    </xf>
    <xf numFmtId="0" fontId="5" fillId="0" borderId="0" xfId="46" applyFont="1" applyAlignment="1">
      <alignment horizontal="center"/>
    </xf>
    <xf numFmtId="0" fontId="60" fillId="0" borderId="0" xfId="0" applyFont="1" applyFill="1" applyAlignment="1">
      <alignment horizontal="right" vertical="top" wrapText="1"/>
    </xf>
    <xf numFmtId="0" fontId="6" fillId="0" borderId="0" xfId="15" applyNumberFormat="1" applyFont="1" applyFill="1" applyBorder="1" applyAlignment="1" applyProtection="1">
      <alignment horizontal="left"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6" fillId="0" borderId="0" xfId="0" applyFont="1" applyBorder="1">
      <alignment horizontal="center" vertical="center"/>
    </xf>
    <xf numFmtId="3" fontId="16" fillId="0" borderId="0" xfId="0" applyNumberFormat="1" applyFont="1" applyBorder="1">
      <alignment horizontal="center" vertical="center"/>
    </xf>
    <xf numFmtId="0" fontId="17" fillId="0" borderId="0" xfId="0" applyFont="1" applyFill="1" applyBorder="1" applyAlignment="1">
      <alignment horizontal="center" vertical="center" wrapText="1"/>
    </xf>
    <xf numFmtId="0" fontId="27" fillId="0" borderId="0" xfId="0" applyFont="1" applyFill="1" applyBorder="1" applyAlignment="1">
      <alignment wrapText="1"/>
    </xf>
    <xf numFmtId="0" fontId="17" fillId="0" borderId="17" xfId="0" applyFont="1" applyBorder="1" applyAlignment="1">
      <alignment vertical="center"/>
    </xf>
    <xf numFmtId="0" fontId="25" fillId="0" borderId="7" xfId="0" applyFont="1" applyBorder="1" applyAlignment="1">
      <alignment vertical="top" wrapText="1"/>
    </xf>
    <xf numFmtId="0" fontId="6" fillId="0" borderId="0" xfId="20" applyFont="1" applyFill="1" applyBorder="1" applyAlignment="1"/>
    <xf numFmtId="0" fontId="23" fillId="0" borderId="6" xfId="20" applyFont="1" applyFill="1" applyBorder="1" applyAlignment="1">
      <alignment horizontal="left"/>
    </xf>
    <xf numFmtId="166" fontId="16" fillId="0" borderId="0" xfId="5" applyNumberFormat="1" applyFont="1" applyBorder="1"/>
    <xf numFmtId="44" fontId="24" fillId="0" borderId="0" xfId="57" applyFont="1" applyFill="1" applyAlignment="1">
      <alignment horizontal="right"/>
    </xf>
    <xf numFmtId="0" fontId="5" fillId="0" borderId="0" xfId="54" applyFont="1" applyFill="1" applyAlignment="1"/>
    <xf numFmtId="3" fontId="5" fillId="0" borderId="0" xfId="54" applyNumberFormat="1" applyFont="1" applyFill="1" applyAlignment="1"/>
    <xf numFmtId="44" fontId="82" fillId="0" borderId="0" xfId="57" applyFont="1" applyFill="1" applyAlignment="1">
      <alignment horizontal="left"/>
    </xf>
    <xf numFmtId="49" fontId="23" fillId="0" borderId="0" xfId="1" applyFont="1" applyBorder="1" applyAlignment="1">
      <alignment horizontal="left"/>
    </xf>
    <xf numFmtId="44" fontId="82" fillId="0" borderId="0" xfId="57" applyFont="1" applyFill="1" applyAlignment="1">
      <alignment vertical="center"/>
    </xf>
    <xf numFmtId="49" fontId="23" fillId="0" borderId="0" xfId="1" applyFont="1" applyBorder="1" applyAlignment="1">
      <alignment horizontal="left" vertical="center"/>
    </xf>
    <xf numFmtId="0" fontId="46" fillId="0" borderId="6" xfId="21" applyFont="1" applyFill="1" applyBorder="1" applyAlignment="1">
      <alignment horizontal="left"/>
    </xf>
    <xf numFmtId="168" fontId="16" fillId="0" borderId="6" xfId="57" applyNumberFormat="1" applyFont="1" applyBorder="1"/>
    <xf numFmtId="168" fontId="6" fillId="0" borderId="0" xfId="57" applyNumberFormat="1" applyFont="1"/>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49" fontId="16" fillId="0" borderId="0" xfId="52" applyFont="1" applyAlignment="1">
      <alignment horizontal="left"/>
      <protection locked="0"/>
    </xf>
    <xf numFmtId="0" fontId="17" fillId="0" borderId="0" xfId="0" applyFont="1" applyFill="1" applyBorder="1" applyAlignment="1">
      <alignment vertical="center"/>
    </xf>
    <xf numFmtId="0" fontId="5" fillId="0" borderId="0" xfId="46" applyFont="1" applyAlignment="1">
      <alignment horizontal="center" vertical="center"/>
    </xf>
    <xf numFmtId="0" fontId="11" fillId="0" borderId="0" xfId="46" applyFont="1" applyAlignment="1">
      <alignment horizontal="center" vertical="center"/>
    </xf>
    <xf numFmtId="49" fontId="11" fillId="0" borderId="0" xfId="51" applyFont="1" applyAlignment="1"/>
    <xf numFmtId="0" fontId="17" fillId="0" borderId="0" xfId="46" applyFont="1" applyAlignment="1">
      <alignment vertical="center"/>
    </xf>
    <xf numFmtId="0" fontId="16" fillId="0" borderId="0" xfId="46" applyFont="1" applyFill="1" applyAlignment="1"/>
    <xf numFmtId="168" fontId="16" fillId="0" borderId="7" xfId="57" applyNumberFormat="1" applyFont="1" applyBorder="1"/>
    <xf numFmtId="0" fontId="16" fillId="0" borderId="0" xfId="46" applyFont="1" applyBorder="1" applyAlignment="1"/>
    <xf numFmtId="0" fontId="16" fillId="0" borderId="7" xfId="46" applyFont="1" applyFill="1" applyBorder="1">
      <alignment horizontal="center" vertical="center"/>
    </xf>
    <xf numFmtId="0" fontId="17" fillId="0" borderId="0" xfId="46" applyFont="1" applyAlignment="1"/>
    <xf numFmtId="0" fontId="17" fillId="0" borderId="0" xfId="46" applyFont="1" applyBorder="1" applyAlignment="1"/>
    <xf numFmtId="0" fontId="16" fillId="0" borderId="0" xfId="46" applyFont="1" applyAlignment="1">
      <alignment horizontal="left" vertical="center"/>
    </xf>
    <xf numFmtId="0" fontId="16" fillId="0" borderId="0" xfId="46" applyFont="1" applyBorder="1" applyAlignment="1">
      <alignment horizontal="left" vertical="center"/>
    </xf>
    <xf numFmtId="0" fontId="17" fillId="0" borderId="0" xfId="46" applyFont="1" applyFill="1" applyBorder="1" applyAlignment="1"/>
    <xf numFmtId="0" fontId="6" fillId="0" borderId="0" xfId="46" applyFont="1" applyFill="1" applyBorder="1" applyAlignment="1">
      <alignment wrapText="1"/>
    </xf>
    <xf numFmtId="0" fontId="6" fillId="0" borderId="0" xfId="46" applyFont="1" applyFill="1" applyAlignment="1">
      <alignment wrapText="1"/>
    </xf>
    <xf numFmtId="0" fontId="11" fillId="0" borderId="0" xfId="46" applyFont="1" applyFill="1" applyAlignment="1">
      <alignment horizontal="left"/>
    </xf>
    <xf numFmtId="49" fontId="23" fillId="0" borderId="0" xfId="1" applyFont="1" applyFill="1" applyBorder="1" applyAlignment="1">
      <alignment horizontal="left" vertical="top"/>
    </xf>
    <xf numFmtId="49" fontId="16" fillId="0" borderId="0" xfId="22" applyFont="1" applyFill="1" applyAlignment="1">
      <alignment horizontal="left"/>
    </xf>
    <xf numFmtId="0" fontId="6" fillId="0" borderId="0" xfId="46" applyFont="1" applyAlignment="1">
      <alignment horizontal="center"/>
    </xf>
    <xf numFmtId="0" fontId="6" fillId="0" borderId="0" xfId="46" applyFont="1" applyAlignment="1">
      <alignment horizontal="center" vertical="center"/>
    </xf>
    <xf numFmtId="0" fontId="5" fillId="0" borderId="0" xfId="46" applyFont="1" applyFill="1" applyAlignment="1">
      <alignment horizontal="center" vertical="center"/>
    </xf>
    <xf numFmtId="0" fontId="16" fillId="0" borderId="4" xfId="0" applyFont="1" applyFill="1" applyBorder="1">
      <alignment horizontal="center" vertical="center"/>
    </xf>
    <xf numFmtId="0" fontId="17" fillId="0" borderId="4" xfId="0" applyFont="1" applyFill="1" applyBorder="1" applyAlignment="1">
      <alignment horizontal="center" wrapText="1"/>
    </xf>
    <xf numFmtId="0" fontId="16" fillId="0" borderId="4" xfId="0" applyFont="1" applyFill="1" applyBorder="1" applyAlignment="1">
      <alignment horizontal="center" vertical="center"/>
    </xf>
    <xf numFmtId="0" fontId="16" fillId="0" borderId="17" xfId="0" applyFont="1" applyFill="1" applyBorder="1">
      <alignment horizontal="center" vertical="center"/>
    </xf>
    <xf numFmtId="0" fontId="17" fillId="0" borderId="14" xfId="0" applyFont="1" applyFill="1" applyBorder="1" applyAlignment="1">
      <alignment vertical="center"/>
    </xf>
    <xf numFmtId="0" fontId="16" fillId="0" borderId="17" xfId="0" applyFont="1" applyFill="1" applyBorder="1" applyAlignment="1">
      <alignment horizontal="center" vertical="center"/>
    </xf>
    <xf numFmtId="3" fontId="16" fillId="0" borderId="4" xfId="0" applyNumberFormat="1" applyFont="1" applyFill="1" applyBorder="1">
      <alignment horizontal="center" vertical="center"/>
    </xf>
    <xf numFmtId="3" fontId="16" fillId="0" borderId="22" xfId="0" applyNumberFormat="1" applyFont="1" applyFill="1" applyBorder="1">
      <alignment horizontal="center" vertical="center"/>
    </xf>
    <xf numFmtId="0" fontId="25" fillId="0" borderId="7" xfId="0" applyFont="1" applyFill="1" applyBorder="1" applyAlignment="1">
      <alignment vertical="top" wrapText="1"/>
    </xf>
    <xf numFmtId="0" fontId="23" fillId="0" borderId="0" xfId="1" applyNumberFormat="1" applyFont="1" applyFill="1" applyBorder="1" applyAlignment="1">
      <alignment horizontal="left" vertical="top"/>
    </xf>
    <xf numFmtId="0" fontId="23" fillId="0" borderId="0" xfId="1" applyNumberFormat="1" applyFont="1" applyBorder="1" applyAlignment="1">
      <alignment horizontal="left" vertical="top"/>
    </xf>
    <xf numFmtId="0" fontId="17" fillId="0" borderId="0" xfId="0" applyFont="1" applyFill="1" applyBorder="1">
      <alignment horizontal="center" vertical="center"/>
    </xf>
    <xf numFmtId="0" fontId="25" fillId="0" borderId="0" xfId="0" applyFont="1" applyFill="1" applyBorder="1">
      <alignment horizontal="center" vertical="center"/>
    </xf>
    <xf numFmtId="0" fontId="25" fillId="0" borderId="0" xfId="0" applyFont="1" applyFill="1" applyAlignment="1">
      <alignment wrapText="1"/>
    </xf>
    <xf numFmtId="0" fontId="6" fillId="0" borderId="0" xfId="0" applyFont="1" applyFill="1" applyBorder="1" applyAlignment="1">
      <alignment horizontal="right"/>
    </xf>
    <xf numFmtId="0" fontId="6" fillId="0" borderId="0" xfId="0" applyFont="1" applyFill="1" applyBorder="1" applyAlignment="1">
      <alignment horizontal="left" indent="11"/>
    </xf>
    <xf numFmtId="49" fontId="11" fillId="0" borderId="25" xfId="22" applyFont="1" applyBorder="1" applyAlignment="1">
      <alignment horizontal="center" vertical="top" wrapText="1"/>
    </xf>
    <xf numFmtId="49" fontId="11" fillId="0" borderId="2" xfId="22" applyFont="1" applyBorder="1" applyAlignment="1">
      <alignment horizontal="center" vertical="top" wrapText="1"/>
    </xf>
    <xf numFmtId="0" fontId="34" fillId="0" borderId="0" xfId="22" applyNumberFormat="1" applyFont="1" applyBorder="1" applyAlignment="1">
      <alignment horizontal="center" vertical="top" wrapText="1"/>
    </xf>
    <xf numFmtId="169" fontId="50" fillId="0" borderId="0" xfId="22" applyNumberFormat="1" applyFont="1" applyBorder="1" applyAlignment="1">
      <alignment horizontal="center" vertical="top" wrapText="1"/>
    </xf>
    <xf numFmtId="49" fontId="11" fillId="0" borderId="0" xfId="22" applyFont="1" applyBorder="1" applyAlignment="1">
      <alignment horizontal="right" vertical="top" wrapText="1"/>
    </xf>
    <xf numFmtId="9" fontId="31" fillId="0" borderId="2" xfId="28" applyFont="1" applyBorder="1" applyAlignment="1" applyProtection="1">
      <alignment horizontal="left" vertical="top" wrapText="1"/>
    </xf>
    <xf numFmtId="49" fontId="11" fillId="0" borderId="2" xfId="22" applyFont="1" applyFill="1" applyBorder="1" applyAlignment="1">
      <alignment horizontal="center" vertical="top" wrapText="1"/>
    </xf>
    <xf numFmtId="0" fontId="10" fillId="0" borderId="0" xfId="43" applyFont="1" applyFill="1" applyBorder="1">
      <alignment horizontal="left" vertical="center"/>
      <protection locked="0"/>
    </xf>
    <xf numFmtId="0" fontId="6" fillId="0" borderId="0" xfId="20" applyFill="1" applyBorder="1"/>
    <xf numFmtId="170" fontId="16" fillId="0" borderId="0" xfId="5" applyFont="1" applyFill="1" applyBorder="1"/>
    <xf numFmtId="0" fontId="17" fillId="0" borderId="0" xfId="20" applyFont="1" applyFill="1" applyBorder="1" applyAlignment="1">
      <alignment horizontal="right"/>
    </xf>
    <xf numFmtId="0" fontId="6" fillId="0" borderId="0" xfId="20" applyFill="1"/>
    <xf numFmtId="37" fontId="16" fillId="0" borderId="0" xfId="0" applyNumberFormat="1" applyFont="1" applyFill="1" applyBorder="1" applyAlignment="1" applyProtection="1">
      <alignment horizontal="left" vertical="top" wrapText="1"/>
    </xf>
    <xf numFmtId="0" fontId="16" fillId="0" borderId="7" xfId="0" applyFont="1" applyFill="1" applyBorder="1">
      <alignment horizontal="center" vertical="center"/>
    </xf>
    <xf numFmtId="0" fontId="16" fillId="0" borderId="10" xfId="0" applyFont="1" applyFill="1" applyBorder="1">
      <alignment horizontal="center" vertical="center"/>
    </xf>
    <xf numFmtId="0" fontId="17" fillId="0" borderId="24" xfId="0" applyFont="1" applyBorder="1" applyAlignment="1">
      <alignment vertical="center"/>
    </xf>
    <xf numFmtId="0" fontId="16" fillId="0" borderId="24" xfId="0" applyFont="1" applyBorder="1">
      <alignment horizontal="center" vertical="center"/>
    </xf>
    <xf numFmtId="0" fontId="17" fillId="0" borderId="0" xfId="0" applyFont="1" applyFill="1" applyAlignment="1">
      <alignment horizontal="left" vertical="center"/>
    </xf>
    <xf numFmtId="0" fontId="17" fillId="0" borderId="0" xfId="0" applyFont="1" applyFill="1" applyBorder="1" applyAlignment="1"/>
    <xf numFmtId="0" fontId="46" fillId="7" borderId="6" xfId="21" applyFont="1" applyFill="1" applyBorder="1" applyAlignment="1"/>
    <xf numFmtId="0" fontId="59" fillId="0" borderId="0" xfId="54" applyNumberFormat="1" applyFont="1" applyFill="1" applyBorder="1" applyAlignment="1" applyProtection="1">
      <alignment horizontal="left" vertical="top"/>
    </xf>
    <xf numFmtId="0" fontId="46" fillId="6" borderId="6" xfId="21" applyFont="1" applyFill="1" applyBorder="1" applyAlignment="1">
      <alignment horizontal="left"/>
    </xf>
    <xf numFmtId="0" fontId="84" fillId="0" borderId="0" xfId="21" applyFont="1" applyFill="1" applyBorder="1" applyAlignment="1">
      <alignment horizontal="left"/>
    </xf>
    <xf numFmtId="168" fontId="11" fillId="5" borderId="50" xfId="46" applyNumberFormat="1" applyFont="1" applyFill="1" applyBorder="1">
      <alignment horizontal="center" vertical="center"/>
    </xf>
    <xf numFmtId="0" fontId="38" fillId="0" borderId="0" xfId="46" applyFont="1" applyFill="1" applyBorder="1" applyAlignment="1">
      <alignment horizontal="right"/>
    </xf>
    <xf numFmtId="0" fontId="16" fillId="0" borderId="7" xfId="46" applyFont="1" applyBorder="1" applyAlignment="1">
      <alignment horizontal="center" vertical="center" wrapText="1"/>
    </xf>
    <xf numFmtId="3" fontId="5" fillId="0" borderId="0" xfId="0" applyNumberFormat="1" applyFont="1" applyFill="1" applyBorder="1" applyAlignment="1">
      <alignment horizontal="center"/>
    </xf>
    <xf numFmtId="3" fontId="0" fillId="0" borderId="0" xfId="0" applyNumberFormat="1" applyBorder="1" applyAlignment="1">
      <alignment horizontal="center" vertical="center"/>
    </xf>
    <xf numFmtId="3" fontId="6" fillId="0" borderId="0" xfId="0" applyNumberFormat="1" applyFont="1" applyBorder="1" applyAlignment="1">
      <alignment horizontal="center" vertical="center"/>
    </xf>
    <xf numFmtId="3" fontId="17" fillId="2" borderId="9" xfId="0" applyNumberFormat="1" applyFont="1" applyFill="1" applyBorder="1" applyAlignment="1">
      <alignment horizontal="center" wrapText="1"/>
    </xf>
    <xf numFmtId="3" fontId="16" fillId="0" borderId="6" xfId="0" applyNumberFormat="1" applyFont="1" applyBorder="1" applyAlignment="1">
      <alignment horizontal="center" vertical="center"/>
    </xf>
    <xf numFmtId="3" fontId="16" fillId="0" borderId="0" xfId="0" applyNumberFormat="1" applyFont="1" applyBorder="1" applyAlignment="1">
      <alignment horizontal="center" vertical="center"/>
    </xf>
    <xf numFmtId="3" fontId="16" fillId="0" borderId="0" xfId="0" applyNumberFormat="1" applyFont="1" applyAlignment="1">
      <alignment horizontal="center" vertical="center"/>
    </xf>
    <xf numFmtId="3" fontId="0" fillId="0" borderId="0" xfId="0" applyNumberFormat="1" applyAlignment="1">
      <alignment horizontal="center" vertical="center"/>
    </xf>
    <xf numFmtId="0" fontId="7" fillId="3" borderId="6" xfId="0" applyFont="1" applyFill="1" applyBorder="1" applyAlignment="1">
      <alignment horizontal="left"/>
    </xf>
    <xf numFmtId="0" fontId="5" fillId="0" borderId="0" xfId="46" applyFont="1" applyFill="1" applyAlignment="1">
      <alignment horizontal="center"/>
    </xf>
    <xf numFmtId="168" fontId="11" fillId="0" borderId="0" xfId="46" applyNumberFormat="1" applyFont="1" applyFill="1" applyBorder="1">
      <alignment horizontal="center" vertical="center"/>
    </xf>
    <xf numFmtId="0" fontId="6" fillId="0" borderId="0" xfId="25" applyNumberFormat="1" applyFont="1" applyFill="1" applyBorder="1" applyAlignment="1" applyProtection="1">
      <alignment horizontal="left" indent="1"/>
    </xf>
    <xf numFmtId="0" fontId="13" fillId="0" borderId="0" xfId="24" applyNumberFormat="1" applyFont="1" applyFill="1" applyBorder="1" applyAlignment="1" applyProtection="1">
      <alignment horizontal="left" indent="1"/>
    </xf>
    <xf numFmtId="0" fontId="85" fillId="0" borderId="0" xfId="21" applyFont="1"/>
    <xf numFmtId="0" fontId="63" fillId="0" borderId="0" xfId="21" applyFont="1" applyFill="1" applyBorder="1" applyAlignment="1"/>
    <xf numFmtId="0" fontId="7" fillId="3" borderId="6" xfId="0" applyFont="1" applyFill="1" applyBorder="1" applyAlignment="1">
      <alignment horizontal="left" vertical="center"/>
    </xf>
    <xf numFmtId="0" fontId="5" fillId="3" borderId="6" xfId="0" applyFont="1" applyFill="1" applyBorder="1" applyAlignment="1">
      <alignment horizontal="left" vertical="center"/>
    </xf>
    <xf numFmtId="0" fontId="11" fillId="3" borderId="6" xfId="1" applyNumberFormat="1" applyFont="1" applyFill="1" applyBorder="1" applyAlignment="1">
      <alignment horizontal="left"/>
    </xf>
    <xf numFmtId="0" fontId="33" fillId="3" borderId="6" xfId="1" applyNumberFormat="1" applyFont="1" applyFill="1" applyBorder="1" applyAlignment="1">
      <alignment horizontal="left"/>
    </xf>
    <xf numFmtId="3" fontId="46" fillId="3" borderId="6" xfId="0" applyNumberFormat="1" applyFont="1" applyFill="1" applyBorder="1" applyAlignment="1">
      <alignment horizontal="left" vertical="center"/>
    </xf>
    <xf numFmtId="0" fontId="0" fillId="3" borderId="6" xfId="0" applyFill="1" applyBorder="1">
      <alignment horizontal="center" vertical="center"/>
    </xf>
    <xf numFmtId="0" fontId="49" fillId="3" borderId="6" xfId="0" applyFont="1" applyFill="1" applyBorder="1">
      <alignment horizontal="center" vertical="center"/>
    </xf>
    <xf numFmtId="3" fontId="6" fillId="3" borderId="6" xfId="0" applyNumberFormat="1" applyFont="1" applyFill="1" applyBorder="1">
      <alignment horizontal="center" vertical="center"/>
    </xf>
    <xf numFmtId="0" fontId="6" fillId="3" borderId="6" xfId="15" applyNumberFormat="1" applyFont="1" applyFill="1" applyBorder="1" applyAlignment="1" applyProtection="1">
      <alignment horizontal="left" wrapText="1"/>
    </xf>
    <xf numFmtId="3" fontId="16" fillId="0" borderId="9" xfId="0" applyNumberFormat="1" applyFont="1" applyBorder="1" applyAlignment="1">
      <alignment horizontal="center" vertical="center"/>
    </xf>
    <xf numFmtId="3" fontId="16" fillId="0" borderId="11" xfId="0" applyNumberFormat="1" applyFont="1" applyBorder="1" applyAlignment="1">
      <alignment horizontal="center" vertical="center"/>
    </xf>
    <xf numFmtId="3" fontId="16" fillId="0" borderId="51" xfId="0" applyNumberFormat="1" applyFont="1" applyBorder="1" applyAlignment="1">
      <alignment horizontal="center" vertical="center"/>
    </xf>
    <xf numFmtId="3" fontId="16" fillId="0" borderId="52" xfId="0" applyNumberFormat="1" applyFont="1" applyBorder="1" applyAlignment="1">
      <alignment horizontal="center" vertical="center"/>
    </xf>
    <xf numFmtId="0" fontId="17" fillId="0" borderId="6" xfId="0" applyFont="1" applyFill="1" applyBorder="1" applyAlignment="1">
      <alignment horizontal="center" vertical="center" wrapText="1"/>
    </xf>
    <xf numFmtId="0" fontId="16" fillId="0" borderId="17" xfId="0" applyFont="1" applyFill="1" applyBorder="1" applyAlignment="1">
      <alignment horizontal="center"/>
    </xf>
    <xf numFmtId="166" fontId="16" fillId="0" borderId="0" xfId="5" applyNumberFormat="1" applyFont="1" applyFill="1" applyBorder="1"/>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4" xfId="0" applyFont="1" applyBorder="1" applyAlignment="1">
      <alignment horizontal="center" vertical="center" wrapText="1"/>
    </xf>
    <xf numFmtId="0" fontId="80" fillId="0" borderId="29" xfId="0" applyFont="1" applyBorder="1" applyAlignment="1">
      <alignment horizontal="center" vertical="center" wrapText="1"/>
    </xf>
    <xf numFmtId="0" fontId="16" fillId="0" borderId="15" xfId="20" applyFont="1" applyFill="1" applyBorder="1"/>
    <xf numFmtId="0" fontId="17" fillId="0" borderId="0" xfId="46" applyFont="1" applyFill="1" applyAlignment="1">
      <alignment horizontal="left" vertical="center" wrapText="1"/>
    </xf>
    <xf numFmtId="168" fontId="11" fillId="5" borderId="53" xfId="46" applyNumberFormat="1" applyFont="1" applyFill="1" applyBorder="1">
      <alignment horizontal="center" vertical="center"/>
    </xf>
    <xf numFmtId="0" fontId="6" fillId="0" borderId="29" xfId="46" applyFont="1" applyFill="1" applyBorder="1" applyAlignment="1">
      <alignment wrapText="1"/>
    </xf>
    <xf numFmtId="166" fontId="16" fillId="0" borderId="0" xfId="6" applyNumberFormat="1" applyFont="1" applyFill="1" applyBorder="1"/>
    <xf numFmtId="0" fontId="6" fillId="0" borderId="29" xfId="0" applyFont="1" applyBorder="1" applyAlignment="1">
      <alignment horizontal="center" vertical="center" wrapText="1"/>
    </xf>
    <xf numFmtId="0" fontId="16" fillId="0" borderId="0" xfId="15" quotePrefix="1" applyNumberFormat="1" applyFont="1" applyFill="1" applyBorder="1" applyAlignment="1" applyProtection="1">
      <alignment horizontal="left"/>
    </xf>
    <xf numFmtId="0" fontId="45" fillId="0" borderId="0" xfId="21" applyFont="1"/>
    <xf numFmtId="49" fontId="33" fillId="0" borderId="0" xfId="1" applyFont="1" applyBorder="1" applyAlignment="1">
      <alignment horizontal="left" indent="1"/>
    </xf>
    <xf numFmtId="0" fontId="45" fillId="0" borderId="0" xfId="21" applyFont="1" applyFill="1" applyAlignment="1">
      <alignment vertical="top"/>
    </xf>
    <xf numFmtId="0" fontId="45" fillId="0" borderId="0" xfId="21" applyFont="1" applyFill="1"/>
    <xf numFmtId="0" fontId="5" fillId="0" borderId="0" xfId="21" applyFont="1" applyFill="1"/>
    <xf numFmtId="0" fontId="46" fillId="0" borderId="0" xfId="21" applyFont="1" applyFill="1" applyAlignment="1">
      <alignment horizontal="left" vertical="top" indent="5"/>
    </xf>
    <xf numFmtId="0" fontId="45" fillId="0" borderId="0" xfId="21" applyFont="1" applyFill="1" applyAlignment="1">
      <alignment horizontal="left" vertical="top" indent="5"/>
    </xf>
    <xf numFmtId="0" fontId="5" fillId="0" borderId="0" xfId="21" applyFont="1" applyFill="1" applyAlignment="1">
      <alignment horizontal="left" vertical="top" indent="7"/>
    </xf>
    <xf numFmtId="0" fontId="46" fillId="0" borderId="0" xfId="21" applyFont="1" applyFill="1" applyBorder="1" applyAlignment="1">
      <alignment horizontal="left"/>
    </xf>
    <xf numFmtId="0" fontId="6" fillId="0" borderId="0" xfId="46" applyFont="1" applyFill="1">
      <alignment horizontal="center" vertical="center"/>
    </xf>
    <xf numFmtId="0" fontId="5" fillId="0" borderId="0" xfId="46">
      <alignment horizontal="center" vertical="center"/>
    </xf>
    <xf numFmtId="0" fontId="6" fillId="0" borderId="0" xfId="46" applyFont="1" applyFill="1" applyBorder="1" applyAlignment="1"/>
    <xf numFmtId="0" fontId="6" fillId="0" borderId="0" xfId="46" applyFont="1">
      <alignment horizontal="center" vertical="center"/>
    </xf>
    <xf numFmtId="0" fontId="6" fillId="0" borderId="0" xfId="46" applyFont="1" applyBorder="1">
      <alignment horizontal="center" vertical="center"/>
    </xf>
    <xf numFmtId="0" fontId="5" fillId="0" borderId="0" xfId="46" applyFill="1">
      <alignment horizontal="center" vertical="center"/>
    </xf>
    <xf numFmtId="49" fontId="33" fillId="0" borderId="0" xfId="1" applyFont="1" applyFill="1" applyBorder="1" applyAlignment="1">
      <alignment horizontal="left" indent="1"/>
    </xf>
    <xf numFmtId="0" fontId="86" fillId="0" borderId="0" xfId="21" applyFont="1" applyFill="1"/>
    <xf numFmtId="0" fontId="21" fillId="0" borderId="0" xfId="46" applyFont="1" applyFill="1" applyBorder="1" applyAlignment="1">
      <alignment vertical="top"/>
    </xf>
    <xf numFmtId="0" fontId="8" fillId="0" borderId="0" xfId="46" applyFont="1" applyAlignment="1">
      <alignment horizontal="justify" vertical="center"/>
    </xf>
    <xf numFmtId="0" fontId="5" fillId="0" borderId="0" xfId="46" applyFont="1" applyFill="1" applyBorder="1" applyAlignment="1"/>
    <xf numFmtId="0" fontId="46" fillId="0" borderId="0" xfId="21" applyFont="1" applyFill="1" applyBorder="1" applyAlignment="1">
      <alignment horizontal="right"/>
    </xf>
    <xf numFmtId="0" fontId="46" fillId="4" borderId="4" xfId="21" applyFont="1" applyFill="1" applyBorder="1" applyAlignment="1">
      <alignment horizontal="center"/>
    </xf>
    <xf numFmtId="0" fontId="11" fillId="0" borderId="0" xfId="46" applyFont="1" applyAlignment="1">
      <alignment horizontal="left" vertical="center" indent="3"/>
    </xf>
    <xf numFmtId="0" fontId="11" fillId="0" borderId="0" xfId="21" applyFont="1" applyFill="1" applyBorder="1" applyAlignment="1">
      <alignment horizontal="left"/>
    </xf>
    <xf numFmtId="0" fontId="6" fillId="0" borderId="0" xfId="46" applyFont="1" applyFill="1" applyAlignment="1">
      <alignment horizontal="left" vertical="center"/>
    </xf>
    <xf numFmtId="0" fontId="6" fillId="0" borderId="0" xfId="46" applyFont="1" applyAlignment="1">
      <alignment horizontal="left" vertical="center" indent="5"/>
    </xf>
    <xf numFmtId="0" fontId="6" fillId="0" borderId="0" xfId="46" applyFont="1" applyFill="1" applyAlignment="1">
      <alignment horizontal="left" vertical="center" indent="5"/>
    </xf>
    <xf numFmtId="0" fontId="11" fillId="0" borderId="0" xfId="21" applyFont="1" applyFill="1" applyBorder="1" applyAlignment="1">
      <alignment horizontal="left" indent="5"/>
    </xf>
    <xf numFmtId="0" fontId="6" fillId="0" borderId="0" xfId="21" applyFont="1" applyFill="1" applyBorder="1" applyAlignment="1">
      <alignment horizontal="left"/>
    </xf>
    <xf numFmtId="0" fontId="6" fillId="0" borderId="0" xfId="46" applyFont="1" applyAlignment="1">
      <alignment horizontal="justify" vertical="center"/>
    </xf>
    <xf numFmtId="0" fontId="6" fillId="0" borderId="0" xfId="46" applyFont="1" applyAlignment="1">
      <alignment vertical="top"/>
    </xf>
    <xf numFmtId="0" fontId="11" fillId="0" borderId="0" xfId="46" applyFont="1" applyAlignment="1">
      <alignment horizontal="left"/>
    </xf>
    <xf numFmtId="0" fontId="6" fillId="0" borderId="42" xfId="46" applyFont="1" applyBorder="1" applyAlignment="1">
      <alignment horizontal="center" vertical="center" wrapText="1"/>
    </xf>
    <xf numFmtId="0" fontId="6" fillId="0" borderId="40" xfId="46" applyFont="1" applyBorder="1" applyAlignment="1">
      <alignment horizontal="center" vertical="center" wrapText="1"/>
    </xf>
    <xf numFmtId="0" fontId="6" fillId="0" borderId="40" xfId="46" applyFont="1" applyBorder="1" applyAlignment="1">
      <alignment horizontal="center" vertical="center" textRotation="90" wrapText="1"/>
    </xf>
    <xf numFmtId="0" fontId="6" fillId="0" borderId="41" xfId="46" applyFont="1" applyFill="1" applyBorder="1" applyAlignment="1">
      <alignment horizontal="center" vertical="center" wrapText="1"/>
    </xf>
    <xf numFmtId="0" fontId="6" fillId="0" borderId="0" xfId="46" applyFont="1" applyAlignment="1">
      <alignment horizontal="center" vertical="center" wrapText="1"/>
    </xf>
    <xf numFmtId="0" fontId="6" fillId="0" borderId="35" xfId="46" applyFont="1" applyBorder="1">
      <alignment horizontal="center" vertical="center"/>
    </xf>
    <xf numFmtId="0" fontId="6" fillId="0" borderId="6" xfId="46" applyFont="1" applyBorder="1" applyAlignment="1">
      <alignment horizontal="center" vertical="center" wrapText="1"/>
    </xf>
    <xf numFmtId="0" fontId="6" fillId="0" borderId="0" xfId="46" applyFont="1" applyBorder="1" applyAlignment="1">
      <alignment horizontal="center" vertical="center" wrapText="1"/>
    </xf>
    <xf numFmtId="0" fontId="6" fillId="0" borderId="36" xfId="46" applyFont="1" applyBorder="1" applyAlignment="1">
      <alignment horizontal="center" vertical="center" wrapText="1"/>
    </xf>
    <xf numFmtId="0" fontId="6" fillId="0" borderId="4" xfId="46" applyFont="1" applyBorder="1" applyAlignment="1">
      <alignment horizontal="center" vertical="center" wrapText="1"/>
    </xf>
    <xf numFmtId="0" fontId="6" fillId="0" borderId="37" xfId="46" applyFont="1" applyBorder="1" applyAlignment="1">
      <alignment horizontal="center" vertical="center" wrapText="1"/>
    </xf>
    <xf numFmtId="0" fontId="6" fillId="0" borderId="44" xfId="46" applyFont="1" applyBorder="1">
      <alignment horizontal="center" vertical="center"/>
    </xf>
    <xf numFmtId="0" fontId="6" fillId="0" borderId="38" xfId="46" applyFont="1" applyBorder="1" applyAlignment="1">
      <alignment horizontal="center" vertical="center" wrapText="1"/>
    </xf>
    <xf numFmtId="0" fontId="6" fillId="0" borderId="22" xfId="46" applyFont="1" applyBorder="1" applyAlignment="1">
      <alignment horizontal="center" vertical="center" wrapText="1"/>
    </xf>
    <xf numFmtId="0" fontId="6" fillId="0" borderId="39" xfId="46" applyFont="1" applyBorder="1" applyAlignment="1">
      <alignment horizontal="center" vertical="center" wrapText="1"/>
    </xf>
    <xf numFmtId="0" fontId="11" fillId="0" borderId="0" xfId="46" applyFont="1" applyAlignment="1">
      <alignment horizontal="justify"/>
    </xf>
    <xf numFmtId="0" fontId="6" fillId="0" borderId="42" xfId="46" applyFont="1" applyBorder="1">
      <alignment horizontal="center" vertical="center"/>
    </xf>
    <xf numFmtId="0" fontId="6" fillId="0" borderId="29" xfId="46" applyFont="1" applyFill="1" applyBorder="1" applyAlignment="1">
      <alignment horizontal="center" vertical="center" wrapText="1"/>
    </xf>
    <xf numFmtId="0" fontId="6" fillId="0" borderId="29" xfId="46" applyFont="1" applyBorder="1" applyAlignment="1">
      <alignment horizontal="center" vertical="center" wrapText="1"/>
    </xf>
    <xf numFmtId="0" fontId="6" fillId="0" borderId="46" xfId="46" applyFont="1" applyBorder="1" applyAlignment="1">
      <alignment horizontal="center" vertical="center" wrapText="1"/>
    </xf>
    <xf numFmtId="0" fontId="6" fillId="0" borderId="48" xfId="46" applyFont="1" applyBorder="1" applyAlignment="1">
      <alignment horizontal="center" vertical="center" wrapText="1"/>
    </xf>
    <xf numFmtId="0" fontId="6" fillId="0" borderId="22" xfId="46" applyFont="1" applyBorder="1">
      <alignment horizontal="center" vertical="center"/>
    </xf>
    <xf numFmtId="0" fontId="6" fillId="0" borderId="0" xfId="46" applyFont="1" applyAlignment="1">
      <alignment horizontal="left" vertical="center"/>
    </xf>
    <xf numFmtId="0" fontId="11" fillId="0" borderId="0" xfId="46" applyFont="1" applyAlignment="1">
      <alignment horizontal="left" vertical="top"/>
    </xf>
    <xf numFmtId="0" fontId="6" fillId="0" borderId="29" xfId="46" applyFont="1" applyBorder="1" applyAlignment="1">
      <alignment horizontal="left" vertical="center"/>
    </xf>
    <xf numFmtId="0" fontId="6" fillId="0" borderId="29" xfId="46" applyFont="1" applyBorder="1" applyAlignment="1">
      <alignment horizontal="justify" vertical="center" wrapText="1"/>
    </xf>
    <xf numFmtId="0" fontId="6" fillId="0" borderId="43" xfId="46" applyFont="1" applyBorder="1" applyAlignment="1">
      <alignment horizontal="justify" vertical="center" wrapText="1"/>
    </xf>
    <xf numFmtId="0" fontId="6" fillId="0" borderId="0" xfId="46" applyFont="1" applyBorder="1" applyAlignment="1">
      <alignment horizontal="left" vertical="center" indent="2"/>
    </xf>
    <xf numFmtId="0" fontId="6" fillId="0" borderId="0" xfId="46" applyFont="1" applyBorder="1" applyAlignment="1">
      <alignment horizontal="left" vertical="center"/>
    </xf>
    <xf numFmtId="0" fontId="6" fillId="0" borderId="0" xfId="46" applyFont="1" applyBorder="1" applyAlignment="1">
      <alignment horizontal="justify" vertical="center" wrapText="1"/>
    </xf>
    <xf numFmtId="0" fontId="6" fillId="0" borderId="32" xfId="46" applyFont="1" applyBorder="1" applyAlignment="1">
      <alignment horizontal="justify" vertical="center" wrapText="1"/>
    </xf>
    <xf numFmtId="0" fontId="6" fillId="0" borderId="45" xfId="46" applyFont="1" applyBorder="1">
      <alignment horizontal="center" vertical="center"/>
    </xf>
    <xf numFmtId="0" fontId="11" fillId="0" borderId="0" xfId="46" applyFont="1" applyAlignment="1">
      <alignment horizontal="left" vertical="center"/>
    </xf>
    <xf numFmtId="0" fontId="6" fillId="0" borderId="29" xfId="46" applyFont="1" applyBorder="1" applyAlignment="1">
      <alignment horizontal="left"/>
    </xf>
    <xf numFmtId="0" fontId="6" fillId="0" borderId="29" xfId="46" applyFont="1" applyBorder="1">
      <alignment horizontal="center" vertical="center"/>
    </xf>
    <xf numFmtId="0" fontId="6" fillId="0" borderId="43" xfId="46" applyFont="1" applyBorder="1">
      <alignment horizontal="center" vertical="center"/>
    </xf>
    <xf numFmtId="0" fontId="6" fillId="0" borderId="32" xfId="46" applyFont="1" applyBorder="1" applyAlignment="1">
      <alignment horizontal="left" vertical="center"/>
    </xf>
    <xf numFmtId="0" fontId="6" fillId="0" borderId="43" xfId="46" applyFont="1" applyFill="1" applyBorder="1" applyAlignment="1">
      <alignment horizontal="center" vertical="center" wrapText="1"/>
    </xf>
    <xf numFmtId="0" fontId="6" fillId="0" borderId="36" xfId="46" applyFont="1" applyBorder="1">
      <alignment horizontal="center" vertical="center"/>
    </xf>
    <xf numFmtId="0" fontId="6" fillId="0" borderId="37" xfId="46" applyFont="1" applyBorder="1">
      <alignment horizontal="center" vertical="center"/>
    </xf>
    <xf numFmtId="0" fontId="6" fillId="0" borderId="35" xfId="46" applyFont="1" applyBorder="1" applyAlignment="1">
      <alignment vertical="top"/>
    </xf>
    <xf numFmtId="0" fontId="6" fillId="0" borderId="0" xfId="46" applyFont="1" applyBorder="1" applyAlignment="1">
      <alignment vertical="top"/>
    </xf>
    <xf numFmtId="0" fontId="6" fillId="0" borderId="44" xfId="46" applyFont="1" applyBorder="1" applyAlignment="1">
      <alignment vertical="top"/>
    </xf>
    <xf numFmtId="0" fontId="6" fillId="0" borderId="45" xfId="46" applyFont="1" applyBorder="1" applyAlignment="1">
      <alignment vertical="top"/>
    </xf>
    <xf numFmtId="0" fontId="11" fillId="0" borderId="0" xfId="46" applyFont="1" applyFill="1" applyAlignment="1">
      <alignment horizontal="left" vertical="top"/>
    </xf>
    <xf numFmtId="0" fontId="11" fillId="0" borderId="0" xfId="46" applyFont="1" applyFill="1" applyAlignment="1">
      <alignment vertical="top"/>
    </xf>
    <xf numFmtId="0" fontId="6" fillId="0" borderId="0" xfId="46" applyFont="1" applyFill="1" applyAlignment="1">
      <alignment vertical="top"/>
    </xf>
    <xf numFmtId="0" fontId="11" fillId="0" borderId="0" xfId="46" applyFont="1" applyAlignment="1">
      <alignment vertical="top"/>
    </xf>
    <xf numFmtId="0" fontId="21" fillId="0" borderId="0" xfId="46" applyFont="1" applyFill="1" applyBorder="1" applyAlignment="1"/>
    <xf numFmtId="0" fontId="6" fillId="0" borderId="0" xfId="46" applyFont="1" applyAlignment="1">
      <alignment horizontal="center" vertical="top"/>
    </xf>
    <xf numFmtId="0" fontId="5" fillId="0" borderId="0" xfId="21" applyFont="1" applyFill="1" applyAlignment="1">
      <alignment horizontal="left" vertical="top" indent="2"/>
    </xf>
    <xf numFmtId="49" fontId="33" fillId="7" borderId="0" xfId="1" applyFont="1" applyFill="1" applyBorder="1" applyAlignment="1">
      <alignment horizontal="left" indent="1"/>
    </xf>
    <xf numFmtId="37" fontId="11" fillId="0" borderId="0" xfId="46" applyNumberFormat="1" applyFont="1" applyBorder="1" applyAlignment="1">
      <alignment horizontal="center"/>
    </xf>
    <xf numFmtId="0" fontId="6" fillId="0" borderId="0" xfId="49" applyNumberFormat="1" applyFont="1" applyFill="1" applyBorder="1" applyAlignment="1" applyProtection="1">
      <alignment horizontal="left" indent="2"/>
    </xf>
    <xf numFmtId="0" fontId="11" fillId="7" borderId="0" xfId="15" applyNumberFormat="1" applyFont="1" applyFill="1" applyBorder="1" applyAlignment="1" applyProtection="1">
      <alignment horizontal="right"/>
    </xf>
    <xf numFmtId="0" fontId="21" fillId="0" borderId="0" xfId="15" applyNumberFormat="1" applyFont="1" applyFill="1" applyBorder="1" applyAlignment="1" applyProtection="1">
      <alignment horizontal="left" vertical="top"/>
    </xf>
    <xf numFmtId="0" fontId="5" fillId="0" borderId="0" xfId="46" applyAlignment="1">
      <alignment horizontal="center" vertical="top"/>
    </xf>
    <xf numFmtId="0" fontId="5" fillId="0" borderId="0" xfId="46" applyBorder="1" applyAlignment="1">
      <alignment horizontal="center" vertical="top"/>
    </xf>
    <xf numFmtId="9" fontId="30" fillId="0" borderId="0" xfId="28" applyFont="1" applyBorder="1" applyAlignment="1">
      <alignment vertical="top"/>
    </xf>
    <xf numFmtId="0" fontId="21" fillId="0" borderId="0" xfId="15" applyNumberFormat="1" applyFont="1" applyFill="1" applyBorder="1" applyAlignment="1" applyProtection="1">
      <alignment horizontal="left"/>
    </xf>
    <xf numFmtId="0" fontId="5" fillId="0" borderId="0" xfId="46">
      <alignment horizontal="center" vertical="center"/>
    </xf>
    <xf numFmtId="0" fontId="5" fillId="0" borderId="0" xfId="46" applyBorder="1">
      <alignment horizontal="center" vertical="center"/>
    </xf>
    <xf numFmtId="9" fontId="30" fillId="0" borderId="0" xfId="28" applyFont="1" applyBorder="1" applyAlignment="1"/>
    <xf numFmtId="49" fontId="33" fillId="0" borderId="0" xfId="1" applyFont="1" applyBorder="1" applyAlignment="1">
      <alignment horizontal="left"/>
    </xf>
    <xf numFmtId="0" fontId="5" fillId="0" borderId="0" xfId="46" applyFill="1" applyBorder="1">
      <alignment horizontal="center" vertical="center"/>
    </xf>
    <xf numFmtId="9" fontId="30" fillId="0" borderId="0" xfId="28" applyFont="1" applyFill="1" applyBorder="1" applyAlignment="1"/>
    <xf numFmtId="0" fontId="6" fillId="0" borderId="0" xfId="15" applyNumberFormat="1" applyFont="1" applyFill="1" applyBorder="1" applyAlignment="1" applyProtection="1">
      <alignment horizontal="left"/>
    </xf>
    <xf numFmtId="0" fontId="33" fillId="0" borderId="0" xfId="1" applyNumberFormat="1" applyFont="1" applyBorder="1" applyAlignment="1">
      <alignment horizontal="left"/>
    </xf>
    <xf numFmtId="0" fontId="35" fillId="0" borderId="0" xfId="41" applyNumberFormat="1" applyFont="1" applyFill="1" applyBorder="1" applyAlignment="1" applyProtection="1">
      <alignment horizontal="left"/>
    </xf>
    <xf numFmtId="37" fontId="11" fillId="0" borderId="23" xfId="46" applyNumberFormat="1" applyFont="1" applyBorder="1" applyAlignment="1">
      <alignment horizontal="center"/>
    </xf>
    <xf numFmtId="0" fontId="5" fillId="0" borderId="17" xfId="46" applyBorder="1">
      <alignment horizontal="center" vertical="center"/>
    </xf>
    <xf numFmtId="9" fontId="31" fillId="0" borderId="19" xfId="28" applyFont="1" applyBorder="1" applyAlignment="1">
      <alignment horizontal="center"/>
    </xf>
    <xf numFmtId="0" fontId="11" fillId="0" borderId="0" xfId="46" applyFont="1" applyBorder="1" applyAlignment="1">
      <alignment horizontal="center"/>
    </xf>
    <xf numFmtId="0" fontId="6" fillId="0" borderId="0" xfId="46" applyFont="1" applyFill="1" applyBorder="1" applyAlignment="1"/>
    <xf numFmtId="0" fontId="11" fillId="0" borderId="23" xfId="46" applyFont="1" applyFill="1" applyBorder="1" applyAlignment="1">
      <alignment horizontal="center" vertical="center"/>
    </xf>
    <xf numFmtId="0" fontId="5" fillId="0" borderId="17" xfId="46" applyFill="1" applyBorder="1">
      <alignment horizontal="center" vertical="center"/>
    </xf>
    <xf numFmtId="9" fontId="30" fillId="0" borderId="19" xfId="28" applyFont="1" applyFill="1" applyBorder="1" applyAlignment="1"/>
    <xf numFmtId="0" fontId="6" fillId="0" borderId="0" xfId="15" applyNumberFormat="1" applyFont="1" applyFill="1" applyBorder="1" applyAlignment="1" applyProtection="1">
      <alignment horizontal="left" wrapText="1"/>
    </xf>
    <xf numFmtId="0" fontId="5" fillId="0" borderId="15" xfId="46" applyBorder="1">
      <alignment horizontal="center" vertical="center"/>
    </xf>
    <xf numFmtId="0" fontId="6" fillId="0" borderId="0" xfId="46" applyFont="1" applyBorder="1" applyAlignment="1"/>
    <xf numFmtId="9" fontId="30" fillId="0" borderId="16" xfId="28" applyFont="1" applyBorder="1" applyAlignment="1">
      <alignment horizontal="center" vertical="center" wrapText="1"/>
    </xf>
    <xf numFmtId="9" fontId="31" fillId="0" borderId="16" xfId="28" applyFont="1" applyBorder="1" applyAlignment="1">
      <alignment horizontal="center"/>
    </xf>
    <xf numFmtId="0" fontId="6" fillId="0" borderId="12" xfId="46" applyFont="1" applyBorder="1" applyAlignment="1">
      <alignment horizontal="center"/>
    </xf>
    <xf numFmtId="0" fontId="6" fillId="0" borderId="6" xfId="46" applyFont="1" applyBorder="1" applyAlignment="1">
      <alignment horizontal="center"/>
    </xf>
    <xf numFmtId="9" fontId="30" fillId="0" borderId="11" xfId="28" applyFont="1" applyBorder="1" applyAlignment="1">
      <alignment horizontal="center" vertical="center" wrapText="1"/>
    </xf>
    <xf numFmtId="0" fontId="6" fillId="0" borderId="0" xfId="46" applyFont="1" applyBorder="1" applyAlignment="1">
      <alignment horizontal="center"/>
    </xf>
    <xf numFmtId="0" fontId="11" fillId="0" borderId="0" xfId="15" applyNumberFormat="1" applyFont="1" applyFill="1" applyBorder="1" applyAlignment="1" applyProtection="1">
      <alignment horizontal="left"/>
    </xf>
    <xf numFmtId="0" fontId="6" fillId="0" borderId="0" xfId="46" applyFont="1">
      <alignment horizontal="center" vertical="center"/>
    </xf>
    <xf numFmtId="0" fontId="6" fillId="0" borderId="0" xfId="46" applyFont="1" applyBorder="1">
      <alignment horizontal="center" vertical="center"/>
    </xf>
    <xf numFmtId="9" fontId="30" fillId="0" borderId="0" xfId="28" applyFont="1" applyBorder="1" applyAlignment="1">
      <alignment horizontal="center" vertical="center" wrapText="1"/>
    </xf>
    <xf numFmtId="0" fontId="11" fillId="0" borderId="0" xfId="41" applyNumberFormat="1" applyFont="1" applyFill="1" applyBorder="1" applyAlignment="1" applyProtection="1">
      <alignment horizontal="left"/>
    </xf>
    <xf numFmtId="49" fontId="6" fillId="0" borderId="0" xfId="49" applyNumberFormat="1" applyFont="1" applyFill="1" applyBorder="1" applyAlignment="1" applyProtection="1">
      <alignment horizontal="left"/>
    </xf>
    <xf numFmtId="37" fontId="6" fillId="0" borderId="2" xfId="46" applyNumberFormat="1" applyFont="1" applyBorder="1" applyAlignment="1"/>
    <xf numFmtId="37" fontId="6" fillId="0" borderId="1" xfId="46" applyNumberFormat="1" applyFont="1" applyBorder="1" applyAlignment="1"/>
    <xf numFmtId="9" fontId="30" fillId="0" borderId="1" xfId="28" applyFont="1" applyBorder="1" applyAlignment="1"/>
    <xf numFmtId="9" fontId="30" fillId="0" borderId="2" xfId="28" applyFont="1" applyBorder="1" applyAlignment="1"/>
    <xf numFmtId="37" fontId="6" fillId="0" borderId="5" xfId="46" applyNumberFormat="1" applyFont="1" applyBorder="1" applyAlignment="1"/>
    <xf numFmtId="9" fontId="30" fillId="0" borderId="5" xfId="28" applyFont="1" applyBorder="1" applyAlignment="1"/>
    <xf numFmtId="37" fontId="6" fillId="0" borderId="5" xfId="46" applyNumberFormat="1" applyFont="1" applyFill="1" applyBorder="1" applyAlignment="1"/>
    <xf numFmtId="0" fontId="6" fillId="0" borderId="0" xfId="46" applyFont="1" applyFill="1" applyBorder="1">
      <alignment horizontal="center" vertical="center"/>
    </xf>
    <xf numFmtId="0" fontId="6" fillId="0" borderId="0" xfId="46" applyFont="1" applyFill="1">
      <alignment horizontal="center" vertical="center"/>
    </xf>
    <xf numFmtId="0" fontId="6" fillId="0" borderId="2" xfId="24" quotePrefix="1" applyNumberFormat="1" applyFont="1" applyFill="1" applyBorder="1" applyAlignment="1" applyProtection="1">
      <alignment horizontal="left"/>
    </xf>
    <xf numFmtId="0" fontId="6" fillId="0" borderId="2" xfId="24" quotePrefix="1" applyNumberFormat="1" applyFont="1" applyFill="1" applyBorder="1" applyAlignment="1" applyProtection="1">
      <alignment horizontal="left" wrapText="1"/>
    </xf>
    <xf numFmtId="37" fontId="6" fillId="0" borderId="0" xfId="46" applyNumberFormat="1" applyFont="1" applyBorder="1" applyAlignment="1"/>
    <xf numFmtId="49" fontId="6" fillId="0" borderId="0" xfId="49" applyNumberFormat="1" applyFont="1" applyFill="1" applyBorder="1" applyAlignment="1" applyProtection="1">
      <alignment horizontal="right"/>
    </xf>
    <xf numFmtId="37" fontId="6" fillId="0" borderId="3" xfId="46" applyNumberFormat="1" applyFont="1" applyBorder="1" applyAlignment="1"/>
    <xf numFmtId="9" fontId="30" fillId="0" borderId="3" xfId="28" applyFont="1" applyBorder="1" applyAlignment="1"/>
    <xf numFmtId="49" fontId="11" fillId="0" borderId="0" xfId="49" applyNumberFormat="1" applyFont="1" applyFill="1" applyBorder="1" applyAlignment="1" applyProtection="1">
      <alignment horizontal="left"/>
    </xf>
    <xf numFmtId="0" fontId="11"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xf>
    <xf numFmtId="0" fontId="6" fillId="0" borderId="0" xfId="49" applyNumberFormat="1" applyFont="1" applyFill="1" applyBorder="1" applyAlignment="1" applyProtection="1">
      <alignment horizontal="left" wrapText="1"/>
    </xf>
    <xf numFmtId="0" fontId="6" fillId="0" borderId="0" xfId="24" applyNumberFormat="1" applyFont="1" applyFill="1" applyBorder="1" applyAlignment="1" applyProtection="1">
      <alignment horizontal="left"/>
    </xf>
    <xf numFmtId="0" fontId="6" fillId="0" borderId="0" xfId="24" applyNumberFormat="1" applyFont="1" applyFill="1" applyBorder="1" applyAlignment="1" applyProtection="1">
      <alignment horizontal="left" wrapText="1"/>
    </xf>
    <xf numFmtId="49" fontId="11" fillId="0" borderId="0" xfId="49" applyNumberFormat="1" applyFont="1" applyFill="1" applyBorder="1" applyAlignment="1" applyProtection="1">
      <alignment horizontal="right"/>
    </xf>
    <xf numFmtId="0" fontId="11" fillId="0" borderId="0" xfId="1" applyNumberFormat="1" applyFont="1" applyFill="1" applyBorder="1" applyAlignment="1" applyProtection="1">
      <alignment horizontal="left"/>
    </xf>
    <xf numFmtId="0" fontId="6" fillId="0" borderId="0" xfId="24" applyNumberFormat="1" applyFont="1" applyFill="1" applyBorder="1" applyAlignment="1" applyProtection="1">
      <alignment horizontal="left" wrapText="1" indent="1"/>
    </xf>
    <xf numFmtId="0" fontId="6" fillId="0" borderId="0" xfId="24" applyNumberFormat="1" applyFont="1" applyFill="1" applyBorder="1" applyAlignment="1" applyProtection="1">
      <alignment horizontal="left" indent="1"/>
    </xf>
    <xf numFmtId="37" fontId="6" fillId="0" borderId="2" xfId="46" applyNumberFormat="1" applyFont="1" applyFill="1" applyBorder="1" applyAlignment="1"/>
    <xf numFmtId="9" fontId="30" fillId="0" borderId="2" xfId="28" applyFont="1" applyFill="1" applyBorder="1" applyAlignment="1"/>
    <xf numFmtId="0" fontId="6" fillId="0" borderId="2" xfId="24" applyNumberFormat="1" applyFont="1" applyFill="1" applyBorder="1" applyAlignment="1" applyProtection="1">
      <alignment horizontal="left"/>
    </xf>
    <xf numFmtId="0" fontId="6" fillId="0" borderId="0" xfId="15" applyNumberFormat="1" applyFont="1" applyFill="1" applyBorder="1" applyAlignment="1" applyProtection="1">
      <alignment horizontal="left" wrapText="1" indent="1"/>
    </xf>
    <xf numFmtId="0" fontId="11" fillId="0" borderId="0" xfId="41" applyNumberFormat="1" applyFont="1" applyFill="1" applyBorder="1" applyAlignment="1" applyProtection="1">
      <alignment horizontal="left" wrapText="1"/>
    </xf>
    <xf numFmtId="0" fontId="6" fillId="0" borderId="0" xfId="46" applyNumberFormat="1" applyFont="1" applyFill="1" applyBorder="1" applyAlignment="1">
      <alignment horizontal="left" wrapText="1"/>
    </xf>
    <xf numFmtId="37" fontId="6" fillId="0" borderId="4" xfId="46" applyNumberFormat="1" applyFont="1" applyBorder="1" applyAlignment="1"/>
    <xf numFmtId="9" fontId="30" fillId="0" borderId="4" xfId="28" applyFont="1" applyBorder="1" applyAlignment="1"/>
    <xf numFmtId="0" fontId="11" fillId="0" borderId="0" xfId="41" applyNumberFormat="1" applyFont="1" applyFill="1" applyBorder="1" applyAlignment="1" applyProtection="1">
      <alignment horizontal="right"/>
    </xf>
    <xf numFmtId="37" fontId="6" fillId="0" borderId="18" xfId="46" applyNumberFormat="1" applyFont="1" applyBorder="1" applyAlignment="1"/>
    <xf numFmtId="9" fontId="30" fillId="0" borderId="18" xfId="28" applyFont="1" applyBorder="1" applyAlignment="1"/>
    <xf numFmtId="0" fontId="16" fillId="0" borderId="0" xfId="15" quotePrefix="1" applyNumberFormat="1" applyFont="1" applyFill="1" applyBorder="1" applyAlignment="1" applyProtection="1">
      <alignment horizontal="left"/>
    </xf>
    <xf numFmtId="37" fontId="16" fillId="0" borderId="0" xfId="46" applyNumberFormat="1" applyFont="1" applyBorder="1" applyAlignment="1"/>
    <xf numFmtId="0" fontId="16" fillId="0" borderId="0" xfId="46" applyFont="1" applyBorder="1">
      <alignment horizontal="center" vertical="center"/>
    </xf>
    <xf numFmtId="0" fontId="16" fillId="0" borderId="0" xfId="46" applyFont="1">
      <alignment horizontal="center" vertical="center"/>
    </xf>
    <xf numFmtId="0" fontId="16" fillId="0" borderId="0" xfId="15" applyNumberFormat="1" applyFont="1" applyFill="1" applyBorder="1" applyAlignment="1" applyProtection="1">
      <alignment horizontal="left"/>
    </xf>
    <xf numFmtId="0" fontId="11" fillId="0" borderId="0" xfId="46" applyFont="1" applyFill="1" applyBorder="1" applyAlignment="1">
      <alignment horizontal="left" vertical="center"/>
    </xf>
    <xf numFmtId="0" fontId="11" fillId="0" borderId="0" xfId="24" applyNumberFormat="1" applyFont="1" applyFill="1" applyBorder="1" applyAlignment="1" applyProtection="1">
      <alignment horizontal="left"/>
    </xf>
    <xf numFmtId="37" fontId="6" fillId="0" borderId="1" xfId="46" applyNumberFormat="1" applyFont="1" applyFill="1" applyBorder="1" applyAlignment="1"/>
    <xf numFmtId="9" fontId="30" fillId="0" borderId="1" xfId="28" applyFont="1" applyFill="1" applyBorder="1" applyAlignment="1"/>
    <xf numFmtId="49" fontId="6" fillId="0" borderId="0" xfId="22" applyFont="1" applyFill="1" applyAlignment="1">
      <alignment horizontal="left"/>
    </xf>
    <xf numFmtId="49" fontId="6" fillId="0" borderId="0" xfId="22" applyFont="1" applyFill="1" applyAlignment="1">
      <alignment horizontal="left" wrapText="1"/>
    </xf>
    <xf numFmtId="0" fontId="5" fillId="0" borderId="0" xfId="46" applyFill="1">
      <alignment horizontal="center" vertical="center"/>
    </xf>
    <xf numFmtId="9" fontId="29" fillId="0" borderId="2" xfId="28" applyFont="1" applyFill="1" applyBorder="1"/>
    <xf numFmtId="0" fontId="11" fillId="0" borderId="0" xfId="41" applyNumberFormat="1" applyFont="1" applyFill="1" applyBorder="1" applyAlignment="1" applyProtection="1">
      <alignment horizontal="right" wrapText="1"/>
    </xf>
    <xf numFmtId="0" fontId="16" fillId="0" borderId="0" xfId="15" quotePrefix="1" applyNumberFormat="1" applyFont="1" applyFill="1" applyBorder="1" applyAlignment="1" applyProtection="1">
      <alignment horizontal="left" wrapText="1"/>
    </xf>
    <xf numFmtId="0" fontId="11" fillId="0" borderId="29" xfId="41" applyNumberFormat="1" applyFont="1" applyBorder="1" applyAlignment="1" applyProtection="1">
      <alignment horizontal="left"/>
    </xf>
    <xf numFmtId="0" fontId="11" fillId="0" borderId="29" xfId="41" applyNumberFormat="1" applyFont="1" applyBorder="1" applyAlignment="1" applyProtection="1">
      <alignment horizontal="left" wrapText="1"/>
    </xf>
    <xf numFmtId="37" fontId="6" fillId="0" borderId="29" xfId="46" applyNumberFormat="1" applyFont="1" applyBorder="1" applyAlignment="1"/>
    <xf numFmtId="0" fontId="6" fillId="0" borderId="29" xfId="46" applyFont="1" applyBorder="1">
      <alignment horizontal="center" vertical="center"/>
    </xf>
    <xf numFmtId="9" fontId="30" fillId="0" borderId="29" xfId="28" applyFont="1" applyBorder="1" applyAlignment="1"/>
    <xf numFmtId="0" fontId="6" fillId="0" borderId="0" xfId="24" applyNumberFormat="1" applyFont="1" applyBorder="1" applyAlignment="1" applyProtection="1">
      <alignment horizontal="left"/>
    </xf>
    <xf numFmtId="0" fontId="6" fillId="0" borderId="0" xfId="24" applyNumberFormat="1" applyFont="1" applyBorder="1" applyAlignment="1" applyProtection="1">
      <alignment horizontal="left" wrapText="1"/>
    </xf>
    <xf numFmtId="49" fontId="6" fillId="0" borderId="0" xfId="26" applyFont="1" applyBorder="1" applyAlignment="1" applyProtection="1">
      <alignment horizontal="left"/>
    </xf>
    <xf numFmtId="0" fontId="6" fillId="0" borderId="0" xfId="26" applyNumberFormat="1" applyFont="1" applyBorder="1" applyAlignment="1" applyProtection="1">
      <alignment horizontal="left" wrapText="1"/>
    </xf>
    <xf numFmtId="0" fontId="11" fillId="0" borderId="0" xfId="24" applyNumberFormat="1" applyFont="1" applyBorder="1" applyAlignment="1" applyProtection="1">
      <alignment horizontal="left"/>
    </xf>
    <xf numFmtId="0" fontId="11" fillId="0" borderId="0" xfId="24" applyNumberFormat="1" applyFont="1" applyBorder="1" applyAlignment="1" applyProtection="1">
      <alignment horizontal="left" wrapText="1"/>
    </xf>
    <xf numFmtId="37" fontId="11" fillId="0" borderId="6" xfId="46" applyNumberFormat="1" applyFont="1" applyBorder="1" applyAlignment="1"/>
    <xf numFmtId="0" fontId="11" fillId="0" borderId="0" xfId="46" applyFont="1" applyBorder="1">
      <alignment horizontal="center" vertical="center"/>
    </xf>
    <xf numFmtId="9" fontId="31" fillId="0" borderId="3" xfId="28" applyFont="1" applyBorder="1" applyAlignment="1"/>
    <xf numFmtId="0" fontId="11" fillId="0" borderId="0" xfId="46" applyFont="1">
      <alignment horizontal="center" vertical="center"/>
    </xf>
    <xf numFmtId="49" fontId="6" fillId="0" borderId="0" xfId="50" applyFont="1" applyAlignment="1" applyProtection="1"/>
    <xf numFmtId="49" fontId="6" fillId="0" borderId="0" xfId="50" applyFont="1" applyAlignment="1" applyProtection="1">
      <alignment wrapText="1"/>
    </xf>
    <xf numFmtId="49" fontId="6" fillId="0" borderId="0" xfId="26" applyFont="1" applyBorder="1" applyAlignment="1" applyProtection="1">
      <alignment horizontal="left" wrapText="1"/>
    </xf>
    <xf numFmtId="0" fontId="6" fillId="0" borderId="2" xfId="46" applyNumberFormat="1" applyFont="1" applyBorder="1" applyAlignment="1" applyProtection="1">
      <alignment horizontal="left"/>
      <protection locked="0"/>
    </xf>
    <xf numFmtId="0" fontId="6" fillId="0" borderId="0" xfId="46" applyNumberFormat="1" applyFont="1" applyBorder="1" applyAlignment="1" applyProtection="1">
      <alignment horizontal="left" wrapText="1"/>
      <protection locked="0"/>
    </xf>
    <xf numFmtId="49" fontId="11" fillId="0" borderId="0" xfId="50" applyFont="1" applyAlignment="1" applyProtection="1"/>
    <xf numFmtId="49" fontId="11" fillId="0" borderId="0" xfId="50" applyFont="1" applyAlignment="1" applyProtection="1">
      <alignment wrapText="1"/>
    </xf>
    <xf numFmtId="0" fontId="11" fillId="0" borderId="0" xfId="46" applyFont="1" applyBorder="1" applyAlignment="1"/>
    <xf numFmtId="49" fontId="6" fillId="0" borderId="0" xfId="26" applyFont="1" applyAlignment="1" applyProtection="1">
      <alignment horizontal="left"/>
    </xf>
    <xf numFmtId="49" fontId="6" fillId="0" borderId="0" xfId="26" applyFont="1" applyAlignment="1" applyProtection="1">
      <alignment horizontal="left" wrapText="1"/>
    </xf>
    <xf numFmtId="37" fontId="14" fillId="0" borderId="0" xfId="46" applyNumberFormat="1" applyFont="1" applyBorder="1" applyAlignment="1"/>
    <xf numFmtId="9" fontId="32" fillId="0" borderId="0" xfId="28" applyFont="1" applyBorder="1" applyAlignment="1"/>
    <xf numFmtId="49" fontId="11" fillId="0" borderId="0" xfId="50" applyFont="1" applyAlignment="1" applyProtection="1">
      <alignment horizontal="left" wrapText="1"/>
    </xf>
    <xf numFmtId="37" fontId="11" fillId="0" borderId="0" xfId="46" applyNumberFormat="1" applyFont="1" applyBorder="1" applyAlignment="1"/>
    <xf numFmtId="9" fontId="31" fillId="0" borderId="0" xfId="28" applyFont="1" applyBorder="1" applyAlignment="1"/>
    <xf numFmtId="49" fontId="6" fillId="0" borderId="23" xfId="50" applyFont="1" applyBorder="1" applyAlignment="1" applyProtection="1"/>
    <xf numFmtId="49" fontId="11" fillId="0" borderId="17" xfId="50" applyFont="1" applyBorder="1" applyAlignment="1" applyProtection="1">
      <alignment wrapText="1"/>
    </xf>
    <xf numFmtId="37" fontId="6" fillId="0" borderId="17" xfId="46" applyNumberFormat="1" applyFont="1" applyBorder="1" applyAlignment="1"/>
    <xf numFmtId="0" fontId="6" fillId="0" borderId="17" xfId="46" applyFont="1" applyBorder="1" applyAlignment="1"/>
    <xf numFmtId="0" fontId="6" fillId="0" borderId="17" xfId="46" applyFont="1" applyBorder="1">
      <alignment horizontal="center" vertical="center"/>
    </xf>
    <xf numFmtId="9" fontId="30" fillId="0" borderId="28" xfId="28" applyFont="1" applyBorder="1" applyAlignment="1"/>
    <xf numFmtId="49" fontId="6" fillId="0" borderId="15" xfId="50" applyFont="1" applyBorder="1" applyAlignment="1" applyProtection="1"/>
    <xf numFmtId="49" fontId="11" fillId="0" borderId="0" xfId="50" applyFont="1" applyBorder="1" applyAlignment="1" applyProtection="1">
      <alignment wrapText="1"/>
    </xf>
    <xf numFmtId="9" fontId="30" fillId="0" borderId="16" xfId="28" applyFont="1" applyBorder="1" applyAlignment="1"/>
    <xf numFmtId="49" fontId="11" fillId="0" borderId="15" xfId="50" applyFont="1" applyBorder="1" applyAlignment="1" applyProtection="1"/>
    <xf numFmtId="49" fontId="6" fillId="0" borderId="0" xfId="50" applyFont="1" applyBorder="1" applyAlignment="1" applyProtection="1">
      <alignment horizontal="right"/>
    </xf>
    <xf numFmtId="9" fontId="31" fillId="0" borderId="21" xfId="28" applyFont="1" applyBorder="1" applyAlignment="1"/>
    <xf numFmtId="49" fontId="11" fillId="0" borderId="12" xfId="50" applyFont="1" applyBorder="1" applyAlignment="1" applyProtection="1"/>
    <xf numFmtId="49" fontId="11" fillId="0" borderId="6" xfId="50" applyFont="1" applyBorder="1" applyAlignment="1" applyProtection="1">
      <alignment wrapText="1"/>
    </xf>
    <xf numFmtId="37" fontId="6" fillId="0" borderId="6" xfId="46" applyNumberFormat="1" applyFont="1" applyBorder="1" applyAlignment="1"/>
    <xf numFmtId="0" fontId="6" fillId="0" borderId="6" xfId="46" applyFont="1" applyBorder="1" applyAlignment="1"/>
    <xf numFmtId="9" fontId="30" fillId="0" borderId="6" xfId="28" applyFont="1" applyBorder="1" applyAlignment="1"/>
    <xf numFmtId="0" fontId="6" fillId="0" borderId="6" xfId="46" applyFont="1" applyBorder="1">
      <alignment horizontal="center" vertical="center"/>
    </xf>
    <xf numFmtId="9" fontId="30" fillId="0" borderId="11" xfId="28" applyFont="1" applyBorder="1" applyAlignment="1"/>
    <xf numFmtId="0" fontId="11" fillId="0" borderId="0" xfId="9" applyNumberFormat="1" applyFont="1" applyBorder="1" applyAlignment="1" applyProtection="1"/>
    <xf numFmtId="49" fontId="6" fillId="0" borderId="17" xfId="50" applyFont="1" applyBorder="1" applyAlignment="1" applyProtection="1">
      <alignment wrapText="1"/>
    </xf>
    <xf numFmtId="9" fontId="30" fillId="0" borderId="17" xfId="28" applyFont="1" applyBorder="1" applyAlignment="1"/>
    <xf numFmtId="9" fontId="30" fillId="0" borderId="19" xfId="28" applyFont="1" applyBorder="1" applyAlignment="1"/>
    <xf numFmtId="49" fontId="6" fillId="0" borderId="0" xfId="50" applyFont="1" applyBorder="1" applyAlignment="1" applyProtection="1">
      <alignment wrapText="1"/>
    </xf>
    <xf numFmtId="0" fontId="6" fillId="0" borderId="0" xfId="46" applyNumberFormat="1" applyFont="1" applyBorder="1" applyAlignment="1" applyProtection="1">
      <alignment horizontal="left" wrapText="1"/>
    </xf>
    <xf numFmtId="9" fontId="30" fillId="0" borderId="20" xfId="28" applyFont="1" applyBorder="1" applyAlignment="1"/>
    <xf numFmtId="37" fontId="11" fillId="0" borderId="3" xfId="46" applyNumberFormat="1" applyFont="1" applyBorder="1" applyAlignment="1"/>
    <xf numFmtId="49" fontId="11" fillId="0" borderId="0" xfId="50" applyFont="1" applyBorder="1" applyAlignment="1" applyProtection="1"/>
    <xf numFmtId="42" fontId="11" fillId="0" borderId="0" xfId="9" applyFont="1" applyBorder="1" applyAlignment="1" applyProtection="1">
      <alignment vertical="top"/>
    </xf>
    <xf numFmtId="0" fontId="6" fillId="0" borderId="15" xfId="46" applyNumberFormat="1" applyFont="1" applyBorder="1" applyAlignment="1" applyProtection="1">
      <alignment horizontal="left"/>
    </xf>
    <xf numFmtId="49" fontId="6" fillId="0" borderId="15" xfId="26" applyFont="1" applyBorder="1" applyAlignment="1" applyProtection="1">
      <alignment horizontal="left"/>
    </xf>
    <xf numFmtId="0" fontId="11" fillId="0" borderId="0" xfId="50" applyNumberFormat="1" applyFont="1" applyBorder="1" applyAlignment="1" applyProtection="1">
      <alignment wrapText="1"/>
    </xf>
    <xf numFmtId="37" fontId="16" fillId="0" borderId="0" xfId="46" applyNumberFormat="1" applyFont="1" applyFill="1" applyBorder="1" applyAlignment="1" applyProtection="1">
      <alignment vertical="top"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1" fillId="0" borderId="0" xfId="46" applyNumberFormat="1" applyFont="1" applyFill="1" applyBorder="1" applyAlignment="1" applyProtection="1">
      <alignment horizontal="left" vertical="center"/>
    </xf>
    <xf numFmtId="0" fontId="6" fillId="0" borderId="0" xfId="46" applyNumberFormat="1" applyFont="1" applyFill="1" applyBorder="1" applyAlignment="1" applyProtection="1">
      <alignment horizontal="left"/>
    </xf>
    <xf numFmtId="171" fontId="25" fillId="0" borderId="0" xfId="28" applyNumberFormat="1" applyFont="1" applyFill="1" applyBorder="1" applyAlignment="1" applyProtection="1">
      <alignment horizontal="left" wrapText="1"/>
    </xf>
    <xf numFmtId="0" fontId="34" fillId="0" borderId="0" xfId="46" applyNumberFormat="1" applyFont="1" applyFill="1" applyBorder="1" applyAlignment="1" applyProtection="1">
      <alignment horizontal="center" wrapText="1"/>
    </xf>
    <xf numFmtId="0" fontId="6" fillId="0" borderId="0" xfId="46" applyNumberFormat="1" applyFont="1" applyFill="1" applyBorder="1" applyAlignment="1" applyProtection="1">
      <alignment horizontal="left" wrapText="1"/>
    </xf>
    <xf numFmtId="0" fontId="25" fillId="0" borderId="0" xfId="46" applyNumberFormat="1" applyFont="1" applyFill="1" applyBorder="1" applyAlignment="1" applyProtection="1">
      <alignment horizontal="left" wrapText="1"/>
    </xf>
    <xf numFmtId="37" fontId="6" fillId="0" borderId="0" xfId="46" applyNumberFormat="1" applyFont="1" applyFill="1" applyBorder="1" applyAlignment="1" applyProtection="1">
      <alignment horizontal="left" wrapText="1"/>
    </xf>
    <xf numFmtId="171" fontId="30" fillId="0" borderId="0" xfId="28" applyNumberFormat="1" applyFont="1" applyFill="1" applyBorder="1" applyAlignment="1" applyProtection="1">
      <alignment horizontal="left" wrapText="1"/>
    </xf>
    <xf numFmtId="0" fontId="5" fillId="0" borderId="0" xfId="46" applyFont="1">
      <alignment horizontal="center" vertical="center"/>
    </xf>
    <xf numFmtId="0" fontId="5" fillId="0" borderId="0" xfId="46" applyFont="1" applyBorder="1">
      <alignment horizontal="center" vertical="center"/>
    </xf>
    <xf numFmtId="44" fontId="24" fillId="0" borderId="0" xfId="6" applyFont="1" applyFill="1" applyAlignment="1">
      <alignment horizontal="right" vertical="top"/>
    </xf>
    <xf numFmtId="49" fontId="87" fillId="0" borderId="0" xfId="1" applyFont="1" applyBorder="1" applyAlignment="1">
      <alignment horizontal="left"/>
    </xf>
    <xf numFmtId="0" fontId="16" fillId="0" borderId="29" xfId="0" applyFont="1" applyBorder="1">
      <alignment horizontal="center" vertical="center"/>
    </xf>
    <xf numFmtId="0" fontId="16" fillId="0" borderId="22" xfId="0" applyFont="1" applyBorder="1">
      <alignment horizontal="center" vertical="center"/>
    </xf>
    <xf numFmtId="0" fontId="46" fillId="6" borderId="6" xfId="21" applyFont="1" applyFill="1" applyBorder="1" applyAlignment="1">
      <alignment horizontal="left"/>
    </xf>
    <xf numFmtId="3" fontId="17" fillId="2" borderId="6" xfId="0" applyNumberFormat="1" applyFont="1" applyFill="1" applyBorder="1" applyAlignment="1">
      <alignment horizontal="center" wrapText="1"/>
    </xf>
    <xf numFmtId="0" fontId="46" fillId="3" borderId="6" xfId="21" applyFont="1" applyFill="1" applyBorder="1" applyAlignment="1"/>
    <xf numFmtId="0" fontId="63" fillId="3" borderId="6" xfId="21" applyFont="1" applyFill="1" applyBorder="1" applyAlignment="1"/>
    <xf numFmtId="0" fontId="63" fillId="3" borderId="6" xfId="21" applyFont="1" applyFill="1" applyBorder="1" applyAlignment="1">
      <alignment horizontal="left" vertical="center"/>
    </xf>
    <xf numFmtId="0" fontId="33" fillId="3" borderId="6" xfId="1" applyNumberFormat="1" applyFont="1" applyFill="1" applyBorder="1" applyAlignment="1"/>
    <xf numFmtId="0" fontId="33" fillId="3" borderId="6" xfId="1" applyNumberFormat="1" applyFont="1" applyFill="1" applyBorder="1" applyAlignment="1">
      <alignment horizontal="left" vertical="center"/>
    </xf>
    <xf numFmtId="0" fontId="11" fillId="3" borderId="6" xfId="1" applyNumberFormat="1" applyFont="1" applyFill="1" applyBorder="1" applyAlignment="1">
      <alignment horizontal="left" vertical="center"/>
    </xf>
    <xf numFmtId="0" fontId="46" fillId="3" borderId="6" xfId="21" applyFont="1" applyFill="1" applyBorder="1" applyAlignment="1">
      <alignment vertical="center"/>
    </xf>
    <xf numFmtId="0" fontId="46" fillId="3" borderId="6" xfId="21" applyFont="1" applyFill="1" applyBorder="1" applyAlignment="1">
      <alignment horizontal="left" vertical="center"/>
    </xf>
    <xf numFmtId="3" fontId="17" fillId="0" borderId="4" xfId="0" applyNumberFormat="1" applyFont="1" applyFill="1" applyBorder="1" applyAlignment="1">
      <alignment horizontal="center" wrapText="1"/>
    </xf>
    <xf numFmtId="3" fontId="17" fillId="2" borderId="4" xfId="0" applyNumberFormat="1" applyFont="1" applyFill="1" applyBorder="1" applyAlignment="1">
      <alignment horizontal="center" wrapText="1"/>
    </xf>
    <xf numFmtId="3" fontId="17" fillId="0" borderId="6" xfId="0" applyNumberFormat="1" applyFont="1" applyFill="1" applyBorder="1" applyAlignment="1">
      <alignment horizontal="center" wrapText="1"/>
    </xf>
    <xf numFmtId="0" fontId="13" fillId="0" borderId="2" xfId="0" applyFont="1" applyBorder="1">
      <alignment horizontal="center" vertical="center"/>
    </xf>
    <xf numFmtId="0" fontId="13" fillId="0" borderId="2" xfId="24" applyNumberFormat="1" applyFont="1" applyFill="1" applyBorder="1" applyAlignment="1" applyProtection="1">
      <alignment horizontal="left"/>
    </xf>
    <xf numFmtId="9" fontId="16" fillId="0" borderId="0" xfId="28" applyFont="1" applyAlignment="1">
      <alignment horizontal="center" vertical="center"/>
    </xf>
    <xf numFmtId="9" fontId="16" fillId="0" borderId="2" xfId="28" applyFont="1" applyBorder="1" applyAlignment="1"/>
    <xf numFmtId="9" fontId="16" fillId="0" borderId="3" xfId="28" applyFont="1" applyBorder="1" applyAlignment="1"/>
    <xf numFmtId="9" fontId="16" fillId="0" borderId="0" xfId="28" applyFont="1" applyBorder="1" applyAlignment="1"/>
    <xf numFmtId="9" fontId="16" fillId="0" borderId="5" xfId="28" applyFont="1" applyBorder="1" applyAlignment="1"/>
    <xf numFmtId="9" fontId="16" fillId="0" borderId="1" xfId="28" applyFont="1" applyBorder="1" applyAlignment="1"/>
    <xf numFmtId="9" fontId="16" fillId="0" borderId="4" xfId="28" applyFont="1" applyBorder="1" applyAlignment="1"/>
    <xf numFmtId="9" fontId="16" fillId="0" borderId="17" xfId="28" applyFont="1" applyBorder="1" applyAlignment="1"/>
    <xf numFmtId="9" fontId="16" fillId="0" borderId="6" xfId="28" applyFont="1" applyBorder="1" applyAlignment="1"/>
    <xf numFmtId="9" fontId="16" fillId="0" borderId="18" xfId="28" applyFont="1" applyBorder="1" applyAlignment="1"/>
    <xf numFmtId="9" fontId="16" fillId="0" borderId="1" xfId="28" applyFont="1" applyFill="1" applyBorder="1" applyAlignment="1"/>
    <xf numFmtId="9" fontId="17" fillId="0" borderId="6" xfId="28" applyFont="1" applyBorder="1" applyAlignment="1"/>
    <xf numFmtId="9" fontId="74" fillId="0" borderId="0" xfId="28" applyFont="1" applyBorder="1" applyAlignment="1"/>
    <xf numFmtId="9" fontId="17" fillId="0" borderId="0" xfId="28" applyFont="1" applyBorder="1" applyAlignment="1"/>
    <xf numFmtId="9" fontId="17" fillId="0" borderId="3" xfId="28" applyFont="1" applyBorder="1" applyAlignment="1"/>
    <xf numFmtId="37" fontId="16" fillId="0" borderId="0" xfId="0" applyNumberFormat="1" applyFont="1" applyFill="1" applyBorder="1" applyAlignment="1" applyProtection="1">
      <alignment horizontal="left" vertical="top" wrapText="1"/>
    </xf>
    <xf numFmtId="37" fontId="11" fillId="3" borderId="6" xfId="1" applyNumberFormat="1" applyFont="1" applyFill="1" applyBorder="1" applyAlignment="1">
      <alignment horizontal="left" vertical="center"/>
    </xf>
    <xf numFmtId="37" fontId="0" fillId="0" borderId="15" xfId="0" applyNumberFormat="1" applyBorder="1" applyAlignment="1">
      <alignment horizontal="center" vertical="center"/>
    </xf>
    <xf numFmtId="37" fontId="37" fillId="0" borderId="15" xfId="0" applyNumberFormat="1" applyFont="1" applyBorder="1" applyAlignment="1">
      <alignment horizontal="center" vertical="center"/>
    </xf>
    <xf numFmtId="37" fontId="13" fillId="0" borderId="12" xfId="0" applyNumberFormat="1" applyFont="1" applyBorder="1" applyAlignment="1">
      <alignment horizontal="center"/>
    </xf>
    <xf numFmtId="37" fontId="6" fillId="0" borderId="0" xfId="0" applyNumberFormat="1" applyFont="1">
      <alignment horizontal="center" vertical="center"/>
    </xf>
    <xf numFmtId="37" fontId="16" fillId="0" borderId="0" xfId="0" applyNumberFormat="1" applyFont="1">
      <alignment horizontal="center" vertical="center"/>
    </xf>
    <xf numFmtId="37" fontId="16" fillId="0" borderId="0" xfId="28" applyNumberFormat="1" applyFont="1" applyBorder="1" applyAlignment="1">
      <alignment horizontal="center" vertical="center" wrapText="1"/>
    </xf>
    <xf numFmtId="37" fontId="16" fillId="0" borderId="2" xfId="0" applyNumberFormat="1" applyFont="1" applyBorder="1" applyAlignment="1"/>
    <xf numFmtId="37" fontId="16" fillId="0" borderId="3" xfId="0" applyNumberFormat="1" applyFont="1" applyBorder="1">
      <alignment horizontal="center" vertical="center"/>
    </xf>
    <xf numFmtId="37" fontId="16" fillId="0" borderId="0" xfId="28" applyNumberFormat="1" applyFont="1" applyBorder="1" applyAlignment="1"/>
    <xf numFmtId="37" fontId="16" fillId="0" borderId="3" xfId="0" applyNumberFormat="1" applyFont="1" applyBorder="1" applyAlignment="1"/>
    <xf numFmtId="37" fontId="16" fillId="0" borderId="3" xfId="28" applyNumberFormat="1" applyFont="1" applyBorder="1" applyAlignment="1"/>
    <xf numFmtId="37" fontId="16" fillId="0" borderId="17" xfId="28" applyNumberFormat="1" applyFont="1" applyBorder="1" applyAlignment="1"/>
    <xf numFmtId="37" fontId="16" fillId="0" borderId="6" xfId="0" applyNumberFormat="1" applyFont="1" applyBorder="1">
      <alignment horizontal="center" vertical="center"/>
    </xf>
    <xf numFmtId="37" fontId="16" fillId="0" borderId="18" xfId="0" applyNumberFormat="1" applyFont="1" applyBorder="1" applyAlignment="1"/>
    <xf numFmtId="37" fontId="16" fillId="0" borderId="2" xfId="28" applyNumberFormat="1" applyFont="1" applyBorder="1" applyAlignment="1"/>
    <xf numFmtId="37" fontId="16" fillId="0" borderId="1" xfId="28" applyNumberFormat="1" applyFont="1" applyFill="1" applyBorder="1" applyAlignment="1"/>
    <xf numFmtId="37" fontId="16" fillId="0" borderId="1" xfId="28" applyNumberFormat="1" applyFont="1" applyBorder="1" applyAlignment="1"/>
    <xf numFmtId="37" fontId="16" fillId="0" borderId="5" xfId="28" applyNumberFormat="1" applyFont="1" applyBorder="1" applyAlignment="1"/>
    <xf numFmtId="37" fontId="16" fillId="0" borderId="0" xfId="0" applyNumberFormat="1" applyFont="1" applyFill="1">
      <alignment horizontal="center" vertical="center"/>
    </xf>
    <xf numFmtId="37" fontId="16" fillId="0" borderId="4" xfId="28" applyNumberFormat="1" applyFont="1" applyBorder="1" applyAlignment="1"/>
    <xf numFmtId="37" fontId="17" fillId="0" borderId="3" xfId="28" applyNumberFormat="1" applyFont="1" applyBorder="1" applyAlignment="1"/>
    <xf numFmtId="37" fontId="74" fillId="0" borderId="0" xfId="28" applyNumberFormat="1" applyFont="1" applyBorder="1" applyAlignment="1"/>
    <xf numFmtId="37" fontId="17" fillId="0" borderId="0" xfId="28" applyNumberFormat="1" applyFont="1" applyBorder="1" applyAlignment="1"/>
    <xf numFmtId="37" fontId="16" fillId="0" borderId="18" xfId="28" applyNumberFormat="1" applyFont="1" applyBorder="1" applyAlignment="1"/>
    <xf numFmtId="37" fontId="16" fillId="0" borderId="6" xfId="28" applyNumberFormat="1" applyFont="1" applyBorder="1" applyAlignment="1"/>
    <xf numFmtId="37" fontId="25" fillId="0" borderId="0" xfId="28" applyNumberFormat="1" applyFont="1" applyFill="1" applyBorder="1" applyAlignment="1" applyProtection="1">
      <alignment horizontal="left" wrapText="1"/>
    </xf>
    <xf numFmtId="37" fontId="5" fillId="0" borderId="0" xfId="46" applyNumberFormat="1" applyFont="1">
      <alignment horizontal="center" vertical="center"/>
    </xf>
    <xf numFmtId="37" fontId="5" fillId="0" borderId="0" xfId="46" applyNumberFormat="1">
      <alignment horizontal="center" vertical="center"/>
    </xf>
    <xf numFmtId="0" fontId="7" fillId="0" borderId="0" xfId="21" applyFont="1" applyFill="1"/>
    <xf numFmtId="0" fontId="46" fillId="0" borderId="17" xfId="21" applyFont="1" applyFill="1" applyBorder="1" applyAlignment="1">
      <alignment horizontal="left"/>
    </xf>
    <xf numFmtId="0" fontId="46" fillId="8" borderId="23" xfId="21" applyFont="1" applyFill="1" applyBorder="1"/>
    <xf numFmtId="0" fontId="5" fillId="8" borderId="17" xfId="21" applyFont="1" applyFill="1" applyBorder="1"/>
    <xf numFmtId="0" fontId="45" fillId="8" borderId="17" xfId="21" applyFont="1" applyFill="1" applyBorder="1" applyAlignment="1"/>
    <xf numFmtId="0" fontId="45" fillId="8" borderId="17" xfId="21" applyFont="1" applyFill="1" applyBorder="1"/>
    <xf numFmtId="0" fontId="5" fillId="8" borderId="19" xfId="21" applyFont="1" applyFill="1" applyBorder="1"/>
    <xf numFmtId="0" fontId="46" fillId="8" borderId="15" xfId="21" applyFont="1" applyFill="1" applyBorder="1"/>
    <xf numFmtId="0" fontId="5" fillId="8" borderId="0" xfId="21" applyFont="1" applyFill="1" applyBorder="1"/>
    <xf numFmtId="0" fontId="7" fillId="8" borderId="0" xfId="21" applyFont="1" applyFill="1" applyBorder="1" applyAlignment="1"/>
    <xf numFmtId="0" fontId="7" fillId="8" borderId="0" xfId="21" applyFont="1" applyFill="1" applyBorder="1" applyAlignment="1">
      <alignment horizontal="left" indent="3"/>
    </xf>
    <xf numFmtId="0" fontId="7" fillId="8" borderId="0" xfId="21" applyFont="1" applyFill="1" applyBorder="1" applyAlignment="1">
      <alignment horizontal="left" indent="2"/>
    </xf>
    <xf numFmtId="0" fontId="5" fillId="8" borderId="16" xfId="21" applyFont="1" applyFill="1" applyBorder="1"/>
    <xf numFmtId="0" fontId="46" fillId="9" borderId="4" xfId="21" applyFont="1" applyFill="1" applyBorder="1" applyAlignment="1">
      <alignment horizontal="center"/>
    </xf>
    <xf numFmtId="0" fontId="16" fillId="0" borderId="0" xfId="46" applyFont="1" applyAlignment="1"/>
    <xf numFmtId="0" fontId="5" fillId="0" borderId="0" xfId="0" applyFont="1" applyAlignment="1">
      <alignment horizontal="justify" vertical="center"/>
    </xf>
    <xf numFmtId="0" fontId="45" fillId="0" borderId="23" xfId="21" applyFont="1" applyFill="1" applyBorder="1"/>
    <xf numFmtId="0" fontId="45" fillId="0" borderId="15" xfId="21" applyFont="1" applyFill="1" applyBorder="1"/>
    <xf numFmtId="0" fontId="45" fillId="0" borderId="12" xfId="21" applyFont="1" applyFill="1" applyBorder="1"/>
    <xf numFmtId="168" fontId="16" fillId="0" borderId="4" xfId="57" applyNumberFormat="1" applyFont="1" applyBorder="1"/>
    <xf numFmtId="168" fontId="16" fillId="0" borderId="4" xfId="46" applyNumberFormat="1" applyFont="1" applyBorder="1">
      <alignment horizontal="center" vertical="center"/>
    </xf>
    <xf numFmtId="0" fontId="16" fillId="0" borderId="0" xfId="46" applyFont="1" applyFill="1">
      <alignment horizontal="center" vertical="center"/>
    </xf>
    <xf numFmtId="0" fontId="16" fillId="0" borderId="17" xfId="46" applyFont="1" applyBorder="1">
      <alignment horizontal="center" vertical="center"/>
    </xf>
    <xf numFmtId="0" fontId="16" fillId="0" borderId="0" xfId="46" applyFont="1" applyBorder="1" applyAlignment="1">
      <alignment horizontal="left" vertical="center" indent="1"/>
    </xf>
    <xf numFmtId="0" fontId="92" fillId="0" borderId="0" xfId="73" applyFont="1"/>
    <xf numFmtId="0" fontId="92" fillId="0" borderId="0" xfId="73" applyFont="1" applyAlignment="1">
      <alignment wrapText="1"/>
    </xf>
    <xf numFmtId="0" fontId="92" fillId="0" borderId="0" xfId="73" applyFont="1" applyFill="1"/>
    <xf numFmtId="0" fontId="94" fillId="0" borderId="0" xfId="73" applyFont="1" applyAlignment="1">
      <alignment wrapText="1"/>
    </xf>
    <xf numFmtId="0" fontId="94" fillId="0" borderId="0" xfId="73" applyFont="1"/>
    <xf numFmtId="0" fontId="16" fillId="0" borderId="0" xfId="73" applyFont="1"/>
    <xf numFmtId="0" fontId="17" fillId="0" borderId="22" xfId="73" applyFont="1" applyBorder="1" applyAlignment="1">
      <alignment vertical="center"/>
    </xf>
    <xf numFmtId="0" fontId="17" fillId="0" borderId="0" xfId="73" applyFont="1" applyBorder="1" applyAlignment="1">
      <alignment vertical="center"/>
    </xf>
    <xf numFmtId="0" fontId="17" fillId="10" borderId="42" xfId="73" applyFont="1" applyFill="1" applyBorder="1" applyAlignment="1">
      <alignment vertical="center" wrapText="1"/>
    </xf>
    <xf numFmtId="0" fontId="16" fillId="9" borderId="54" xfId="73" applyFont="1" applyFill="1" applyBorder="1"/>
    <xf numFmtId="0" fontId="6" fillId="9" borderId="24" xfId="73" applyFont="1" applyFill="1" applyBorder="1" applyAlignment="1">
      <alignment horizontal="center" vertical="center"/>
    </xf>
    <xf numFmtId="0" fontId="17" fillId="9" borderId="24" xfId="73" applyFont="1" applyFill="1" applyBorder="1" applyAlignment="1">
      <alignment horizontal="center" vertical="center"/>
    </xf>
    <xf numFmtId="0" fontId="16" fillId="9" borderId="55" xfId="73" applyFont="1" applyFill="1" applyBorder="1"/>
    <xf numFmtId="0" fontId="6" fillId="9" borderId="56" xfId="73" applyFont="1" applyFill="1" applyBorder="1" applyAlignment="1">
      <alignment horizontal="center" vertical="center"/>
    </xf>
    <xf numFmtId="0" fontId="17" fillId="10" borderId="57" xfId="73" applyFont="1" applyFill="1" applyBorder="1" applyAlignment="1">
      <alignment vertical="center" wrapText="1"/>
    </xf>
    <xf numFmtId="0" fontId="16" fillId="0" borderId="0" xfId="73" applyFont="1" applyBorder="1" applyAlignment="1">
      <alignment vertical="center" wrapText="1"/>
    </xf>
    <xf numFmtId="0" fontId="16" fillId="0" borderId="0" xfId="73" applyFont="1" applyBorder="1" applyAlignment="1">
      <alignment vertical="center"/>
    </xf>
    <xf numFmtId="0" fontId="16" fillId="0" borderId="0" xfId="73" applyFont="1" applyFill="1" applyBorder="1" applyAlignment="1">
      <alignment vertical="center" wrapText="1"/>
    </xf>
    <xf numFmtId="0" fontId="16" fillId="0" borderId="32" xfId="73" applyFont="1" applyBorder="1" applyAlignment="1">
      <alignment vertical="center"/>
    </xf>
    <xf numFmtId="0" fontId="16" fillId="0" borderId="6" xfId="73" applyFont="1" applyBorder="1" applyAlignment="1">
      <alignment vertical="center" wrapText="1"/>
    </xf>
    <xf numFmtId="0" fontId="94" fillId="0" borderId="0" xfId="73" applyFont="1" applyBorder="1" applyAlignment="1">
      <alignment wrapText="1"/>
    </xf>
    <xf numFmtId="0" fontId="16" fillId="0" borderId="4" xfId="73" applyFont="1" applyBorder="1" applyAlignment="1">
      <alignment vertical="center" wrapText="1"/>
    </xf>
    <xf numFmtId="0" fontId="88" fillId="0" borderId="44" xfId="73" applyFont="1" applyBorder="1" applyAlignment="1">
      <alignment horizontal="right" vertical="center" wrapText="1"/>
    </xf>
    <xf numFmtId="0" fontId="17" fillId="0" borderId="22" xfId="73" applyFont="1" applyBorder="1" applyAlignment="1">
      <alignment horizontal="right" vertical="center" wrapText="1"/>
    </xf>
    <xf numFmtId="0" fontId="17" fillId="0" borderId="0" xfId="73" applyFont="1" applyBorder="1" applyAlignment="1">
      <alignment horizontal="right" vertical="center" wrapText="1"/>
    </xf>
    <xf numFmtId="0" fontId="17" fillId="0" borderId="45" xfId="73" applyFont="1" applyBorder="1" applyAlignment="1">
      <alignment horizontal="right" vertical="center" wrapText="1"/>
    </xf>
    <xf numFmtId="0" fontId="16" fillId="0" borderId="29" xfId="73" applyFont="1" applyBorder="1" applyAlignment="1">
      <alignment vertical="center" wrapText="1"/>
    </xf>
    <xf numFmtId="0" fontId="16" fillId="0" borderId="43" xfId="73" applyFont="1" applyBorder="1" applyAlignment="1">
      <alignment vertical="center"/>
    </xf>
    <xf numFmtId="0" fontId="16" fillId="0" borderId="36" xfId="73" applyFont="1" applyBorder="1" applyAlignment="1">
      <alignment vertical="center"/>
    </xf>
    <xf numFmtId="0" fontId="16" fillId="0" borderId="37" xfId="73" applyFont="1" applyBorder="1" applyAlignment="1">
      <alignment vertical="center"/>
    </xf>
    <xf numFmtId="0" fontId="16" fillId="0" borderId="17" xfId="73" applyFont="1" applyBorder="1" applyAlignment="1">
      <alignment vertical="center" wrapText="1"/>
    </xf>
    <xf numFmtId="0" fontId="16" fillId="0" borderId="22" xfId="73" applyFont="1" applyBorder="1" applyAlignment="1">
      <alignment horizontal="center" vertical="center"/>
    </xf>
    <xf numFmtId="0" fontId="17" fillId="0" borderId="22" xfId="73" applyFont="1" applyBorder="1" applyAlignment="1">
      <alignment vertical="center" wrapText="1"/>
    </xf>
    <xf numFmtId="0" fontId="16" fillId="0" borderId="58" xfId="73" applyFont="1" applyBorder="1" applyAlignment="1">
      <alignment vertical="center" wrapText="1"/>
    </xf>
    <xf numFmtId="0" fontId="17" fillId="0" borderId="0" xfId="73" applyFont="1" applyFill="1" applyBorder="1" applyAlignment="1">
      <alignment horizontal="right" vertical="center" wrapText="1"/>
    </xf>
    <xf numFmtId="0" fontId="95" fillId="0" borderId="0" xfId="73" applyFont="1" applyBorder="1" applyAlignment="1">
      <alignment vertical="center" wrapText="1"/>
    </xf>
    <xf numFmtId="0" fontId="96" fillId="0" borderId="0" xfId="73" applyFont="1" applyBorder="1" applyAlignment="1">
      <alignment wrapText="1"/>
    </xf>
    <xf numFmtId="0" fontId="16" fillId="0" borderId="59" xfId="73" applyFont="1" applyBorder="1" applyAlignment="1">
      <alignment vertical="center" wrapText="1"/>
    </xf>
    <xf numFmtId="0" fontId="17" fillId="0" borderId="44" xfId="73" applyFont="1" applyBorder="1" applyAlignment="1">
      <alignment vertical="center" wrapText="1"/>
    </xf>
    <xf numFmtId="0" fontId="17" fillId="0" borderId="22" xfId="73" applyFont="1" applyFill="1" applyBorder="1" applyAlignment="1">
      <alignment vertical="center" wrapText="1"/>
    </xf>
    <xf numFmtId="0" fontId="16" fillId="0" borderId="45" xfId="73" applyFont="1" applyBorder="1" applyAlignment="1">
      <alignment horizontal="center" vertical="center"/>
    </xf>
    <xf numFmtId="0" fontId="17" fillId="0" borderId="0" xfId="73" applyFont="1" applyBorder="1" applyAlignment="1">
      <alignment vertical="center" wrapText="1"/>
    </xf>
    <xf numFmtId="0" fontId="17" fillId="0" borderId="0" xfId="73" applyFont="1" applyBorder="1" applyAlignment="1">
      <alignment horizontal="right" vertical="center"/>
    </xf>
    <xf numFmtId="0" fontId="16" fillId="0" borderId="22" xfId="73" applyFont="1" applyBorder="1"/>
    <xf numFmtId="0" fontId="17" fillId="0" borderId="22" xfId="73" applyFont="1" applyBorder="1" applyAlignment="1">
      <alignment horizontal="right" vertical="center"/>
    </xf>
    <xf numFmtId="0" fontId="17" fillId="0" borderId="22" xfId="73" applyFont="1" applyFill="1" applyBorder="1" applyAlignment="1">
      <alignment horizontal="right" vertical="center"/>
    </xf>
    <xf numFmtId="0" fontId="94" fillId="0" borderId="29" xfId="73" applyFont="1" applyBorder="1" applyAlignment="1">
      <alignment wrapText="1"/>
    </xf>
    <xf numFmtId="0" fontId="94" fillId="0" borderId="29" xfId="73" applyFont="1" applyBorder="1"/>
    <xf numFmtId="0" fontId="16" fillId="0" borderId="44" xfId="73" applyFont="1" applyBorder="1" applyAlignment="1">
      <alignment vertical="center" wrapText="1"/>
    </xf>
    <xf numFmtId="0" fontId="94" fillId="0" borderId="0" xfId="73" applyFont="1" applyBorder="1"/>
    <xf numFmtId="0" fontId="7" fillId="0" borderId="0" xfId="73" applyFont="1" applyAlignment="1">
      <alignment horizontal="left" wrapText="1"/>
    </xf>
    <xf numFmtId="0" fontId="16" fillId="0" borderId="0" xfId="73" applyFont="1" applyAlignment="1">
      <alignment wrapText="1"/>
    </xf>
    <xf numFmtId="0" fontId="17" fillId="10" borderId="24" xfId="73" applyFont="1" applyFill="1" applyBorder="1" applyAlignment="1">
      <alignment horizontal="center" vertical="center" wrapText="1"/>
    </xf>
    <xf numFmtId="0" fontId="17" fillId="0" borderId="24" xfId="73" applyFont="1" applyFill="1" applyBorder="1" applyAlignment="1">
      <alignment horizontal="center" vertical="center" wrapText="1"/>
    </xf>
    <xf numFmtId="0" fontId="16" fillId="0" borderId="24" xfId="73" applyFont="1" applyBorder="1"/>
    <xf numFmtId="0" fontId="17" fillId="10" borderId="55" xfId="73" applyFont="1" applyFill="1" applyBorder="1" applyAlignment="1">
      <alignment horizontal="center" vertical="center" wrapText="1"/>
    </xf>
    <xf numFmtId="0" fontId="17" fillId="0" borderId="0" xfId="0" applyFont="1" applyFill="1" applyBorder="1" applyAlignment="1">
      <alignment vertical="center" wrapText="1"/>
    </xf>
    <xf numFmtId="168" fontId="16" fillId="0" borderId="6" xfId="57" applyNumberFormat="1" applyFont="1" applyBorder="1" applyAlignment="1">
      <alignment horizontal="right"/>
    </xf>
    <xf numFmtId="0" fontId="16" fillId="0" borderId="38" xfId="0" applyFont="1" applyFill="1" applyBorder="1" applyAlignment="1"/>
    <xf numFmtId="0" fontId="7" fillId="0" borderId="17" xfId="0" applyFont="1" applyFill="1" applyBorder="1" applyAlignment="1">
      <alignment horizontal="left" vertical="center"/>
    </xf>
    <xf numFmtId="0" fontId="7" fillId="0" borderId="17" xfId="0" applyFont="1" applyFill="1" applyBorder="1" applyAlignment="1">
      <alignment horizontal="left"/>
    </xf>
    <xf numFmtId="0" fontId="12" fillId="0" borderId="17" xfId="0" applyFont="1" applyFill="1" applyBorder="1" applyAlignment="1"/>
    <xf numFmtId="0" fontId="10" fillId="0" borderId="17" xfId="0" applyFont="1" applyFill="1" applyBorder="1" applyAlignment="1">
      <alignment horizontal="left"/>
    </xf>
    <xf numFmtId="0" fontId="16" fillId="0" borderId="17" xfId="0" applyFont="1" applyFill="1" applyBorder="1" applyAlignment="1"/>
    <xf numFmtId="0" fontId="7" fillId="0" borderId="17" xfId="0" applyFont="1" applyFill="1" applyBorder="1" applyAlignment="1"/>
    <xf numFmtId="0" fontId="17" fillId="0" borderId="0" xfId="46" applyFont="1" applyFill="1" applyBorder="1" applyAlignment="1">
      <alignment horizontal="center" vertical="center"/>
    </xf>
    <xf numFmtId="1" fontId="17" fillId="0" borderId="16" xfId="46" applyNumberFormat="1" applyFont="1" applyFill="1" applyBorder="1" applyAlignment="1">
      <alignment horizontal="center" vertical="center"/>
    </xf>
    <xf numFmtId="1" fontId="21" fillId="0" borderId="0" xfId="46" applyNumberFormat="1" applyFont="1" applyFill="1" applyBorder="1" applyAlignment="1">
      <alignment horizontal="center"/>
    </xf>
    <xf numFmtId="1" fontId="10" fillId="0" borderId="0" xfId="46" applyNumberFormat="1" applyFont="1" applyFill="1" applyBorder="1" applyAlignment="1">
      <alignment horizontal="center"/>
    </xf>
    <xf numFmtId="1" fontId="46" fillId="6" borderId="6" xfId="21" applyNumberFormat="1" applyFont="1" applyFill="1" applyBorder="1" applyAlignment="1">
      <alignment horizontal="center"/>
    </xf>
    <xf numFmtId="1" fontId="16" fillId="0" borderId="16" xfId="46" applyNumberFormat="1" applyFont="1" applyBorder="1" applyAlignment="1">
      <alignment horizontal="center" vertical="center" wrapText="1"/>
    </xf>
    <xf numFmtId="1" fontId="16" fillId="0" borderId="0" xfId="46" applyNumberFormat="1" applyFont="1" applyBorder="1" applyAlignment="1">
      <alignment horizontal="center" vertical="center"/>
    </xf>
    <xf numFmtId="1" fontId="16" fillId="0" borderId="16" xfId="46" applyNumberFormat="1" applyFont="1" applyBorder="1" applyAlignment="1">
      <alignment horizontal="center" vertical="center"/>
    </xf>
    <xf numFmtId="1" fontId="16" fillId="0" borderId="0" xfId="46" applyNumberFormat="1" applyFont="1" applyFill="1" applyBorder="1" applyAlignment="1">
      <alignment horizontal="center" vertical="center"/>
    </xf>
    <xf numFmtId="1" fontId="16" fillId="0" borderId="16" xfId="46" applyNumberFormat="1" applyFont="1" applyFill="1" applyBorder="1" applyAlignment="1">
      <alignment horizontal="center" vertical="center"/>
    </xf>
    <xf numFmtId="1" fontId="16" fillId="0" borderId="16" xfId="57" applyNumberFormat="1" applyFont="1" applyBorder="1" applyAlignment="1">
      <alignment horizontal="center"/>
    </xf>
    <xf numFmtId="1" fontId="16" fillId="0" borderId="6" xfId="57" applyNumberFormat="1" applyFont="1" applyBorder="1" applyAlignment="1">
      <alignment horizontal="center"/>
    </xf>
    <xf numFmtId="1" fontId="16" fillId="6" borderId="7" xfId="57" applyNumberFormat="1" applyFont="1" applyFill="1" applyBorder="1" applyAlignment="1">
      <alignment horizontal="center"/>
    </xf>
    <xf numFmtId="1" fontId="16" fillId="0" borderId="16" xfId="57" applyNumberFormat="1" applyFont="1" applyFill="1" applyBorder="1" applyAlignment="1">
      <alignment horizontal="center"/>
    </xf>
    <xf numFmtId="1" fontId="17" fillId="0" borderId="32" xfId="46" applyNumberFormat="1" applyFont="1" applyFill="1" applyBorder="1" applyAlignment="1">
      <alignment horizontal="center" vertical="center"/>
    </xf>
    <xf numFmtId="1" fontId="17" fillId="0" borderId="0" xfId="46" applyNumberFormat="1" applyFont="1" applyFill="1" applyBorder="1" applyAlignment="1">
      <alignment horizontal="center" vertical="center"/>
    </xf>
    <xf numFmtId="1" fontId="5" fillId="0" borderId="0" xfId="46" applyNumberFormat="1" applyFill="1" applyBorder="1" applyAlignment="1">
      <alignment horizontal="center" vertical="center"/>
    </xf>
    <xf numFmtId="1" fontId="5" fillId="0" borderId="0" xfId="46" applyNumberFormat="1" applyAlignment="1">
      <alignment horizontal="center" vertical="center"/>
    </xf>
    <xf numFmtId="0" fontId="97" fillId="0" borderId="0" xfId="46" applyFont="1" applyFill="1" applyBorder="1" applyAlignment="1"/>
    <xf numFmtId="0" fontId="7" fillId="0" borderId="0" xfId="73" applyFont="1" applyFill="1" applyBorder="1" applyAlignment="1">
      <alignment horizontal="right" vertical="center"/>
    </xf>
    <xf numFmtId="0" fontId="94" fillId="0" borderId="0" xfId="73" applyFont="1" applyFill="1" applyBorder="1"/>
    <xf numFmtId="0" fontId="16" fillId="0" borderId="0" xfId="73" applyFont="1" applyFill="1" applyBorder="1"/>
    <xf numFmtId="0" fontId="16" fillId="0" borderId="22" xfId="73" applyFont="1" applyFill="1" applyBorder="1"/>
    <xf numFmtId="0" fontId="94" fillId="0" borderId="29" xfId="73" applyFont="1" applyFill="1" applyBorder="1"/>
    <xf numFmtId="0" fontId="17" fillId="0" borderId="0" xfId="73" applyFont="1" applyFill="1" applyBorder="1" applyAlignment="1">
      <alignment horizontal="center" vertical="center"/>
    </xf>
    <xf numFmtId="0" fontId="16" fillId="0" borderId="22" xfId="73" applyFont="1" applyFill="1" applyBorder="1" applyAlignment="1">
      <alignment horizontal="right" vertical="center"/>
    </xf>
    <xf numFmtId="0" fontId="7" fillId="0" borderId="0" xfId="73" applyFont="1" applyFill="1" applyBorder="1" applyAlignment="1">
      <alignment horizontal="left" wrapText="1"/>
    </xf>
    <xf numFmtId="0" fontId="92" fillId="0" borderId="0" xfId="73" applyFont="1" applyFill="1" applyBorder="1"/>
    <xf numFmtId="0" fontId="16" fillId="0" borderId="65" xfId="73" applyFont="1" applyFill="1" applyBorder="1"/>
    <xf numFmtId="0" fontId="17" fillId="0" borderId="65" xfId="73" applyFont="1" applyFill="1" applyBorder="1" applyAlignment="1">
      <alignment horizontal="center" vertical="center"/>
    </xf>
    <xf numFmtId="49" fontId="23" fillId="0" borderId="0" xfId="1" applyFont="1" applyFill="1" applyBorder="1" applyAlignment="1">
      <alignment horizontal="left" vertical="center"/>
    </xf>
    <xf numFmtId="49" fontId="33" fillId="0" borderId="0" xfId="1" applyFont="1" applyFill="1" applyBorder="1" applyAlignment="1">
      <alignment horizontal="left" vertical="top"/>
    </xf>
    <xf numFmtId="0" fontId="17" fillId="0" borderId="0" xfId="46" applyFont="1" applyFill="1" applyAlignment="1">
      <alignment wrapText="1"/>
    </xf>
    <xf numFmtId="0" fontId="98" fillId="0" borderId="0" xfId="46" applyFont="1" applyFill="1" applyAlignment="1">
      <alignment horizontal="left" vertical="center" indent="1"/>
    </xf>
    <xf numFmtId="0" fontId="29" fillId="0" borderId="0" xfId="46" applyFont="1" applyFill="1" applyAlignment="1">
      <alignment horizontal="left" vertical="center" indent="1"/>
    </xf>
    <xf numFmtId="49" fontId="11" fillId="0" borderId="0" xfId="51" applyFont="1" applyFill="1" applyAlignment="1">
      <alignment wrapText="1"/>
    </xf>
    <xf numFmtId="49" fontId="16" fillId="0" borderId="0" xfId="52" applyFont="1" applyFill="1" applyAlignment="1">
      <alignment horizontal="left"/>
      <protection locked="0"/>
    </xf>
    <xf numFmtId="0" fontId="17" fillId="0" borderId="0" xfId="46" applyFont="1" applyFill="1" applyAlignment="1">
      <alignment vertical="center"/>
    </xf>
    <xf numFmtId="0" fontId="16" fillId="0" borderId="0" xfId="46" applyFont="1" applyFill="1" applyBorder="1" applyAlignment="1">
      <alignment horizontal="left" vertical="center" indent="1"/>
    </xf>
    <xf numFmtId="49" fontId="11" fillId="0" borderId="0" xfId="51" applyFont="1" applyFill="1" applyAlignment="1"/>
    <xf numFmtId="0" fontId="7" fillId="0" borderId="0" xfId="0" applyFont="1" applyAlignment="1">
      <alignment horizontal="right"/>
    </xf>
    <xf numFmtId="0" fontId="33" fillId="0" borderId="0" xfId="1" applyNumberFormat="1" applyFont="1" applyFill="1" applyBorder="1" applyAlignment="1">
      <alignment horizontal="right"/>
    </xf>
    <xf numFmtId="0" fontId="6" fillId="0" borderId="0" xfId="33" applyNumberFormat="1" applyFont="1" applyFill="1" applyBorder="1" applyAlignment="1" applyProtection="1"/>
    <xf numFmtId="3" fontId="6" fillId="0" borderId="0" xfId="0" applyNumberFormat="1" applyFont="1" applyAlignment="1">
      <alignment horizontal="left" vertical="center"/>
    </xf>
    <xf numFmtId="3" fontId="54" fillId="0" borderId="0" xfId="0" applyNumberFormat="1" applyFont="1" applyAlignment="1">
      <alignment vertical="center"/>
    </xf>
    <xf numFmtId="0" fontId="16" fillId="0" borderId="0" xfId="73" applyFont="1" applyBorder="1" applyAlignment="1">
      <alignment horizontal="center" vertical="center"/>
    </xf>
    <xf numFmtId="0" fontId="16" fillId="0" borderId="0" xfId="73" applyFont="1" applyBorder="1"/>
    <xf numFmtId="0" fontId="16" fillId="0" borderId="32" xfId="73" applyFont="1" applyBorder="1" applyAlignment="1">
      <alignment vertical="center" wrapText="1"/>
    </xf>
    <xf numFmtId="0" fontId="17" fillId="0" borderId="32" xfId="73" applyFont="1" applyBorder="1" applyAlignment="1">
      <alignment horizontal="right" vertical="center" wrapText="1"/>
    </xf>
    <xf numFmtId="0" fontId="7" fillId="0" borderId="0" xfId="73" applyFont="1" applyBorder="1" applyAlignment="1">
      <alignment horizontal="left" wrapText="1"/>
    </xf>
    <xf numFmtId="0" fontId="5" fillId="0" borderId="0" xfId="73" applyFont="1" applyBorder="1" applyAlignment="1">
      <alignment horizontal="left" vertical="top" wrapText="1"/>
    </xf>
    <xf numFmtId="0" fontId="5" fillId="0" borderId="0" xfId="73" applyFont="1" applyBorder="1" applyAlignment="1">
      <alignment vertical="top" wrapText="1"/>
    </xf>
    <xf numFmtId="0" fontId="5" fillId="0" borderId="0" xfId="73" applyFont="1" applyBorder="1" applyAlignment="1">
      <alignment horizontal="left" wrapText="1"/>
    </xf>
    <xf numFmtId="0" fontId="92" fillId="0" borderId="0" xfId="73" applyFont="1" applyBorder="1"/>
    <xf numFmtId="0" fontId="16" fillId="0" borderId="49" xfId="73" applyFont="1" applyBorder="1" applyAlignment="1">
      <alignment vertical="center" wrapText="1"/>
    </xf>
    <xf numFmtId="0" fontId="16" fillId="0" borderId="49" xfId="73" applyFont="1" applyBorder="1" applyAlignment="1">
      <alignment vertical="center"/>
    </xf>
    <xf numFmtId="0" fontId="6" fillId="0" borderId="0" xfId="73" applyFont="1" applyFill="1" applyBorder="1" applyAlignment="1">
      <alignment horizontal="center" vertical="center"/>
    </xf>
    <xf numFmtId="0" fontId="17" fillId="0" borderId="32" xfId="73" applyFont="1" applyFill="1" applyBorder="1" applyAlignment="1">
      <alignment horizontal="center" vertical="center" wrapText="1"/>
    </xf>
    <xf numFmtId="0" fontId="16" fillId="0" borderId="0" xfId="73" applyFont="1" applyFill="1" applyBorder="1" applyAlignment="1">
      <alignment horizontal="center" vertical="center"/>
    </xf>
    <xf numFmtId="0" fontId="16" fillId="0" borderId="0" xfId="73" applyFont="1" applyFill="1" applyBorder="1" applyAlignment="1">
      <alignment horizontal="left" vertical="top" wrapText="1"/>
    </xf>
    <xf numFmtId="0" fontId="17" fillId="0" borderId="0" xfId="73" applyFont="1" applyBorder="1" applyAlignment="1">
      <alignment horizontal="center" vertical="center"/>
    </xf>
    <xf numFmtId="0" fontId="16" fillId="0" borderId="38" xfId="73" applyFont="1" applyBorder="1"/>
    <xf numFmtId="0" fontId="17" fillId="0" borderId="0" xfId="73" applyFont="1" applyFill="1" applyBorder="1" applyAlignment="1">
      <alignment vertical="center"/>
    </xf>
    <xf numFmtId="2" fontId="92" fillId="0" borderId="0" xfId="73" applyNumberFormat="1" applyFont="1" applyAlignment="1">
      <alignment horizontal="center"/>
    </xf>
    <xf numFmtId="2" fontId="99" fillId="0" borderId="0" xfId="73" applyNumberFormat="1" applyFont="1" applyAlignment="1">
      <alignment horizontal="center"/>
    </xf>
    <xf numFmtId="2" fontId="17" fillId="10" borderId="55" xfId="73" applyNumberFormat="1" applyFont="1" applyFill="1" applyBorder="1" applyAlignment="1">
      <alignment horizontal="center" vertical="center" wrapText="1"/>
    </xf>
    <xf numFmtId="2" fontId="16" fillId="0" borderId="32" xfId="73" applyNumberFormat="1" applyFont="1" applyBorder="1" applyAlignment="1">
      <alignment horizontal="center" vertical="center"/>
    </xf>
    <xf numFmtId="2" fontId="17" fillId="0" borderId="45" xfId="73" applyNumberFormat="1" applyFont="1" applyBorder="1" applyAlignment="1">
      <alignment horizontal="center" vertical="center" wrapText="1"/>
    </xf>
    <xf numFmtId="2" fontId="16" fillId="0" borderId="43" xfId="73" applyNumberFormat="1" applyFont="1" applyBorder="1" applyAlignment="1">
      <alignment horizontal="center" vertical="center"/>
    </xf>
    <xf numFmtId="2" fontId="17" fillId="0" borderId="0" xfId="73" applyNumberFormat="1" applyFont="1" applyBorder="1" applyAlignment="1">
      <alignment horizontal="center" vertical="center"/>
    </xf>
    <xf numFmtId="2" fontId="16" fillId="0" borderId="29" xfId="73" applyNumberFormat="1" applyFont="1" applyBorder="1" applyAlignment="1">
      <alignment horizontal="center" vertical="center" wrapText="1"/>
    </xf>
    <xf numFmtId="2" fontId="16" fillId="0" borderId="0" xfId="73" applyNumberFormat="1" applyFont="1" applyBorder="1" applyAlignment="1">
      <alignment horizontal="center" vertical="center"/>
    </xf>
    <xf numFmtId="2" fontId="16" fillId="0" borderId="22" xfId="73" applyNumberFormat="1" applyFont="1" applyBorder="1" applyAlignment="1">
      <alignment horizontal="center"/>
    </xf>
    <xf numFmtId="0" fontId="16" fillId="0" borderId="38" xfId="73" applyFont="1" applyBorder="1" applyAlignment="1">
      <alignment vertical="center" wrapText="1"/>
    </xf>
    <xf numFmtId="0" fontId="16" fillId="0" borderId="22" xfId="73" applyFont="1" applyBorder="1" applyAlignment="1">
      <alignment vertical="center"/>
    </xf>
    <xf numFmtId="0" fontId="16" fillId="0" borderId="22" xfId="73" applyFont="1" applyBorder="1" applyAlignment="1">
      <alignment vertical="center" wrapText="1"/>
    </xf>
    <xf numFmtId="0" fontId="16" fillId="0" borderId="22" xfId="73" applyFont="1" applyFill="1" applyBorder="1" applyAlignment="1">
      <alignment vertical="center" wrapText="1"/>
    </xf>
    <xf numFmtId="0" fontId="16" fillId="0" borderId="39" xfId="73" applyFont="1" applyBorder="1" applyAlignment="1">
      <alignment vertical="center"/>
    </xf>
    <xf numFmtId="2" fontId="16" fillId="0" borderId="67" xfId="73" applyNumberFormat="1" applyFont="1" applyBorder="1" applyAlignment="1">
      <alignment horizontal="center" vertical="center"/>
    </xf>
    <xf numFmtId="0" fontId="73" fillId="0" borderId="0" xfId="73" applyFont="1" applyFill="1" applyBorder="1" applyAlignment="1">
      <alignment horizontal="center" vertical="center" wrapText="1"/>
    </xf>
    <xf numFmtId="2" fontId="17" fillId="0" borderId="0" xfId="73" applyNumberFormat="1" applyFont="1" applyFill="1" applyBorder="1" applyAlignment="1">
      <alignment horizontal="center" vertical="center"/>
    </xf>
    <xf numFmtId="0" fontId="16" fillId="0" borderId="44" xfId="73" applyFont="1" applyBorder="1"/>
    <xf numFmtId="0" fontId="6" fillId="0" borderId="0" xfId="15" applyNumberFormat="1" applyFont="1" applyFill="1" applyBorder="1" applyAlignment="1" applyProtection="1">
      <alignment horizontal="left" wrapText="1"/>
    </xf>
    <xf numFmtId="49" fontId="16" fillId="0" borderId="0" xfId="22" applyFont="1" applyFill="1" applyBorder="1" applyAlignment="1">
      <alignment horizontal="left"/>
    </xf>
    <xf numFmtId="168" fontId="16" fillId="0" borderId="4" xfId="57" applyNumberFormat="1" applyFont="1" applyFill="1" applyBorder="1"/>
    <xf numFmtId="0" fontId="6" fillId="0" borderId="0" xfId="0" applyFont="1" applyAlignment="1"/>
    <xf numFmtId="9" fontId="29" fillId="0" borderId="0" xfId="28" applyFont="1" applyFill="1" applyBorder="1"/>
    <xf numFmtId="0" fontId="46" fillId="0" borderId="0" xfId="21" applyFont="1" applyFill="1" applyAlignment="1">
      <alignment horizontal="left" wrapText="1" indent="2"/>
    </xf>
    <xf numFmtId="0" fontId="46" fillId="0" borderId="0" xfId="21" applyFont="1" applyFill="1" applyAlignment="1">
      <alignment horizontal="left" indent="2"/>
    </xf>
    <xf numFmtId="0" fontId="5" fillId="0" borderId="0" xfId="21" applyFont="1" applyFill="1" applyAlignment="1">
      <alignment horizontal="left" indent="2"/>
    </xf>
    <xf numFmtId="0" fontId="7" fillId="0" borderId="0" xfId="21" applyFont="1" applyFill="1" applyAlignment="1">
      <alignment horizontal="left" vertical="top" indent="5"/>
    </xf>
    <xf numFmtId="0" fontId="45" fillId="0" borderId="23" xfId="21" applyFont="1" applyFill="1" applyBorder="1" applyAlignment="1">
      <alignment vertical="top"/>
    </xf>
    <xf numFmtId="0" fontId="100" fillId="0" borderId="17" xfId="0" applyFont="1" applyBorder="1" applyAlignment="1">
      <alignment horizontal="left" vertical="center"/>
    </xf>
    <xf numFmtId="0" fontId="46" fillId="0" borderId="17" xfId="21" applyFont="1" applyFill="1" applyBorder="1" applyAlignment="1">
      <alignment horizontal="left" indent="2"/>
    </xf>
    <xf numFmtId="0" fontId="46" fillId="0" borderId="19" xfId="21" applyFont="1" applyFill="1" applyBorder="1" applyAlignment="1">
      <alignment horizontal="left" indent="2"/>
    </xf>
    <xf numFmtId="0" fontId="45" fillId="0" borderId="15" xfId="21" applyFont="1" applyFill="1" applyBorder="1" applyAlignment="1">
      <alignment vertical="top"/>
    </xf>
    <xf numFmtId="0" fontId="45" fillId="0" borderId="0" xfId="21" applyFont="1" applyBorder="1" applyAlignment="1">
      <alignment vertical="top"/>
    </xf>
    <xf numFmtId="0" fontId="46" fillId="0" borderId="0" xfId="21" applyFont="1" applyFill="1" applyBorder="1" applyAlignment="1">
      <alignment horizontal="left" indent="2"/>
    </xf>
    <xf numFmtId="0" fontId="46" fillId="0" borderId="16" xfId="21" applyFont="1" applyFill="1" applyBorder="1" applyAlignment="1">
      <alignment horizontal="left" indent="2"/>
    </xf>
    <xf numFmtId="0" fontId="100" fillId="0" borderId="0" xfId="0" applyFont="1" applyBorder="1" applyAlignment="1">
      <alignment horizontal="left" vertical="center"/>
    </xf>
    <xf numFmtId="0" fontId="100" fillId="0" borderId="0" xfId="0" applyFont="1" applyBorder="1" applyAlignment="1">
      <alignment horizontal="left" vertical="center" indent="5"/>
    </xf>
    <xf numFmtId="0" fontId="46" fillId="0" borderId="0" xfId="21" applyFont="1" applyFill="1" applyBorder="1" applyAlignment="1">
      <alignment horizontal="left" wrapText="1" indent="2"/>
    </xf>
    <xf numFmtId="0" fontId="45" fillId="0" borderId="12" xfId="21" applyFont="1" applyFill="1" applyBorder="1" applyAlignment="1">
      <alignment vertical="top"/>
    </xf>
    <xf numFmtId="0" fontId="46" fillId="0" borderId="6" xfId="21" applyFont="1" applyFill="1" applyBorder="1" applyAlignment="1">
      <alignment horizontal="left" wrapText="1" indent="2"/>
    </xf>
    <xf numFmtId="0" fontId="46" fillId="0" borderId="6" xfId="21" applyFont="1" applyFill="1" applyBorder="1" applyAlignment="1">
      <alignment horizontal="left" indent="2"/>
    </xf>
    <xf numFmtId="0" fontId="46" fillId="0" borderId="11" xfId="21" applyFont="1" applyFill="1" applyBorder="1" applyAlignment="1">
      <alignment horizontal="left" indent="2"/>
    </xf>
    <xf numFmtId="0" fontId="101" fillId="0" borderId="17" xfId="0" applyFont="1" applyBorder="1" applyAlignment="1">
      <alignment horizontal="left" vertical="center"/>
    </xf>
    <xf numFmtId="0" fontId="46" fillId="0" borderId="0" xfId="21" applyFont="1" applyFill="1" applyAlignment="1">
      <alignment horizontal="left"/>
    </xf>
    <xf numFmtId="0" fontId="46" fillId="8" borderId="12" xfId="21" applyFont="1" applyFill="1" applyBorder="1"/>
    <xf numFmtId="0" fontId="46" fillId="8" borderId="6" xfId="21" applyFont="1" applyFill="1" applyBorder="1"/>
    <xf numFmtId="0" fontId="5" fillId="8" borderId="6" xfId="21" applyFont="1" applyFill="1" applyBorder="1"/>
    <xf numFmtId="0" fontId="7" fillId="8" borderId="6" xfId="21" applyFont="1" applyFill="1" applyBorder="1" applyAlignment="1"/>
    <xf numFmtId="0" fontId="7" fillId="8" borderId="6" xfId="21" applyFont="1" applyFill="1" applyBorder="1" applyAlignment="1">
      <alignment horizontal="left" indent="3"/>
    </xf>
    <xf numFmtId="0" fontId="45" fillId="8" borderId="6" xfId="21" applyFont="1" applyFill="1" applyBorder="1"/>
    <xf numFmtId="0" fontId="7" fillId="8" borderId="6" xfId="21" applyFont="1" applyFill="1" applyBorder="1" applyAlignment="1">
      <alignment horizontal="left" indent="2"/>
    </xf>
    <xf numFmtId="0" fontId="5" fillId="8" borderId="11" xfId="21" applyFont="1" applyFill="1" applyBorder="1"/>
    <xf numFmtId="0" fontId="45" fillId="8" borderId="0" xfId="21" applyFont="1" applyFill="1" applyBorder="1"/>
    <xf numFmtId="0" fontId="45" fillId="0" borderId="0" xfId="21" applyFont="1" applyFill="1" applyBorder="1"/>
    <xf numFmtId="0" fontId="45" fillId="0" borderId="0" xfId="21" applyFont="1" applyBorder="1"/>
    <xf numFmtId="0" fontId="7" fillId="8" borderId="0" xfId="21" applyFont="1" applyFill="1" applyBorder="1"/>
    <xf numFmtId="0" fontId="17" fillId="0" borderId="0" xfId="46" applyFont="1" applyBorder="1" applyAlignment="1">
      <alignment wrapText="1"/>
    </xf>
    <xf numFmtId="0" fontId="11" fillId="11" borderId="23" xfId="0" applyFont="1" applyFill="1" applyBorder="1" applyAlignment="1">
      <alignment horizontal="center"/>
    </xf>
    <xf numFmtId="0" fontId="0" fillId="11" borderId="17" xfId="0" applyFill="1" applyBorder="1" applyAlignment="1">
      <alignment horizontal="center" vertical="center"/>
    </xf>
    <xf numFmtId="9" fontId="48" fillId="11" borderId="19" xfId="28" applyFont="1" applyFill="1" applyBorder="1" applyAlignment="1">
      <alignment horizontal="center"/>
    </xf>
    <xf numFmtId="0" fontId="11" fillId="11" borderId="0" xfId="0" applyFont="1" applyFill="1" applyBorder="1" applyAlignment="1">
      <alignment horizontal="center"/>
    </xf>
    <xf numFmtId="37" fontId="11" fillId="11" borderId="23" xfId="0" applyNumberFormat="1" applyFont="1" applyFill="1" applyBorder="1" applyAlignment="1">
      <alignment horizontal="center"/>
    </xf>
    <xf numFmtId="2" fontId="92" fillId="0" borderId="0" xfId="73" applyNumberFormat="1" applyFont="1" applyFill="1" applyBorder="1" applyAlignment="1">
      <alignment horizontal="center"/>
    </xf>
    <xf numFmtId="0" fontId="38" fillId="0" borderId="0" xfId="0" applyFont="1" applyFill="1" applyBorder="1" applyAlignment="1"/>
    <xf numFmtId="0" fontId="5" fillId="0" borderId="0" xfId="0" applyFont="1" applyFill="1" applyAlignment="1">
      <alignment vertical="center"/>
    </xf>
    <xf numFmtId="49" fontId="20" fillId="0" borderId="0" xfId="1" applyFont="1" applyBorder="1" applyAlignment="1">
      <alignment horizontal="left"/>
    </xf>
    <xf numFmtId="49" fontId="20" fillId="0" borderId="0" xfId="1" applyFont="1" applyFill="1" applyBorder="1" applyAlignment="1">
      <alignment horizontal="left"/>
    </xf>
    <xf numFmtId="0" fontId="38" fillId="0" borderId="0" xfId="0" applyFont="1" applyFill="1" applyBorder="1" applyAlignment="1">
      <alignment horizontal="left"/>
    </xf>
    <xf numFmtId="0" fontId="23" fillId="0" borderId="0" xfId="1" applyNumberFormat="1" applyFont="1" applyBorder="1" applyAlignment="1">
      <alignment horizontal="left"/>
    </xf>
    <xf numFmtId="0" fontId="12" fillId="0" borderId="0" xfId="0" applyFont="1" applyFill="1" applyAlignment="1">
      <alignment horizontal="left"/>
    </xf>
    <xf numFmtId="0" fontId="33" fillId="0" borderId="0" xfId="20" applyFont="1" applyFill="1" applyBorder="1" applyAlignment="1">
      <alignment horizontal="left"/>
    </xf>
    <xf numFmtId="0" fontId="33" fillId="0" borderId="6" xfId="20" applyFont="1" applyFill="1" applyBorder="1" applyAlignment="1">
      <alignment horizontal="left"/>
    </xf>
    <xf numFmtId="0" fontId="23" fillId="0" borderId="6" xfId="20" applyFont="1" applyFill="1" applyBorder="1" applyAlignment="1"/>
    <xf numFmtId="0" fontId="23" fillId="0" borderId="0" xfId="20" applyFont="1" applyFill="1" applyAlignment="1"/>
    <xf numFmtId="0" fontId="33" fillId="0" borderId="0" xfId="20" applyFont="1" applyFill="1" applyAlignment="1">
      <alignment horizontal="right"/>
    </xf>
    <xf numFmtId="0" fontId="17" fillId="0" borderId="6" xfId="54" applyFont="1" applyFill="1" applyBorder="1" applyAlignment="1">
      <alignment horizontal="center" vertical="center" wrapText="1"/>
    </xf>
    <xf numFmtId="0" fontId="17" fillId="0" borderId="4" xfId="54" applyFont="1" applyFill="1" applyBorder="1" applyAlignment="1">
      <alignment horizontal="center" wrapText="1"/>
    </xf>
    <xf numFmtId="0" fontId="17" fillId="0" borderId="4" xfId="54" applyFont="1" applyFill="1" applyBorder="1" applyAlignment="1">
      <alignment horizontal="center" vertical="center" wrapText="1"/>
    </xf>
    <xf numFmtId="0" fontId="16" fillId="0" borderId="4" xfId="54" applyFont="1" applyFill="1" applyBorder="1">
      <alignment horizontal="center" vertical="center"/>
    </xf>
    <xf numFmtId="0" fontId="16" fillId="0" borderId="0" xfId="54" applyFont="1" applyFill="1">
      <alignment horizontal="center" vertical="center"/>
    </xf>
    <xf numFmtId="0" fontId="16" fillId="0" borderId="6" xfId="54" applyFont="1" applyFill="1" applyBorder="1">
      <alignment horizontal="center" vertical="center"/>
    </xf>
    <xf numFmtId="168" fontId="16" fillId="0" borderId="7" xfId="57" applyNumberFormat="1" applyFont="1" applyFill="1" applyBorder="1"/>
    <xf numFmtId="37" fontId="16" fillId="0" borderId="0" xfId="0" applyNumberFormat="1" applyFont="1" applyFill="1" applyBorder="1" applyAlignment="1" applyProtection="1">
      <alignment horizontal="left" vertical="top" wrapText="1"/>
    </xf>
    <xf numFmtId="0" fontId="16" fillId="0" borderId="0" xfId="0" applyNumberFormat="1" applyFont="1" applyFill="1" applyBorder="1" applyAlignment="1" applyProtection="1">
      <alignment horizontal="left" vertical="top" wrapText="1"/>
    </xf>
    <xf numFmtId="9" fontId="16" fillId="0" borderId="2" xfId="3" applyNumberFormat="1" applyFont="1" applyFill="1" applyBorder="1"/>
    <xf numFmtId="37" fontId="65" fillId="0" borderId="1" xfId="7" applyNumberFormat="1" applyFont="1" applyBorder="1"/>
    <xf numFmtId="9" fontId="29" fillId="0" borderId="18" xfId="28" applyFont="1" applyBorder="1" applyAlignment="1"/>
    <xf numFmtId="0" fontId="11" fillId="3" borderId="0" xfId="1" applyNumberFormat="1" applyFont="1" applyFill="1" applyBorder="1" applyAlignment="1">
      <alignment horizontal="left" vertical="center"/>
    </xf>
    <xf numFmtId="0" fontId="0" fillId="0" borderId="0" xfId="0" applyFill="1" applyBorder="1" applyAlignment="1">
      <alignment horizontal="center" vertical="center"/>
    </xf>
    <xf numFmtId="0" fontId="13" fillId="0" borderId="0" xfId="0" applyFont="1" applyBorder="1" applyAlignment="1">
      <alignment horizontal="center"/>
    </xf>
    <xf numFmtId="37" fontId="6" fillId="0" borderId="0" xfId="7" applyNumberFormat="1" applyFont="1" applyFill="1" applyBorder="1"/>
    <xf numFmtId="0" fontId="103" fillId="3" borderId="6" xfId="1" applyNumberFormat="1" applyFont="1" applyFill="1" applyBorder="1" applyAlignment="1">
      <alignment horizontal="left" vertical="center"/>
    </xf>
    <xf numFmtId="0" fontId="25" fillId="0" borderId="0" xfId="46" applyFont="1">
      <alignment horizontal="center" vertical="center"/>
    </xf>
    <xf numFmtId="37" fontId="27" fillId="0" borderId="0" xfId="46" applyNumberFormat="1" applyFont="1" applyBorder="1" applyAlignment="1">
      <alignment horizontal="center"/>
    </xf>
    <xf numFmtId="37" fontId="25" fillId="0" borderId="0" xfId="46" applyNumberFormat="1" applyFont="1" applyFill="1" applyBorder="1" applyAlignment="1" applyProtection="1">
      <alignment horizontal="left" vertical="top" wrapText="1"/>
    </xf>
    <xf numFmtId="0" fontId="103" fillId="0" borderId="0" xfId="46" applyFont="1" applyAlignment="1">
      <alignment horizontal="right"/>
    </xf>
    <xf numFmtId="9" fontId="103" fillId="0" borderId="0" xfId="28" applyFont="1" applyBorder="1" applyAlignment="1">
      <alignment horizontal="right" vertical="top"/>
    </xf>
    <xf numFmtId="0" fontId="11" fillId="0" borderId="0" xfId="46" applyFont="1" applyFill="1" applyAlignment="1">
      <alignment horizontal="left" vertical="center" wrapText="1"/>
    </xf>
    <xf numFmtId="0" fontId="11" fillId="0" borderId="0" xfId="73" applyFont="1" applyAlignment="1">
      <alignment vertical="center" wrapText="1"/>
    </xf>
    <xf numFmtId="0" fontId="11" fillId="0" borderId="0" xfId="73" applyFont="1" applyBorder="1" applyAlignment="1">
      <alignment vertical="center"/>
    </xf>
    <xf numFmtId="0" fontId="11" fillId="0" borderId="69" xfId="54" applyFont="1" applyFill="1" applyBorder="1" applyAlignment="1">
      <alignment wrapText="1"/>
    </xf>
    <xf numFmtId="0" fontId="6" fillId="0" borderId="35" xfId="54" applyFont="1" applyFill="1" applyBorder="1" applyAlignment="1">
      <alignment vertical="top" wrapText="1"/>
    </xf>
    <xf numFmtId="0" fontId="19" fillId="0" borderId="35" xfId="54" applyFont="1" applyFill="1" applyBorder="1" applyAlignment="1">
      <alignment horizontal="right" vertical="top" wrapText="1"/>
    </xf>
    <xf numFmtId="0" fontId="6" fillId="0" borderId="6" xfId="73" applyFont="1" applyBorder="1" applyAlignment="1">
      <alignment vertical="center" wrapText="1"/>
    </xf>
    <xf numFmtId="0" fontId="105" fillId="0" borderId="0" xfId="73" applyFont="1" applyBorder="1" applyAlignment="1">
      <alignment wrapText="1"/>
    </xf>
    <xf numFmtId="0" fontId="6" fillId="0" borderId="0" xfId="73" applyFont="1" applyFill="1" applyBorder="1" applyAlignment="1">
      <alignment vertical="center" wrapText="1"/>
    </xf>
    <xf numFmtId="0" fontId="6" fillId="0" borderId="0" xfId="73" applyFont="1" applyFill="1" applyBorder="1"/>
    <xf numFmtId="0" fontId="6" fillId="0" borderId="0" xfId="73" applyFont="1" applyBorder="1" applyAlignment="1">
      <alignment vertical="center" wrapText="1"/>
    </xf>
    <xf numFmtId="0" fontId="6" fillId="0" borderId="36" xfId="73" applyFont="1" applyBorder="1" applyAlignment="1">
      <alignment vertical="center" wrapText="1"/>
    </xf>
    <xf numFmtId="0" fontId="6" fillId="0" borderId="32" xfId="73" applyFont="1" applyBorder="1" applyAlignment="1">
      <alignment vertical="center" wrapText="1"/>
    </xf>
    <xf numFmtId="2" fontId="6" fillId="0" borderId="36" xfId="73" applyNumberFormat="1" applyFont="1" applyBorder="1" applyAlignment="1">
      <alignment horizontal="center" vertical="center" wrapText="1"/>
    </xf>
    <xf numFmtId="0" fontId="2" fillId="0" borderId="0" xfId="73" applyFont="1"/>
    <xf numFmtId="0" fontId="19" fillId="0" borderId="35" xfId="54" applyFont="1" applyFill="1" applyBorder="1" applyAlignment="1">
      <alignment horizontal="right" wrapText="1"/>
    </xf>
    <xf numFmtId="0" fontId="6" fillId="0" borderId="4" xfId="73" applyFont="1" applyBorder="1" applyAlignment="1">
      <alignment vertical="center" wrapText="1"/>
    </xf>
    <xf numFmtId="0" fontId="6" fillId="0" borderId="37" xfId="73" applyFont="1" applyBorder="1" applyAlignment="1">
      <alignment vertical="center" wrapText="1"/>
    </xf>
    <xf numFmtId="2" fontId="6" fillId="0" borderId="37" xfId="73" applyNumberFormat="1" applyFont="1" applyBorder="1" applyAlignment="1">
      <alignment horizontal="center" vertical="center" wrapText="1"/>
    </xf>
    <xf numFmtId="0" fontId="53" fillId="0" borderId="44" xfId="73" applyFont="1" applyBorder="1" applyAlignment="1">
      <alignment horizontal="right" vertical="center" wrapText="1"/>
    </xf>
    <xf numFmtId="0" fontId="11" fillId="0" borderId="22" xfId="73" applyFont="1" applyFill="1" applyBorder="1" applyAlignment="1">
      <alignment horizontal="right" vertical="center" wrapText="1"/>
    </xf>
    <xf numFmtId="0" fontId="11" fillId="0" borderId="22" xfId="73" applyFont="1" applyBorder="1" applyAlignment="1">
      <alignment horizontal="center" vertical="center"/>
    </xf>
    <xf numFmtId="0" fontId="11" fillId="0" borderId="0" xfId="73" applyFont="1" applyBorder="1" applyAlignment="1">
      <alignment horizontal="right" vertical="center" wrapText="1"/>
    </xf>
    <xf numFmtId="0" fontId="11" fillId="0" borderId="32" xfId="73" applyFont="1" applyBorder="1" applyAlignment="1">
      <alignment horizontal="right" vertical="center" wrapText="1"/>
    </xf>
    <xf numFmtId="2" fontId="11" fillId="0" borderId="45" xfId="73" applyNumberFormat="1" applyFont="1" applyBorder="1" applyAlignment="1">
      <alignment horizontal="center" vertical="center" wrapText="1"/>
    </xf>
    <xf numFmtId="0" fontId="11" fillId="0" borderId="42" xfId="73" applyFont="1" applyBorder="1" applyAlignment="1">
      <alignment vertical="center" wrapText="1"/>
    </xf>
    <xf numFmtId="0" fontId="6" fillId="0" borderId="29" xfId="73" applyFont="1" applyBorder="1" applyAlignment="1">
      <alignment vertical="center" wrapText="1"/>
    </xf>
    <xf numFmtId="0" fontId="6" fillId="0" borderId="0" xfId="73" applyFont="1" applyBorder="1" applyAlignment="1">
      <alignment vertical="center"/>
    </xf>
    <xf numFmtId="0" fontId="6" fillId="0" borderId="43" xfId="73" applyFont="1" applyBorder="1" applyAlignment="1">
      <alignment vertical="center"/>
    </xf>
    <xf numFmtId="0" fontId="6" fillId="0" borderId="32" xfId="73" applyFont="1" applyBorder="1" applyAlignment="1">
      <alignment vertical="center"/>
    </xf>
    <xf numFmtId="2" fontId="6" fillId="0" borderId="43" xfId="73" applyNumberFormat="1" applyFont="1" applyBorder="1" applyAlignment="1">
      <alignment horizontal="center" vertical="center"/>
    </xf>
    <xf numFmtId="0" fontId="6" fillId="0" borderId="35" xfId="73" applyFont="1" applyBorder="1" applyAlignment="1">
      <alignment vertical="center" wrapText="1"/>
    </xf>
    <xf numFmtId="2" fontId="6" fillId="0" borderId="32" xfId="73" applyNumberFormat="1" applyFont="1" applyBorder="1" applyAlignment="1">
      <alignment horizontal="center" vertical="center"/>
    </xf>
    <xf numFmtId="0" fontId="6" fillId="0" borderId="36" xfId="73" applyFont="1" applyBorder="1" applyAlignment="1">
      <alignment vertical="center"/>
    </xf>
    <xf numFmtId="2" fontId="6" fillId="0" borderId="36" xfId="73" applyNumberFormat="1" applyFont="1" applyBorder="1" applyAlignment="1">
      <alignment horizontal="center" vertical="center"/>
    </xf>
    <xf numFmtId="0" fontId="6" fillId="0" borderId="37" xfId="73" applyFont="1" applyBorder="1" applyAlignment="1">
      <alignment vertical="center"/>
    </xf>
    <xf numFmtId="2" fontId="6" fillId="0" borderId="37" xfId="73" applyNumberFormat="1" applyFont="1" applyBorder="1" applyAlignment="1">
      <alignment horizontal="center" vertical="center"/>
    </xf>
    <xf numFmtId="0" fontId="6" fillId="0" borderId="17" xfId="73" applyFont="1" applyBorder="1" applyAlignment="1">
      <alignment vertical="center" wrapText="1"/>
    </xf>
    <xf numFmtId="0" fontId="105" fillId="0" borderId="0" xfId="73" applyFont="1" applyBorder="1" applyAlignment="1">
      <alignment vertical="center"/>
    </xf>
    <xf numFmtId="0" fontId="6" fillId="0" borderId="49" xfId="73" applyFont="1" applyBorder="1" applyAlignment="1">
      <alignment horizontal="center" vertical="center"/>
    </xf>
    <xf numFmtId="0" fontId="6" fillId="0" borderId="32" xfId="73" applyFont="1" applyBorder="1" applyAlignment="1">
      <alignment horizontal="center" vertical="center"/>
    </xf>
    <xf numFmtId="2" fontId="6" fillId="0" borderId="49" xfId="73" applyNumberFormat="1" applyFont="1" applyBorder="1" applyAlignment="1">
      <alignment horizontal="center" vertical="center"/>
    </xf>
    <xf numFmtId="0" fontId="6" fillId="0" borderId="36" xfId="73" applyFont="1" applyBorder="1" applyAlignment="1">
      <alignment horizontal="center" vertical="center"/>
    </xf>
    <xf numFmtId="0" fontId="6" fillId="0" borderId="37" xfId="73" applyFont="1" applyBorder="1" applyAlignment="1">
      <alignment horizontal="center" vertical="center"/>
    </xf>
    <xf numFmtId="0" fontId="11" fillId="0" borderId="22" xfId="73" applyFont="1" applyBorder="1" applyAlignment="1">
      <alignment horizontal="right" vertical="center" wrapText="1"/>
    </xf>
    <xf numFmtId="0" fontId="6" fillId="0" borderId="22" xfId="73" applyFont="1" applyBorder="1" applyAlignment="1">
      <alignment horizontal="center" vertical="center"/>
    </xf>
    <xf numFmtId="0" fontId="6" fillId="0" borderId="22" xfId="73" applyFont="1" applyFill="1" applyBorder="1"/>
    <xf numFmtId="0" fontId="11" fillId="0" borderId="32" xfId="73" applyFont="1" applyBorder="1" applyAlignment="1">
      <alignment horizontal="center" vertical="center"/>
    </xf>
    <xf numFmtId="2" fontId="11" fillId="0" borderId="45" xfId="73" applyNumberFormat="1" applyFont="1" applyBorder="1" applyAlignment="1">
      <alignment horizontal="center" vertical="center"/>
    </xf>
    <xf numFmtId="0" fontId="6" fillId="0" borderId="29" xfId="73" applyFont="1" applyBorder="1" applyAlignment="1">
      <alignment vertical="center"/>
    </xf>
    <xf numFmtId="0" fontId="6" fillId="0" borderId="29" xfId="73" applyFont="1" applyFill="1" applyBorder="1" applyAlignment="1">
      <alignment vertical="center" wrapText="1"/>
    </xf>
    <xf numFmtId="0" fontId="6" fillId="0" borderId="29" xfId="73" applyFont="1" applyFill="1" applyBorder="1"/>
    <xf numFmtId="0" fontId="6" fillId="0" borderId="49" xfId="73" applyFont="1" applyBorder="1" applyAlignment="1">
      <alignment vertical="center" wrapText="1"/>
    </xf>
    <xf numFmtId="2" fontId="6" fillId="0" borderId="49" xfId="73" applyNumberFormat="1" applyFont="1" applyBorder="1" applyAlignment="1">
      <alignment horizontal="center" vertical="center" wrapText="1"/>
    </xf>
    <xf numFmtId="0" fontId="11" fillId="0" borderId="22" xfId="73" applyFont="1" applyBorder="1" applyAlignment="1">
      <alignment vertical="center" wrapText="1"/>
    </xf>
    <xf numFmtId="0" fontId="6" fillId="0" borderId="35" xfId="54" applyFont="1" applyFill="1" applyBorder="1" applyAlignment="1">
      <alignment horizontal="left" wrapText="1"/>
    </xf>
    <xf numFmtId="0" fontId="6" fillId="0" borderId="58" xfId="73" applyFont="1" applyBorder="1" applyAlignment="1">
      <alignment vertical="center" wrapText="1"/>
    </xf>
    <xf numFmtId="0" fontId="6" fillId="0" borderId="59" xfId="73" applyFont="1" applyBorder="1" applyAlignment="1">
      <alignment vertical="center"/>
    </xf>
    <xf numFmtId="2" fontId="6" fillId="0" borderId="59" xfId="73" applyNumberFormat="1" applyFont="1" applyBorder="1" applyAlignment="1">
      <alignment horizontal="center" vertical="center"/>
    </xf>
    <xf numFmtId="0" fontId="105" fillId="0" borderId="22" xfId="73" applyFont="1" applyBorder="1" applyAlignment="1">
      <alignment wrapText="1"/>
    </xf>
    <xf numFmtId="0" fontId="53" fillId="0" borderId="35" xfId="73" applyFont="1" applyBorder="1" applyAlignment="1">
      <alignment horizontal="right" vertical="center" wrapText="1"/>
    </xf>
    <xf numFmtId="0" fontId="11" fillId="0" borderId="0" xfId="73" applyFont="1" applyBorder="1" applyAlignment="1">
      <alignment vertical="center" wrapText="1"/>
    </xf>
    <xf numFmtId="0" fontId="11" fillId="0" borderId="4" xfId="73" applyFont="1" applyBorder="1" applyAlignment="1">
      <alignment vertical="center" wrapText="1"/>
    </xf>
    <xf numFmtId="0" fontId="11" fillId="0" borderId="0" xfId="73" applyFont="1" applyFill="1" applyBorder="1" applyAlignment="1">
      <alignment vertical="center" wrapText="1"/>
    </xf>
    <xf numFmtId="0" fontId="11" fillId="0" borderId="0" xfId="73" applyFont="1" applyFill="1" applyBorder="1"/>
    <xf numFmtId="0" fontId="11" fillId="0" borderId="66" xfId="73" applyFont="1" applyBorder="1" applyAlignment="1">
      <alignment vertical="center"/>
    </xf>
    <xf numFmtId="2" fontId="11" fillId="0" borderId="68" xfId="73" applyNumberFormat="1" applyFont="1" applyBorder="1" applyAlignment="1">
      <alignment horizontal="center" vertical="center" wrapText="1"/>
    </xf>
    <xf numFmtId="0" fontId="106" fillId="0" borderId="0" xfId="73" applyFont="1"/>
    <xf numFmtId="0" fontId="6" fillId="0" borderId="42" xfId="73" applyFont="1" applyBorder="1" applyAlignment="1">
      <alignment vertical="center" wrapText="1"/>
    </xf>
    <xf numFmtId="0" fontId="6" fillId="0" borderId="0" xfId="73" applyFont="1" applyFill="1" applyBorder="1" applyAlignment="1">
      <alignment horizontal="right" vertical="center"/>
    </xf>
    <xf numFmtId="2" fontId="2" fillId="0" borderId="0" xfId="73" applyNumberFormat="1" applyFont="1" applyAlignment="1">
      <alignment horizontal="center"/>
    </xf>
    <xf numFmtId="0" fontId="11" fillId="0" borderId="35" xfId="73" applyFont="1" applyBorder="1" applyAlignment="1">
      <alignment wrapText="1"/>
    </xf>
    <xf numFmtId="0" fontId="11" fillId="0" borderId="0" xfId="73" applyFont="1" applyFill="1" applyBorder="1" applyAlignment="1">
      <alignment horizontal="right" vertical="center"/>
    </xf>
    <xf numFmtId="0" fontId="11" fillId="0" borderId="0" xfId="73" applyFont="1" applyFill="1" applyBorder="1" applyAlignment="1">
      <alignment horizontal="center"/>
    </xf>
    <xf numFmtId="2" fontId="106" fillId="0" borderId="0" xfId="73" applyNumberFormat="1" applyFont="1" applyAlignment="1">
      <alignment horizontal="center"/>
    </xf>
    <xf numFmtId="0" fontId="11" fillId="0" borderId="22" xfId="73" applyFont="1" applyFill="1" applyBorder="1" applyAlignment="1">
      <alignment vertical="center" wrapText="1"/>
    </xf>
    <xf numFmtId="0" fontId="6" fillId="0" borderId="0" xfId="73" applyFont="1"/>
    <xf numFmtId="0" fontId="11" fillId="10" borderId="54" xfId="73" applyFont="1" applyFill="1" applyBorder="1" applyAlignment="1">
      <alignment vertical="center" wrapText="1"/>
    </xf>
    <xf numFmtId="0" fontId="11" fillId="0" borderId="65" xfId="73" applyFont="1" applyFill="1" applyBorder="1" applyAlignment="1">
      <alignment horizontal="center" vertical="center"/>
    </xf>
    <xf numFmtId="0" fontId="11" fillId="0" borderId="0" xfId="73" applyFont="1" applyFill="1" applyBorder="1" applyAlignment="1">
      <alignment horizontal="center" vertical="center"/>
    </xf>
    <xf numFmtId="0" fontId="6" fillId="0" borderId="42" xfId="73" applyFont="1" applyFill="1" applyBorder="1" applyAlignment="1">
      <alignment vertical="center" wrapText="1"/>
    </xf>
    <xf numFmtId="2" fontId="2" fillId="0" borderId="0" xfId="73" applyNumberFormat="1" applyFont="1" applyFill="1" applyAlignment="1">
      <alignment horizontal="center"/>
    </xf>
    <xf numFmtId="0" fontId="2" fillId="0" borderId="0" xfId="73" applyFont="1" applyFill="1"/>
    <xf numFmtId="0" fontId="11" fillId="0" borderId="0" xfId="73" applyFont="1" applyBorder="1" applyAlignment="1">
      <alignment wrapText="1"/>
    </xf>
    <xf numFmtId="0" fontId="11" fillId="5" borderId="7" xfId="46" applyFont="1" applyFill="1" applyBorder="1" applyAlignment="1">
      <alignment horizontal="center" vertical="center"/>
    </xf>
    <xf numFmtId="1" fontId="11" fillId="0" borderId="16" xfId="46" applyNumberFormat="1" applyFont="1" applyFill="1" applyBorder="1" applyAlignment="1">
      <alignment horizontal="center" vertical="center"/>
    </xf>
    <xf numFmtId="1" fontId="11" fillId="0" borderId="0" xfId="46" applyNumberFormat="1" applyFont="1" applyFill="1" applyBorder="1" applyAlignment="1">
      <alignment horizontal="center" vertical="center"/>
    </xf>
    <xf numFmtId="0" fontId="6" fillId="0" borderId="7" xfId="46" applyFont="1" applyBorder="1" applyAlignment="1">
      <alignment vertical="center" wrapText="1"/>
    </xf>
    <xf numFmtId="1" fontId="6" fillId="0" borderId="16" xfId="46" applyNumberFormat="1" applyFont="1" applyBorder="1" applyAlignment="1">
      <alignment horizontal="center" vertical="center" wrapText="1"/>
    </xf>
    <xf numFmtId="1" fontId="6" fillId="0" borderId="0" xfId="46" applyNumberFormat="1" applyFont="1" applyBorder="1" applyAlignment="1">
      <alignment horizontal="center" vertical="center" wrapText="1"/>
    </xf>
    <xf numFmtId="0" fontId="6" fillId="0" borderId="0" xfId="46" applyFont="1" applyBorder="1" applyAlignment="1">
      <alignment vertical="center"/>
    </xf>
    <xf numFmtId="1" fontId="6" fillId="0" borderId="0" xfId="46" applyNumberFormat="1" applyFont="1" applyBorder="1" applyAlignment="1">
      <alignment horizontal="center" vertical="center"/>
    </xf>
    <xf numFmtId="0" fontId="6" fillId="0" borderId="7" xfId="46" applyFont="1" applyBorder="1">
      <alignment horizontal="center" vertical="center"/>
    </xf>
    <xf numFmtId="1" fontId="6" fillId="0" borderId="16" xfId="46" applyNumberFormat="1" applyFont="1" applyBorder="1" applyAlignment="1">
      <alignment horizontal="center" vertical="center"/>
    </xf>
    <xf numFmtId="0" fontId="6" fillId="0" borderId="6" xfId="46" applyFont="1" applyFill="1" applyBorder="1">
      <alignment horizontal="center" vertical="center"/>
    </xf>
    <xf numFmtId="1" fontId="6" fillId="0" borderId="0" xfId="46" applyNumberFormat="1" applyFont="1" applyFill="1" applyBorder="1" applyAlignment="1">
      <alignment horizontal="center" vertical="center"/>
    </xf>
    <xf numFmtId="37" fontId="6" fillId="0" borderId="6" xfId="46" applyNumberFormat="1" applyFont="1" applyFill="1" applyBorder="1">
      <alignment horizontal="center" vertical="center"/>
    </xf>
    <xf numFmtId="0" fontId="6" fillId="0" borderId="7" xfId="46" applyFont="1" applyFill="1" applyBorder="1">
      <alignment horizontal="center" vertical="center"/>
    </xf>
    <xf numFmtId="1" fontId="6" fillId="0" borderId="16" xfId="46" applyNumberFormat="1" applyFont="1" applyFill="1" applyBorder="1" applyAlignment="1">
      <alignment horizontal="center" vertical="center"/>
    </xf>
    <xf numFmtId="37" fontId="6" fillId="0" borderId="7" xfId="46" applyNumberFormat="1" applyFont="1" applyBorder="1">
      <alignment horizontal="center" vertical="center"/>
    </xf>
    <xf numFmtId="0" fontId="6" fillId="0" borderId="17" xfId="46" applyFont="1" applyFill="1" applyBorder="1">
      <alignment horizontal="center" vertical="center"/>
    </xf>
    <xf numFmtId="168" fontId="6" fillId="0" borderId="17" xfId="46" applyNumberFormat="1" applyFont="1" applyBorder="1">
      <alignment horizontal="center" vertical="center"/>
    </xf>
    <xf numFmtId="168" fontId="6" fillId="0" borderId="6" xfId="46" applyNumberFormat="1" applyFont="1" applyBorder="1">
      <alignment horizontal="center" vertical="center"/>
    </xf>
    <xf numFmtId="1" fontId="6" fillId="0" borderId="16" xfId="57" applyNumberFormat="1" applyFont="1" applyFill="1" applyBorder="1" applyAlignment="1">
      <alignment horizontal="center"/>
    </xf>
    <xf numFmtId="168" fontId="6" fillId="0" borderId="6" xfId="57" applyNumberFormat="1" applyFont="1" applyBorder="1"/>
    <xf numFmtId="1" fontId="6" fillId="0" borderId="6" xfId="57" applyNumberFormat="1" applyFont="1" applyBorder="1" applyAlignment="1">
      <alignment horizontal="center"/>
    </xf>
    <xf numFmtId="168" fontId="6" fillId="0" borderId="7" xfId="57" applyNumberFormat="1" applyFont="1" applyBorder="1"/>
    <xf numFmtId="1" fontId="6" fillId="6" borderId="7" xfId="57" applyNumberFormat="1" applyFont="1" applyFill="1" applyBorder="1" applyAlignment="1">
      <alignment horizontal="center"/>
    </xf>
    <xf numFmtId="168" fontId="6" fillId="0" borderId="7" xfId="46" applyNumberFormat="1" applyFont="1" applyBorder="1">
      <alignment horizontal="center" vertical="center"/>
    </xf>
    <xf numFmtId="168" fontId="6" fillId="0" borderId="4" xfId="57" applyNumberFormat="1" applyFont="1" applyBorder="1"/>
    <xf numFmtId="1" fontId="6" fillId="0" borderId="4" xfId="57" applyNumberFormat="1" applyFont="1" applyBorder="1" applyAlignment="1">
      <alignment horizontal="center"/>
    </xf>
    <xf numFmtId="168" fontId="6" fillId="0" borderId="4" xfId="46" applyNumberFormat="1" applyFont="1" applyBorder="1">
      <alignment horizontal="center" vertical="center"/>
    </xf>
    <xf numFmtId="1" fontId="6" fillId="0" borderId="16" xfId="57" applyNumberFormat="1" applyFont="1" applyBorder="1" applyAlignment="1">
      <alignment horizontal="center"/>
    </xf>
    <xf numFmtId="1" fontId="11" fillId="0" borderId="32" xfId="46" applyNumberFormat="1" applyFont="1" applyFill="1" applyBorder="1" applyAlignment="1">
      <alignment horizontal="center" vertical="center"/>
    </xf>
    <xf numFmtId="0" fontId="11" fillId="0" borderId="0" xfId="46" applyFont="1" applyAlignment="1">
      <alignment vertical="center"/>
    </xf>
    <xf numFmtId="0" fontId="6" fillId="0" borderId="0" xfId="46" applyFont="1" applyFill="1" applyBorder="1" applyAlignment="1">
      <alignment horizontal="left" vertical="center"/>
    </xf>
    <xf numFmtId="0" fontId="11" fillId="0" borderId="0" xfId="46" applyFont="1" applyFill="1" applyBorder="1" applyAlignment="1">
      <alignment horizontal="left" vertical="center" indent="1"/>
    </xf>
    <xf numFmtId="0" fontId="19" fillId="0" borderId="0" xfId="46" applyFont="1" applyFill="1" applyAlignment="1">
      <alignment horizontal="left" vertical="center" indent="1"/>
    </xf>
    <xf numFmtId="0" fontId="6" fillId="0" borderId="7" xfId="46" applyFont="1" applyBorder="1" applyAlignment="1">
      <alignment horizontal="center" vertical="center" wrapText="1"/>
    </xf>
    <xf numFmtId="0" fontId="107" fillId="0" borderId="0" xfId="46" applyFont="1" applyFill="1" applyBorder="1" applyAlignment="1"/>
    <xf numFmtId="0" fontId="6" fillId="0" borderId="17" xfId="46" applyFont="1" applyFill="1" applyBorder="1" applyAlignment="1">
      <alignment horizontal="center" vertical="center" wrapText="1"/>
    </xf>
    <xf numFmtId="0" fontId="108" fillId="0" borderId="0" xfId="46" applyFont="1" applyFill="1" applyAlignment="1">
      <alignment horizontal="left" vertical="center" indent="1"/>
    </xf>
    <xf numFmtId="0" fontId="6" fillId="0" borderId="0" xfId="46" applyFont="1" applyAlignment="1"/>
    <xf numFmtId="49" fontId="6" fillId="0" borderId="0" xfId="52" applyFont="1" applyAlignment="1">
      <alignment horizontal="left"/>
      <protection locked="0"/>
    </xf>
    <xf numFmtId="0" fontId="11" fillId="0" borderId="14" xfId="0" applyFont="1" applyBorder="1">
      <alignment horizontal="center" vertical="center"/>
    </xf>
    <xf numFmtId="0" fontId="11" fillId="0" borderId="14" xfId="0" applyFont="1" applyFill="1" applyBorder="1">
      <alignment horizontal="center" vertical="center"/>
    </xf>
    <xf numFmtId="168" fontId="11" fillId="0" borderId="14" xfId="0" applyNumberFormat="1" applyFont="1" applyBorder="1">
      <alignment horizontal="center" vertical="center"/>
    </xf>
    <xf numFmtId="168" fontId="6" fillId="0" borderId="7" xfId="6" applyNumberFormat="1" applyFont="1" applyBorder="1"/>
    <xf numFmtId="0" fontId="6" fillId="0" borderId="0" xfId="0" quotePrefix="1" applyFont="1" applyBorder="1" applyAlignment="1">
      <alignment vertical="top"/>
    </xf>
    <xf numFmtId="0" fontId="11" fillId="0" borderId="7" xfId="0" applyFont="1" applyFill="1" applyBorder="1" applyAlignment="1">
      <alignment horizontal="center" vertical="center" wrapText="1"/>
    </xf>
    <xf numFmtId="0" fontId="11" fillId="0" borderId="7" xfId="0" quotePrefix="1" applyFont="1" applyFill="1" applyBorder="1" applyAlignment="1">
      <alignment vertical="center" wrapText="1"/>
    </xf>
    <xf numFmtId="0" fontId="11" fillId="0" borderId="7" xfId="0" quotePrefix="1" applyFont="1" applyBorder="1" applyAlignment="1">
      <alignment vertical="center" wrapText="1"/>
    </xf>
    <xf numFmtId="0" fontId="11" fillId="0" borderId="7" xfId="0" applyFont="1" applyFill="1" applyBorder="1" applyAlignment="1">
      <alignment vertical="center" wrapText="1"/>
    </xf>
    <xf numFmtId="0" fontId="6" fillId="0" borderId="0" xfId="0" applyFont="1" applyAlignment="1">
      <alignment wrapText="1"/>
    </xf>
    <xf numFmtId="172" fontId="11" fillId="0" borderId="14" xfId="0" applyNumberFormat="1" applyFont="1" applyBorder="1">
      <alignment horizontal="center" vertical="center"/>
    </xf>
    <xf numFmtId="1" fontId="6" fillId="0" borderId="7" xfId="0" applyNumberFormat="1" applyFont="1" applyFill="1" applyBorder="1" applyAlignment="1"/>
    <xf numFmtId="0" fontId="6" fillId="0" borderId="7" xfId="0" applyFont="1" applyFill="1" applyBorder="1" applyAlignment="1">
      <alignment horizontal="center" vertical="center" wrapText="1"/>
    </xf>
    <xf numFmtId="0" fontId="6" fillId="0" borderId="4" xfId="0" applyFont="1" applyFill="1" applyBorder="1" applyAlignment="1">
      <alignment horizontal="center" vertical="center" textRotation="90" wrapText="1"/>
    </xf>
    <xf numFmtId="0" fontId="6" fillId="0" borderId="7" xfId="0" applyFont="1" applyFill="1" applyBorder="1" applyAlignment="1">
      <alignment horizontal="center" vertical="center" textRotation="90" wrapText="1"/>
    </xf>
    <xf numFmtId="44" fontId="6" fillId="0" borderId="7" xfId="6" applyFont="1" applyFill="1" applyBorder="1" applyAlignment="1">
      <alignment horizontal="center" vertical="center" wrapText="1"/>
    </xf>
    <xf numFmtId="172" fontId="6" fillId="0" borderId="7" xfId="6" applyNumberFormat="1" applyFont="1" applyBorder="1"/>
    <xf numFmtId="0" fontId="11" fillId="0" borderId="22" xfId="46" applyFont="1" applyFill="1" applyBorder="1" applyAlignment="1">
      <alignment horizontal="left" vertical="center"/>
    </xf>
    <xf numFmtId="0" fontId="6" fillId="0" borderId="22" xfId="46" applyFont="1" applyFill="1" applyBorder="1" applyAlignment="1">
      <alignment horizontal="left" vertical="center"/>
    </xf>
    <xf numFmtId="0" fontId="6" fillId="0" borderId="45" xfId="46" applyFont="1" applyFill="1" applyBorder="1" applyAlignment="1">
      <alignment horizontal="left" vertical="center"/>
    </xf>
    <xf numFmtId="0" fontId="45" fillId="0" borderId="16" xfId="21" applyFont="1" applyFill="1" applyBorder="1"/>
    <xf numFmtId="0" fontId="5" fillId="0" borderId="0" xfId="21" applyFont="1" applyFill="1" applyBorder="1"/>
    <xf numFmtId="0" fontId="6" fillId="0" borderId="6" xfId="21" applyFont="1" applyBorder="1" applyAlignment="1">
      <alignment horizontal="left" vertical="center" wrapText="1" indent="1"/>
    </xf>
    <xf numFmtId="0" fontId="6" fillId="0" borderId="6" xfId="21" applyFont="1" applyBorder="1" applyAlignment="1">
      <alignment horizontal="left" vertical="center" indent="1"/>
    </xf>
    <xf numFmtId="0" fontId="5" fillId="0" borderId="6" xfId="21" applyFont="1" applyBorder="1" applyAlignment="1">
      <alignment vertical="center"/>
    </xf>
    <xf numFmtId="0" fontId="45" fillId="0" borderId="6" xfId="21" applyFont="1" applyBorder="1" applyAlignment="1">
      <alignment vertical="top"/>
    </xf>
    <xf numFmtId="0" fontId="45" fillId="0" borderId="11" xfId="21" applyFont="1" applyBorder="1" applyAlignment="1">
      <alignment vertical="top"/>
    </xf>
    <xf numFmtId="0" fontId="11" fillId="0" borderId="22" xfId="73" applyFont="1" applyFill="1" applyBorder="1" applyAlignment="1">
      <alignment vertical="center"/>
    </xf>
    <xf numFmtId="0" fontId="6" fillId="0" borderId="58" xfId="73" applyNumberFormat="1" applyFont="1" applyBorder="1" applyAlignment="1">
      <alignment vertical="center" wrapText="1"/>
    </xf>
    <xf numFmtId="0" fontId="11" fillId="0" borderId="42" xfId="73" applyFont="1" applyFill="1" applyBorder="1" applyAlignment="1">
      <alignment vertical="center" wrapText="1"/>
    </xf>
    <xf numFmtId="0" fontId="16" fillId="0" borderId="29" xfId="73" applyFont="1" applyFill="1" applyBorder="1" applyAlignment="1">
      <alignment vertical="center" wrapText="1"/>
    </xf>
    <xf numFmtId="0" fontId="16" fillId="0" borderId="29" xfId="73" applyFont="1" applyFill="1" applyBorder="1" applyAlignment="1">
      <alignment vertical="center"/>
    </xf>
    <xf numFmtId="0" fontId="16" fillId="0" borderId="29" xfId="73" applyFont="1" applyFill="1" applyBorder="1"/>
    <xf numFmtId="0" fontId="16" fillId="0" borderId="43" xfId="73" applyFont="1" applyFill="1" applyBorder="1" applyAlignment="1">
      <alignment vertical="center"/>
    </xf>
    <xf numFmtId="0" fontId="16" fillId="0" borderId="0" xfId="73" applyFont="1" applyFill="1" applyBorder="1" applyAlignment="1">
      <alignment vertical="center"/>
    </xf>
    <xf numFmtId="2" fontId="16" fillId="0" borderId="65" xfId="73" applyNumberFormat="1" applyFont="1" applyFill="1" applyBorder="1" applyAlignment="1">
      <alignment horizontal="center" vertical="center"/>
    </xf>
    <xf numFmtId="0" fontId="11" fillId="0" borderId="35" xfId="73" applyFont="1" applyFill="1" applyBorder="1" applyAlignment="1">
      <alignment horizontal="right" vertical="center" wrapText="1"/>
    </xf>
    <xf numFmtId="0" fontId="11" fillId="0" borderId="4" xfId="73" applyFont="1" applyFill="1" applyBorder="1" applyAlignment="1">
      <alignment vertical="center" wrapText="1"/>
    </xf>
    <xf numFmtId="0" fontId="11" fillId="0" borderId="0" xfId="73" applyFont="1" applyFill="1" applyBorder="1" applyAlignment="1">
      <alignment vertical="center"/>
    </xf>
    <xf numFmtId="0" fontId="11" fillId="0" borderId="37" xfId="73" applyFont="1" applyFill="1" applyBorder="1" applyAlignment="1">
      <alignment vertical="center" wrapText="1"/>
    </xf>
    <xf numFmtId="2" fontId="11" fillId="0" borderId="68" xfId="73" applyNumberFormat="1" applyFont="1" applyFill="1" applyBorder="1" applyAlignment="1">
      <alignment vertical="center" wrapText="1"/>
    </xf>
    <xf numFmtId="0" fontId="11" fillId="0" borderId="44" xfId="73" applyFont="1" applyFill="1" applyBorder="1" applyAlignment="1">
      <alignment horizontal="right" vertical="center" wrapText="1"/>
    </xf>
    <xf numFmtId="0" fontId="6" fillId="0" borderId="45" xfId="73" applyFont="1" applyFill="1" applyBorder="1"/>
    <xf numFmtId="2" fontId="106" fillId="0" borderId="70" xfId="73" applyNumberFormat="1" applyFont="1" applyFill="1" applyBorder="1" applyAlignment="1">
      <alignment horizontal="center"/>
    </xf>
    <xf numFmtId="37" fontId="16" fillId="0" borderId="0" xfId="0" applyNumberFormat="1" applyFont="1" applyFill="1" applyBorder="1" applyAlignment="1" applyProtection="1">
      <alignment horizontal="center" vertical="top" wrapText="1"/>
    </xf>
    <xf numFmtId="0" fontId="103" fillId="0" borderId="0" xfId="46" applyFont="1" applyFill="1" applyAlignment="1">
      <alignment horizontal="right"/>
    </xf>
    <xf numFmtId="0" fontId="7" fillId="0" borderId="0" xfId="73" applyFont="1" applyFill="1" applyAlignment="1">
      <alignment vertical="center"/>
    </xf>
    <xf numFmtId="0" fontId="93" fillId="0" borderId="0" xfId="73" applyFont="1" applyFill="1" applyAlignment="1">
      <alignment vertical="center"/>
    </xf>
    <xf numFmtId="0" fontId="7" fillId="0" borderId="0" xfId="73" applyFont="1" applyFill="1" applyAlignment="1">
      <alignment horizontal="right" vertical="center"/>
    </xf>
    <xf numFmtId="0" fontId="91" fillId="0" borderId="0" xfId="73" applyFont="1" applyFill="1"/>
    <xf numFmtId="0" fontId="5" fillId="0" borderId="0" xfId="73" applyFont="1" applyFill="1" applyBorder="1"/>
    <xf numFmtId="2" fontId="91" fillId="0" borderId="0" xfId="73" applyNumberFormat="1" applyFont="1" applyFill="1"/>
    <xf numFmtId="0" fontId="11" fillId="0" borderId="0" xfId="46" applyFont="1" applyFill="1" applyAlignment="1">
      <alignment horizontal="left" vertical="center" wrapText="1"/>
    </xf>
    <xf numFmtId="0" fontId="102" fillId="0" borderId="0" xfId="46" applyFont="1" applyFill="1" applyBorder="1" applyAlignment="1">
      <alignment horizontal="left" vertical="center"/>
    </xf>
    <xf numFmtId="0" fontId="19" fillId="0" borderId="4" xfId="46" applyFont="1" applyFill="1" applyBorder="1" applyAlignment="1">
      <alignment horizontal="center" wrapText="1"/>
    </xf>
    <xf numFmtId="0" fontId="19" fillId="0" borderId="4" xfId="46" applyFont="1" applyFill="1" applyBorder="1" applyAlignment="1">
      <alignment wrapText="1"/>
    </xf>
    <xf numFmtId="0" fontId="11" fillId="4" borderId="6" xfId="46" applyFont="1" applyFill="1" applyBorder="1" applyAlignment="1">
      <alignment horizontal="left"/>
    </xf>
    <xf numFmtId="49" fontId="23" fillId="4" borderId="6" xfId="1" applyFont="1" applyFill="1" applyBorder="1" applyAlignment="1">
      <alignment horizontal="left" vertical="center"/>
    </xf>
    <xf numFmtId="0" fontId="46" fillId="4" borderId="6" xfId="21" applyFont="1" applyFill="1" applyBorder="1" applyAlignment="1">
      <alignment horizontal="left"/>
    </xf>
    <xf numFmtId="0" fontId="46" fillId="4" borderId="6" xfId="21" applyFont="1" applyFill="1" applyBorder="1" applyAlignment="1"/>
    <xf numFmtId="0" fontId="6" fillId="4" borderId="6" xfId="46" applyFont="1" applyFill="1" applyBorder="1">
      <alignment horizontal="center" vertical="center"/>
    </xf>
    <xf numFmtId="0" fontId="6" fillId="0" borderId="8" xfId="46" applyFont="1" applyFill="1" applyBorder="1">
      <alignment horizontal="center" vertical="center"/>
    </xf>
    <xf numFmtId="0" fontId="6" fillId="0" borderId="71" xfId="46" applyFont="1" applyFill="1" applyBorder="1">
      <alignment horizontal="center" vertical="center"/>
    </xf>
    <xf numFmtId="0" fontId="6" fillId="0" borderId="0" xfId="46" applyFont="1" applyFill="1" applyBorder="1" applyAlignment="1">
      <alignment horizontal="center" vertical="center" wrapText="1"/>
    </xf>
    <xf numFmtId="0" fontId="108" fillId="0" borderId="0" xfId="46" applyFont="1" applyFill="1" applyBorder="1" applyAlignment="1">
      <alignment horizontal="left" vertical="center" indent="1"/>
    </xf>
    <xf numFmtId="37" fontId="6" fillId="0" borderId="0" xfId="46" applyNumberFormat="1" applyFont="1" applyFill="1" applyBorder="1">
      <alignment horizontal="center" vertical="center"/>
    </xf>
    <xf numFmtId="168" fontId="6" fillId="0" borderId="0" xfId="46" applyNumberFormat="1" applyFont="1" applyBorder="1">
      <alignment horizontal="center" vertical="center"/>
    </xf>
    <xf numFmtId="0" fontId="6" fillId="0" borderId="0" xfId="15" applyNumberFormat="1" applyFont="1" applyFill="1" applyBorder="1" applyAlignment="1" applyProtection="1">
      <alignment horizontal="left" wrapText="1"/>
    </xf>
    <xf numFmtId="0" fontId="6" fillId="0" borderId="0" xfId="24" applyNumberFormat="1" applyFont="1" applyFill="1" applyBorder="1" applyAlignment="1" applyProtection="1">
      <alignment horizontal="left" wrapText="1"/>
    </xf>
    <xf numFmtId="0" fontId="11" fillId="0" borderId="0" xfId="0" applyFont="1" applyFill="1" applyAlignment="1">
      <alignment horizontal="right"/>
    </xf>
    <xf numFmtId="0" fontId="7" fillId="0" borderId="0" xfId="21" applyFont="1" applyFill="1" applyAlignment="1">
      <alignment horizontal="left" vertical="top" indent="5"/>
    </xf>
    <xf numFmtId="0" fontId="11" fillId="0" borderId="0" xfId="46" applyFont="1" applyFill="1" applyAlignment="1">
      <alignment horizontal="left" vertical="center" wrapText="1"/>
    </xf>
    <xf numFmtId="1" fontId="11" fillId="0" borderId="14" xfId="0" applyNumberFormat="1" applyFont="1" applyFill="1" applyBorder="1">
      <alignment horizontal="center" vertical="center"/>
    </xf>
    <xf numFmtId="1" fontId="11" fillId="0" borderId="50" xfId="0" applyNumberFormat="1" applyFont="1" applyFill="1" applyBorder="1">
      <alignment horizontal="center" vertical="center"/>
    </xf>
    <xf numFmtId="1" fontId="11" fillId="0" borderId="64" xfId="0" applyNumberFormat="1" applyFont="1" applyFill="1" applyBorder="1">
      <alignment horizontal="center" vertical="center"/>
    </xf>
    <xf numFmtId="1" fontId="11" fillId="0" borderId="53" xfId="0" applyNumberFormat="1" applyFont="1" applyFill="1" applyBorder="1">
      <alignment horizontal="center" vertical="center"/>
    </xf>
    <xf numFmtId="9" fontId="71" fillId="0" borderId="0" xfId="28" applyFont="1" applyFill="1" applyBorder="1" applyAlignment="1" applyProtection="1">
      <alignment horizontal="left" vertical="top"/>
    </xf>
    <xf numFmtId="0" fontId="7" fillId="0" borderId="6" xfId="0" applyFont="1" applyFill="1" applyBorder="1" applyAlignment="1">
      <alignment horizontal="left" vertical="center"/>
    </xf>
    <xf numFmtId="9" fontId="31" fillId="0" borderId="19" xfId="28" applyFont="1" applyFill="1" applyBorder="1" applyAlignment="1">
      <alignment horizontal="center"/>
    </xf>
    <xf numFmtId="9" fontId="30" fillId="0" borderId="16" xfId="28" applyFont="1" applyFill="1" applyBorder="1" applyAlignment="1">
      <alignment horizontal="center" vertical="center" wrapText="1"/>
    </xf>
    <xf numFmtId="9" fontId="30" fillId="0" borderId="11" xfId="28" applyFont="1" applyFill="1" applyBorder="1" applyAlignment="1">
      <alignment horizontal="center" vertical="center" wrapText="1"/>
    </xf>
    <xf numFmtId="0" fontId="6" fillId="0" borderId="0" xfId="46" applyFont="1" applyFill="1" applyBorder="1" applyAlignment="1">
      <alignment horizontal="center"/>
    </xf>
    <xf numFmtId="0" fontId="11" fillId="0" borderId="0" xfId="0" applyFont="1" applyFill="1" applyBorder="1" applyAlignment="1">
      <alignment vertical="center"/>
    </xf>
    <xf numFmtId="9" fontId="29" fillId="0" borderId="0" xfId="28" applyFont="1" applyFill="1" applyBorder="1" applyAlignment="1">
      <alignment horizontal="center" vertical="center" wrapText="1"/>
    </xf>
    <xf numFmtId="9" fontId="29" fillId="0" borderId="3" xfId="28" applyFont="1" applyFill="1" applyBorder="1" applyAlignment="1"/>
    <xf numFmtId="9" fontId="29" fillId="0" borderId="5" xfId="28" applyFont="1" applyFill="1" applyBorder="1" applyAlignment="1"/>
    <xf numFmtId="9" fontId="29" fillId="0" borderId="4" xfId="28" applyFont="1" applyFill="1" applyBorder="1" applyAlignment="1"/>
    <xf numFmtId="9" fontId="29" fillId="0" borderId="18" xfId="28" applyFont="1" applyFill="1" applyBorder="1" applyAlignment="1"/>
    <xf numFmtId="9" fontId="29" fillId="0" borderId="6" xfId="28" applyFont="1" applyFill="1" applyBorder="1" applyAlignment="1"/>
    <xf numFmtId="9" fontId="30" fillId="0" borderId="18" xfId="28" applyFont="1" applyFill="1" applyBorder="1" applyAlignment="1"/>
    <xf numFmtId="9" fontId="31" fillId="0" borderId="3" xfId="28" applyFont="1" applyFill="1" applyBorder="1" applyAlignment="1"/>
    <xf numFmtId="9" fontId="30" fillId="0" borderId="6" xfId="28" applyFont="1" applyFill="1" applyBorder="1" applyAlignment="1"/>
    <xf numFmtId="9" fontId="29" fillId="0" borderId="17" xfId="28" applyFont="1" applyFill="1" applyBorder="1" applyAlignment="1"/>
    <xf numFmtId="9" fontId="29" fillId="0" borderId="0" xfId="28" applyFont="1" applyFill="1" applyBorder="1" applyAlignment="1" applyProtection="1">
      <alignment horizontal="left" wrapText="1"/>
    </xf>
    <xf numFmtId="0" fontId="5" fillId="0" borderId="0" xfId="46" applyFont="1" applyFill="1" applyBorder="1">
      <alignment horizontal="center" vertical="center"/>
    </xf>
    <xf numFmtId="0" fontId="13" fillId="0" borderId="0" xfId="15" applyNumberFormat="1" applyFont="1" applyFill="1" applyBorder="1" applyAlignment="1" applyProtection="1">
      <alignment horizontal="left" indent="1"/>
    </xf>
    <xf numFmtId="1" fontId="16" fillId="0" borderId="0" xfId="57" applyNumberFormat="1" applyFont="1" applyFill="1" applyBorder="1" applyAlignment="1">
      <alignment horizontal="center"/>
    </xf>
    <xf numFmtId="1" fontId="6" fillId="0" borderId="0" xfId="57" applyNumberFormat="1" applyFont="1" applyFill="1" applyBorder="1" applyAlignment="1">
      <alignment horizontal="center"/>
    </xf>
    <xf numFmtId="168" fontId="6" fillId="0" borderId="6" xfId="46" applyNumberFormat="1" applyFont="1" applyFill="1" applyBorder="1">
      <alignment horizontal="center" vertical="center"/>
    </xf>
    <xf numFmtId="42" fontId="6" fillId="0" borderId="7" xfId="46" applyNumberFormat="1" applyFont="1" applyFill="1" applyBorder="1" applyAlignment="1">
      <alignment vertical="center"/>
    </xf>
    <xf numFmtId="42" fontId="6" fillId="0" borderId="16" xfId="57" applyNumberFormat="1" applyFont="1" applyFill="1" applyBorder="1" applyAlignment="1"/>
    <xf numFmtId="42" fontId="11" fillId="0" borderId="7" xfId="46" applyNumberFormat="1" applyFont="1" applyFill="1" applyBorder="1" applyAlignment="1">
      <alignment vertical="center"/>
    </xf>
    <xf numFmtId="0" fontId="16" fillId="0" borderId="6" xfId="46" applyFont="1" applyFill="1" applyBorder="1">
      <alignment horizontal="center" vertical="center"/>
    </xf>
    <xf numFmtId="5" fontId="29" fillId="0" borderId="0" xfId="46" applyNumberFormat="1" applyFont="1" applyFill="1" applyAlignment="1">
      <alignment horizontal="right" vertical="center" indent="1"/>
    </xf>
    <xf numFmtId="5" fontId="16" fillId="0" borderId="0" xfId="46" applyNumberFormat="1" applyFont="1" applyFill="1" applyBorder="1" applyAlignment="1">
      <alignment horizontal="right" vertical="center"/>
    </xf>
    <xf numFmtId="5" fontId="17" fillId="0" borderId="7" xfId="46" applyNumberFormat="1" applyFont="1" applyFill="1" applyBorder="1" applyAlignment="1">
      <alignment horizontal="right" vertical="center"/>
    </xf>
    <xf numFmtId="0" fontId="6" fillId="0" borderId="0" xfId="46" applyFont="1" applyFill="1" applyAlignment="1">
      <alignment horizontal="center"/>
    </xf>
    <xf numFmtId="168" fontId="6" fillId="0" borderId="7" xfId="57" applyNumberFormat="1" applyFont="1" applyFill="1" applyBorder="1"/>
    <xf numFmtId="168" fontId="6" fillId="0" borderId="4" xfId="57" applyNumberFormat="1" applyFont="1" applyFill="1" applyBorder="1"/>
    <xf numFmtId="5" fontId="11" fillId="0" borderId="7" xfId="46" applyNumberFormat="1" applyFont="1" applyFill="1" applyBorder="1" applyAlignment="1">
      <alignment horizontal="right" vertical="center"/>
    </xf>
    <xf numFmtId="5" fontId="19" fillId="0" borderId="0" xfId="46" applyNumberFormat="1" applyFont="1" applyFill="1" applyAlignment="1">
      <alignment horizontal="right" vertical="center" indent="1"/>
    </xf>
    <xf numFmtId="173" fontId="6" fillId="0" borderId="0" xfId="46" applyNumberFormat="1" applyFont="1" applyFill="1" applyBorder="1" applyAlignment="1">
      <alignment vertical="center"/>
    </xf>
    <xf numFmtId="0" fontId="6" fillId="0" borderId="6" xfId="46" applyFont="1" applyFill="1" applyBorder="1" applyAlignment="1">
      <alignment horizontal="center" vertical="center" wrapText="1"/>
    </xf>
    <xf numFmtId="173" fontId="11" fillId="0" borderId="7" xfId="46" applyNumberFormat="1" applyFont="1" applyFill="1" applyBorder="1" applyAlignment="1">
      <alignment vertical="center"/>
    </xf>
    <xf numFmtId="173" fontId="6" fillId="0" borderId="17" xfId="46" applyNumberFormat="1" applyFont="1" applyFill="1" applyBorder="1" applyAlignment="1">
      <alignment vertical="center"/>
    </xf>
    <xf numFmtId="3" fontId="6" fillId="0" borderId="0" xfId="0" applyNumberFormat="1" applyFont="1" applyFill="1" applyBorder="1" applyAlignment="1">
      <alignment horizontal="center" vertical="center"/>
    </xf>
    <xf numFmtId="0" fontId="17" fillId="0" borderId="13" xfId="0" applyFont="1" applyFill="1" applyBorder="1" applyAlignment="1">
      <alignment wrapText="1"/>
    </xf>
    <xf numFmtId="0" fontId="17" fillId="0" borderId="4" xfId="0" applyFont="1" applyFill="1" applyBorder="1" applyAlignment="1">
      <alignment horizontal="left" wrapText="1"/>
    </xf>
    <xf numFmtId="3" fontId="17" fillId="0" borderId="9" xfId="0" applyNumberFormat="1" applyFont="1" applyFill="1" applyBorder="1" applyAlignment="1">
      <alignment horizontal="center" wrapText="1"/>
    </xf>
    <xf numFmtId="169" fontId="16" fillId="0" borderId="6" xfId="0" applyNumberFormat="1" applyFont="1" applyFill="1" applyBorder="1" applyAlignment="1">
      <alignment vertical="center"/>
    </xf>
    <xf numFmtId="0" fontId="16" fillId="0" borderId="6" xfId="0" applyFont="1" applyFill="1" applyBorder="1" applyAlignment="1">
      <alignment wrapText="1"/>
    </xf>
    <xf numFmtId="3" fontId="16" fillId="0" borderId="6" xfId="0" applyNumberFormat="1" applyFont="1" applyFill="1" applyBorder="1">
      <alignment horizontal="center" vertical="center"/>
    </xf>
    <xf numFmtId="3" fontId="16" fillId="0" borderId="17" xfId="0" applyNumberFormat="1" applyFont="1" applyFill="1" applyBorder="1">
      <alignment horizontal="center" vertical="center"/>
    </xf>
    <xf numFmtId="3" fontId="16" fillId="0" borderId="17" xfId="0" applyNumberFormat="1" applyFont="1" applyFill="1" applyBorder="1" applyAlignment="1">
      <alignment horizontal="center" vertical="center"/>
    </xf>
    <xf numFmtId="3" fontId="16" fillId="0" borderId="0" xfId="0" applyNumberFormat="1" applyFont="1" applyFill="1" applyBorder="1">
      <alignment horizontal="center" vertical="center"/>
    </xf>
    <xf numFmtId="3" fontId="16" fillId="0" borderId="0" xfId="0" applyNumberFormat="1" applyFont="1" applyFill="1" applyBorder="1" applyAlignment="1">
      <alignment horizontal="center" vertical="center"/>
    </xf>
    <xf numFmtId="0" fontId="21" fillId="0" borderId="0" xfId="15" applyNumberFormat="1" applyFont="1" applyFill="1" applyBorder="1" applyAlignment="1" applyProtection="1">
      <alignment horizontal="right" vertical="center"/>
    </xf>
    <xf numFmtId="0" fontId="5" fillId="0" borderId="0" xfId="46" applyAlignment="1">
      <alignment horizontal="right" vertical="center"/>
    </xf>
    <xf numFmtId="0" fontId="5" fillId="0" borderId="0" xfId="46" applyBorder="1" applyAlignment="1">
      <alignment horizontal="right" vertical="center"/>
    </xf>
    <xf numFmtId="9" fontId="30" fillId="0" borderId="0" xfId="28" applyFont="1" applyBorder="1" applyAlignment="1">
      <alignment horizontal="right" vertical="center"/>
    </xf>
    <xf numFmtId="9" fontId="33" fillId="0" borderId="0" xfId="28" applyFont="1" applyBorder="1" applyAlignment="1">
      <alignment horizontal="right" vertical="center"/>
    </xf>
    <xf numFmtId="37" fontId="6" fillId="0" borderId="71" xfId="46" applyNumberFormat="1" applyFont="1" applyFill="1" applyBorder="1">
      <alignment horizontal="center" vertical="center"/>
    </xf>
    <xf numFmtId="0" fontId="46" fillId="0" borderId="0" xfId="21" applyFont="1" applyFill="1" applyAlignment="1">
      <alignment horizontal="left" wrapText="1" indent="2"/>
    </xf>
    <xf numFmtId="0" fontId="5" fillId="0" borderId="0" xfId="21" applyFont="1" applyFill="1" applyAlignment="1">
      <alignment horizontal="left" indent="2"/>
    </xf>
    <xf numFmtId="0" fontId="10" fillId="0" borderId="0" xfId="21" applyFont="1" applyFill="1" applyAlignment="1">
      <alignment horizontal="left" vertical="top" wrapText="1"/>
    </xf>
    <xf numFmtId="0" fontId="46" fillId="0" borderId="0" xfId="21" applyFont="1" applyFill="1" applyAlignment="1">
      <alignment horizontal="left" wrapText="1"/>
    </xf>
    <xf numFmtId="0" fontId="7" fillId="0" borderId="0" xfId="21" applyFont="1" applyFill="1" applyAlignment="1">
      <alignment horizontal="left" wrapText="1"/>
    </xf>
    <xf numFmtId="0" fontId="7" fillId="0" borderId="0" xfId="21" applyFont="1" applyFill="1" applyAlignment="1">
      <alignment horizontal="left" vertical="top" wrapText="1" indent="5"/>
    </xf>
    <xf numFmtId="0" fontId="7" fillId="0" borderId="0" xfId="21" applyFont="1" applyFill="1" applyAlignment="1">
      <alignment horizontal="left" vertical="top" indent="5"/>
    </xf>
    <xf numFmtId="0" fontId="7" fillId="0" borderId="0" xfId="21" applyFont="1" applyFill="1" applyAlignment="1">
      <alignment horizontal="left" wrapText="1" indent="5"/>
    </xf>
    <xf numFmtId="0" fontId="7" fillId="0" borderId="0" xfId="21" applyFont="1" applyFill="1" applyAlignment="1">
      <alignment horizontal="left" indent="2"/>
    </xf>
    <xf numFmtId="0" fontId="10" fillId="0" borderId="0" xfId="19" applyFont="1" applyFill="1" applyBorder="1" applyAlignment="1">
      <alignment horizontal="right" vertical="top" wrapText="1"/>
    </xf>
    <xf numFmtId="0" fontId="89" fillId="0" borderId="0" xfId="0" applyFont="1" applyBorder="1" applyAlignment="1">
      <alignment horizontal="left" vertical="center" wrapText="1"/>
    </xf>
    <xf numFmtId="0" fontId="0" fillId="0" borderId="0" xfId="0" applyBorder="1" applyAlignment="1">
      <alignment horizontal="left" vertical="center" wrapText="1"/>
    </xf>
    <xf numFmtId="0" fontId="0" fillId="0" borderId="16" xfId="0" applyBorder="1" applyAlignment="1">
      <alignment horizontal="left" vertical="center" wrapText="1"/>
    </xf>
    <xf numFmtId="0" fontId="89" fillId="0" borderId="16" xfId="0" applyFont="1" applyBorder="1" applyAlignment="1">
      <alignment horizontal="left" vertical="center" wrapText="1"/>
    </xf>
    <xf numFmtId="0" fontId="46" fillId="0" borderId="0" xfId="21" applyFont="1" applyFill="1" applyAlignment="1">
      <alignment horizontal="left" indent="2"/>
    </xf>
    <xf numFmtId="0" fontId="5" fillId="0" borderId="17" xfId="0" applyFont="1" applyBorder="1" applyAlignment="1">
      <alignment horizontal="justify" vertical="center"/>
    </xf>
    <xf numFmtId="0" fontId="0" fillId="0" borderId="17" xfId="0" applyBorder="1" applyAlignment="1">
      <alignment horizontal="center" vertical="center"/>
    </xf>
    <xf numFmtId="0" fontId="0" fillId="0" borderId="19" xfId="0" applyBorder="1" applyAlignment="1">
      <alignment horizontal="center" vertical="center"/>
    </xf>
    <xf numFmtId="0" fontId="11" fillId="5" borderId="0" xfId="46" applyFont="1" applyFill="1" applyBorder="1" applyAlignment="1">
      <alignment horizontal="center"/>
    </xf>
    <xf numFmtId="0" fontId="11" fillId="5" borderId="16" xfId="46" applyFont="1" applyFill="1" applyBorder="1" applyAlignment="1">
      <alignment horizontal="center"/>
    </xf>
    <xf numFmtId="0" fontId="11" fillId="5" borderId="0" xfId="46" applyFont="1" applyFill="1" applyBorder="1" applyAlignment="1">
      <alignment horizontal="center" wrapText="1"/>
    </xf>
    <xf numFmtId="0" fontId="11" fillId="5" borderId="16" xfId="46" applyFont="1" applyFill="1" applyBorder="1" applyAlignment="1">
      <alignment horizontal="center" wrapText="1"/>
    </xf>
    <xf numFmtId="0" fontId="25" fillId="0" borderId="8" xfId="0" applyFont="1" applyFill="1" applyBorder="1" applyAlignment="1">
      <alignment horizontal="left" vertical="top" wrapText="1"/>
    </xf>
    <xf numFmtId="0" fontId="0" fillId="0" borderId="10" xfId="0" applyFill="1" applyBorder="1">
      <alignment horizontal="center" vertical="center"/>
    </xf>
    <xf numFmtId="0" fontId="16" fillId="0" borderId="4" xfId="0" applyFont="1" applyBorder="1" applyAlignment="1">
      <alignment horizontal="center" vertical="center"/>
    </xf>
    <xf numFmtId="0" fontId="27" fillId="0" borderId="0" xfId="0" applyFont="1" applyFill="1" applyBorder="1" applyAlignment="1">
      <alignment horizontal="center" wrapText="1"/>
    </xf>
    <xf numFmtId="0" fontId="25" fillId="0" borderId="0" xfId="0" applyFont="1" applyFill="1" applyBorder="1" applyAlignment="1">
      <alignment horizontal="center" vertical="top" wrapText="1"/>
    </xf>
    <xf numFmtId="0" fontId="17" fillId="0" borderId="17" xfId="0" applyFont="1" applyFill="1" applyBorder="1" applyAlignment="1">
      <alignment horizontal="center" vertical="center"/>
    </xf>
    <xf numFmtId="0" fontId="17" fillId="2" borderId="4" xfId="0" applyFont="1" applyFill="1" applyBorder="1" applyAlignment="1">
      <alignment horizontal="center" vertical="center" wrapText="1"/>
    </xf>
    <xf numFmtId="3" fontId="17" fillId="2" borderId="19" xfId="0" applyNumberFormat="1" applyFont="1" applyFill="1" applyBorder="1" applyAlignment="1">
      <alignment horizontal="center" wrapText="1"/>
    </xf>
    <xf numFmtId="3" fontId="17" fillId="2" borderId="11" xfId="0" applyNumberFormat="1" applyFont="1" applyFill="1" applyBorder="1" applyAlignment="1">
      <alignment horizontal="center" wrapText="1"/>
    </xf>
    <xf numFmtId="3" fontId="17" fillId="2" borderId="17" xfId="0" applyNumberFormat="1" applyFont="1" applyFill="1" applyBorder="1" applyAlignment="1">
      <alignment horizontal="center" wrapText="1"/>
    </xf>
    <xf numFmtId="3" fontId="17" fillId="2" borderId="6" xfId="0" applyNumberFormat="1" applyFont="1" applyFill="1" applyBorder="1" applyAlignment="1">
      <alignment horizontal="center" wrapText="1"/>
    </xf>
    <xf numFmtId="0" fontId="27" fillId="0" borderId="13" xfId="0" applyFont="1" applyFill="1" applyBorder="1" applyAlignment="1">
      <alignment horizontal="left" wrapText="1"/>
    </xf>
    <xf numFmtId="0" fontId="27" fillId="0" borderId="4" xfId="0" applyFont="1" applyFill="1" applyBorder="1" applyAlignment="1">
      <alignment horizontal="left" wrapText="1"/>
    </xf>
    <xf numFmtId="0" fontId="27" fillId="0" borderId="9" xfId="0" applyFont="1" applyFill="1" applyBorder="1" applyAlignment="1">
      <alignment horizontal="left" wrapText="1"/>
    </xf>
    <xf numFmtId="0" fontId="25" fillId="0" borderId="23" xfId="0" applyFont="1" applyFill="1" applyBorder="1" applyAlignment="1">
      <alignment horizontal="left" vertical="top" wrapText="1"/>
    </xf>
    <xf numFmtId="0" fontId="25" fillId="0" borderId="17" xfId="0" applyFont="1" applyFill="1" applyBorder="1" applyAlignment="1">
      <alignment horizontal="left" vertical="top" wrapText="1"/>
    </xf>
    <xf numFmtId="0" fontId="25" fillId="0" borderId="19" xfId="0" applyFont="1" applyFill="1" applyBorder="1" applyAlignment="1">
      <alignment horizontal="left" vertical="top" wrapText="1"/>
    </xf>
    <xf numFmtId="0" fontId="25" fillId="0" borderId="12" xfId="0" applyFont="1" applyFill="1" applyBorder="1" applyAlignment="1">
      <alignment horizontal="left" vertical="top" wrapText="1"/>
    </xf>
    <xf numFmtId="0" fontId="25" fillId="0" borderId="6" xfId="0" applyFont="1" applyFill="1" applyBorder="1" applyAlignment="1">
      <alignment horizontal="left" vertical="top" wrapText="1"/>
    </xf>
    <xf numFmtId="0" fontId="25" fillId="0" borderId="11" xfId="0" applyFont="1" applyFill="1" applyBorder="1" applyAlignment="1">
      <alignment horizontal="left" vertical="top" wrapText="1"/>
    </xf>
    <xf numFmtId="0" fontId="16"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0" xfId="0" applyFont="1" applyFill="1" applyAlignment="1">
      <alignment horizontal="left" vertical="top" wrapText="1"/>
    </xf>
    <xf numFmtId="0" fontId="11" fillId="0" borderId="7" xfId="0" applyFont="1" applyFill="1" applyBorder="1" applyAlignment="1">
      <alignment horizontal="center" vertical="center" wrapText="1"/>
    </xf>
    <xf numFmtId="0" fontId="25" fillId="0" borderId="1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9" xfId="0" applyFont="1" applyFill="1" applyBorder="1" applyAlignment="1">
      <alignment horizontal="left" vertical="top" wrapText="1"/>
    </xf>
    <xf numFmtId="0" fontId="16" fillId="0" borderId="1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7" fillId="0" borderId="13" xfId="0" quotePrefix="1" applyFont="1" applyFill="1" applyBorder="1" applyAlignment="1">
      <alignment horizontal="left" vertical="center" wrapText="1"/>
    </xf>
    <xf numFmtId="0" fontId="7" fillId="0" borderId="4" xfId="0" quotePrefix="1" applyFont="1" applyFill="1" applyBorder="1" applyAlignment="1">
      <alignment horizontal="left" vertical="center" wrapText="1"/>
    </xf>
    <xf numFmtId="0" fontId="7" fillId="0" borderId="9" xfId="0" quotePrefix="1" applyFont="1" applyFill="1" applyBorder="1" applyAlignment="1">
      <alignment horizontal="left" vertical="center" wrapText="1"/>
    </xf>
    <xf numFmtId="0" fontId="0" fillId="0" borderId="9" xfId="0" applyBorder="1" applyAlignment="1">
      <alignment horizontal="center" vertical="center" wrapText="1"/>
    </xf>
    <xf numFmtId="0" fontId="27" fillId="0" borderId="1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0" fillId="0" borderId="9" xfId="0" applyBorder="1" applyAlignment="1">
      <alignment horizontal="center" vertical="center"/>
    </xf>
    <xf numFmtId="0" fontId="17" fillId="0" borderId="0" xfId="0" applyFont="1" applyAlignment="1">
      <alignment horizontal="left" wrapText="1"/>
    </xf>
    <xf numFmtId="0" fontId="17" fillId="0" borderId="32" xfId="0" applyFont="1" applyBorder="1" applyAlignment="1">
      <alignment horizontal="left" wrapText="1"/>
    </xf>
    <xf numFmtId="0" fontId="7" fillId="0" borderId="13" xfId="0" applyFont="1" applyFill="1" applyBorder="1" applyAlignment="1">
      <alignment horizontal="left" vertical="center" wrapText="1"/>
    </xf>
    <xf numFmtId="0" fontId="7" fillId="0" borderId="9"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0" borderId="9" xfId="0" applyFont="1" applyFill="1" applyBorder="1" applyAlignment="1">
      <alignment horizontal="left" vertical="center" wrapText="1"/>
    </xf>
    <xf numFmtId="0" fontId="6" fillId="0" borderId="0" xfId="15" applyNumberFormat="1" applyFont="1" applyFill="1" applyBorder="1" applyAlignment="1" applyProtection="1">
      <alignment horizontal="left" wrapText="1"/>
    </xf>
    <xf numFmtId="37" fontId="16" fillId="0" borderId="0" xfId="0" applyNumberFormat="1" applyFont="1" applyFill="1" applyBorder="1" applyAlignment="1" applyProtection="1">
      <alignment vertical="center" wrapText="1"/>
    </xf>
    <xf numFmtId="37" fontId="102" fillId="0" borderId="0" xfId="0" applyNumberFormat="1" applyFont="1" applyFill="1" applyBorder="1" applyAlignment="1" applyProtection="1">
      <alignment vertical="center" wrapText="1"/>
    </xf>
    <xf numFmtId="0" fontId="65" fillId="0" borderId="2" xfId="16" applyNumberFormat="1" applyFont="1" applyFill="1" applyBorder="1" applyAlignment="1" applyProtection="1">
      <alignment horizontal="left" wrapText="1"/>
    </xf>
    <xf numFmtId="0" fontId="65" fillId="0" borderId="1" xfId="16" applyNumberFormat="1" applyFont="1" applyFill="1" applyBorder="1" applyAlignment="1" applyProtection="1">
      <alignment horizontal="left" wrapText="1"/>
    </xf>
    <xf numFmtId="0" fontId="65" fillId="0" borderId="0" xfId="16" applyNumberFormat="1" applyFont="1" applyFill="1" applyBorder="1" applyAlignment="1" applyProtection="1">
      <alignment horizontal="center" wrapText="1"/>
    </xf>
    <xf numFmtId="0" fontId="66" fillId="0" borderId="0" xfId="42" applyNumberFormat="1" applyFont="1" applyBorder="1" applyAlignment="1" applyProtection="1">
      <alignment horizontal="left" wrapText="1"/>
    </xf>
    <xf numFmtId="49" fontId="66" fillId="0" borderId="0" xfId="37" applyFont="1" applyAlignment="1" applyProtection="1">
      <alignment horizontal="left" wrapText="1"/>
    </xf>
    <xf numFmtId="49" fontId="65" fillId="0" borderId="2" xfId="23" applyFont="1" applyFill="1" applyBorder="1" applyAlignment="1">
      <alignment horizontal="left" wrapText="1"/>
    </xf>
    <xf numFmtId="49" fontId="65" fillId="0" borderId="0" xfId="23" applyFont="1" applyFill="1" applyAlignment="1">
      <alignment horizontal="left" wrapText="1" indent="2"/>
    </xf>
    <xf numFmtId="49" fontId="65" fillId="0" borderId="2" xfId="23" applyFont="1" applyBorder="1" applyAlignment="1">
      <alignment horizontal="left" vertical="top" wrapText="1"/>
    </xf>
    <xf numFmtId="49" fontId="65" fillId="0" borderId="2" xfId="23" applyFont="1" applyBorder="1" applyAlignment="1">
      <alignment horizontal="left" wrapText="1"/>
    </xf>
    <xf numFmtId="49" fontId="65" fillId="0" borderId="1" xfId="23" applyFont="1" applyBorder="1" applyAlignment="1">
      <alignment horizontal="left" wrapText="1"/>
    </xf>
    <xf numFmtId="0" fontId="63" fillId="0" borderId="0" xfId="0" applyFont="1" applyFill="1" applyBorder="1" applyAlignment="1">
      <alignment horizontal="left" vertical="center" wrapText="1"/>
    </xf>
    <xf numFmtId="0" fontId="46" fillId="0" borderId="0" xfId="0" applyFont="1" applyFill="1" applyBorder="1" applyAlignment="1">
      <alignment horizontal="left" vertical="center" wrapText="1"/>
    </xf>
    <xf numFmtId="0" fontId="6" fillId="0" borderId="0" xfId="33" applyNumberFormat="1" applyFont="1" applyFill="1" applyBorder="1" applyAlignment="1" applyProtection="1">
      <alignment horizontal="left" wrapText="1"/>
    </xf>
    <xf numFmtId="0" fontId="65" fillId="0" borderId="0" xfId="33" applyNumberFormat="1" applyFont="1" applyFill="1" applyBorder="1" applyAlignment="1" applyProtection="1">
      <alignment horizontal="left"/>
    </xf>
    <xf numFmtId="0" fontId="11" fillId="0" borderId="0" xfId="25" applyNumberFormat="1" applyFont="1" applyFill="1" applyBorder="1" applyAlignment="1" applyProtection="1">
      <alignment horizontal="left" wrapText="1"/>
    </xf>
    <xf numFmtId="0" fontId="7" fillId="0" borderId="0" xfId="0" applyFont="1" applyFill="1" applyBorder="1" applyAlignment="1">
      <alignment horizontal="left" vertical="center" wrapText="1"/>
    </xf>
    <xf numFmtId="0" fontId="66" fillId="0" borderId="0" xfId="0" applyFont="1" applyFill="1" applyBorder="1" applyAlignment="1">
      <alignment horizontal="left" vertical="center" wrapText="1"/>
    </xf>
    <xf numFmtId="0" fontId="65" fillId="0" borderId="0" xfId="25"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wrapText="1" indent="1"/>
    </xf>
    <xf numFmtId="0" fontId="0" fillId="0" borderId="0" xfId="0" applyAlignment="1">
      <alignment horizontal="left" wrapText="1" indent="1"/>
    </xf>
    <xf numFmtId="0" fontId="65" fillId="0" borderId="2" xfId="25" quotePrefix="1" applyNumberFormat="1" applyFont="1" applyFill="1" applyBorder="1" applyAlignment="1" applyProtection="1">
      <alignment horizontal="center" wrapText="1"/>
    </xf>
    <xf numFmtId="0" fontId="65" fillId="0" borderId="5" xfId="25" applyNumberFormat="1" applyFont="1" applyFill="1" applyBorder="1" applyAlignment="1" applyProtection="1">
      <alignment horizontal="left" wrapText="1"/>
    </xf>
    <xf numFmtId="0" fontId="65" fillId="0" borderId="0" xfId="25" applyNumberFormat="1" applyFont="1" applyFill="1" applyBorder="1" applyAlignment="1" applyProtection="1">
      <alignment horizontal="left"/>
    </xf>
    <xf numFmtId="49" fontId="65" fillId="0" borderId="1" xfId="23" applyFont="1" applyBorder="1" applyAlignment="1">
      <alignment horizontal="left" vertical="top" wrapText="1"/>
    </xf>
    <xf numFmtId="0" fontId="65" fillId="0" borderId="0" xfId="33" applyNumberFormat="1" applyFont="1" applyFill="1" applyBorder="1" applyAlignment="1" applyProtection="1">
      <alignment horizontal="left" wrapText="1"/>
    </xf>
    <xf numFmtId="0" fontId="5" fillId="0" borderId="0" xfId="0" applyFont="1" applyAlignment="1">
      <alignment horizontal="center" vertical="center" wrapText="1"/>
    </xf>
    <xf numFmtId="0" fontId="5" fillId="0" borderId="0" xfId="0" applyFont="1" applyFill="1" applyAlignment="1">
      <alignment horizontal="center" vertical="center" wrapText="1"/>
    </xf>
    <xf numFmtId="0" fontId="6" fillId="0" borderId="0" xfId="24" applyNumberFormat="1" applyFont="1" applyFill="1" applyBorder="1" applyAlignment="1" applyProtection="1">
      <alignment horizontal="left" wrapText="1"/>
    </xf>
    <xf numFmtId="49" fontId="11" fillId="0" borderId="0" xfId="50" applyFont="1" applyAlignment="1" applyProtection="1">
      <alignment horizontal="left" wrapText="1"/>
    </xf>
    <xf numFmtId="37" fontId="16" fillId="0" borderId="0" xfId="46" applyNumberFormat="1" applyFont="1" applyFill="1" applyBorder="1" applyAlignment="1" applyProtection="1">
      <alignment horizontal="left" vertical="top" wrapText="1"/>
    </xf>
    <xf numFmtId="0" fontId="16" fillId="0" borderId="0" xfId="46" applyNumberFormat="1" applyFont="1" applyFill="1" applyBorder="1" applyAlignment="1" applyProtection="1">
      <alignment horizontal="left" vertical="top" wrapText="1"/>
    </xf>
    <xf numFmtId="0" fontId="11" fillId="0" borderId="0" xfId="24" applyNumberFormat="1" applyFont="1" applyFill="1" applyBorder="1" applyAlignment="1" applyProtection="1">
      <alignment horizontal="left"/>
    </xf>
    <xf numFmtId="37" fontId="16" fillId="0" borderId="0" xfId="0" applyNumberFormat="1" applyFont="1" applyFill="1" applyBorder="1" applyAlignment="1" applyProtection="1">
      <alignment horizontal="left" vertical="top" wrapText="1"/>
    </xf>
    <xf numFmtId="49" fontId="11" fillId="0" borderId="5" xfId="35" applyFont="1" applyBorder="1" applyAlignment="1" applyProtection="1">
      <alignment horizontal="left" wrapText="1"/>
    </xf>
    <xf numFmtId="49" fontId="11" fillId="0" borderId="5" xfId="35" applyFont="1" applyBorder="1" applyAlignment="1" applyProtection="1">
      <alignment horizontal="left"/>
    </xf>
    <xf numFmtId="0" fontId="0" fillId="0" borderId="0" xfId="0" applyAlignment="1">
      <alignment horizontal="left" wrapText="1"/>
    </xf>
    <xf numFmtId="0" fontId="11" fillId="0" borderId="0" xfId="24" applyNumberFormat="1" applyFont="1" applyFill="1" applyBorder="1" applyAlignment="1" applyProtection="1">
      <alignment horizontal="left" wrapText="1"/>
    </xf>
    <xf numFmtId="0" fontId="6" fillId="0" borderId="0" xfId="0" applyFont="1" applyBorder="1" applyAlignment="1">
      <alignment horizontal="left" wrapText="1"/>
    </xf>
    <xf numFmtId="0" fontId="16" fillId="0" borderId="0" xfId="0" applyNumberFormat="1" applyFont="1" applyFill="1" applyBorder="1" applyAlignment="1" applyProtection="1">
      <alignment horizontal="left" vertical="top" wrapText="1"/>
    </xf>
    <xf numFmtId="37" fontId="11" fillId="0" borderId="2" xfId="22" applyNumberFormat="1" applyFont="1" applyBorder="1" applyAlignment="1">
      <alignment horizontal="center" vertical="top" wrapText="1"/>
    </xf>
    <xf numFmtId="37" fontId="11" fillId="0" borderId="33" xfId="22" applyNumberFormat="1" applyFont="1" applyBorder="1" applyAlignment="1">
      <alignment horizontal="center" vertical="top" wrapText="1"/>
    </xf>
    <xf numFmtId="3" fontId="51" fillId="0" borderId="34" xfId="22" applyNumberFormat="1" applyFont="1" applyBorder="1" applyAlignment="1">
      <alignment horizontal="center" vertical="top" wrapText="1"/>
    </xf>
    <xf numFmtId="3" fontId="51" fillId="0" borderId="2" xfId="22" applyNumberFormat="1" applyFont="1" applyBorder="1" applyAlignment="1">
      <alignment horizontal="center" vertical="top" wrapText="1"/>
    </xf>
    <xf numFmtId="37" fontId="11" fillId="0" borderId="34" xfId="22" applyNumberFormat="1" applyFont="1" applyBorder="1" applyAlignment="1">
      <alignment horizontal="center" vertical="top" wrapText="1"/>
    </xf>
    <xf numFmtId="0" fontId="5" fillId="0" borderId="0" xfId="73" applyFont="1" applyAlignment="1">
      <alignment horizontal="left" wrapText="1"/>
    </xf>
    <xf numFmtId="0" fontId="7" fillId="0" borderId="0" xfId="73" applyFont="1" applyAlignment="1">
      <alignment horizontal="left" wrapText="1"/>
    </xf>
    <xf numFmtId="0" fontId="5" fillId="0" borderId="0" xfId="73" applyFont="1" applyAlignment="1">
      <alignment horizontal="left" vertical="top" wrapText="1"/>
    </xf>
    <xf numFmtId="0" fontId="7" fillId="9" borderId="6" xfId="54" quotePrefix="1" applyNumberFormat="1" applyFont="1" applyFill="1" applyBorder="1" applyAlignment="1">
      <alignment horizontal="left"/>
    </xf>
    <xf numFmtId="0" fontId="5" fillId="9" borderId="6" xfId="54" applyFont="1" applyFill="1" applyBorder="1" applyAlignment="1">
      <alignment horizontal="left"/>
    </xf>
    <xf numFmtId="0" fontId="5" fillId="0" borderId="0" xfId="73" applyFont="1" applyAlignment="1">
      <alignment vertical="top" wrapText="1"/>
    </xf>
    <xf numFmtId="0" fontId="7" fillId="0" borderId="0" xfId="73" applyFont="1" applyFill="1" applyAlignment="1">
      <alignment horizontal="left" wrapText="1"/>
    </xf>
    <xf numFmtId="0" fontId="11" fillId="7" borderId="24" xfId="73" applyFont="1" applyFill="1" applyBorder="1" applyAlignment="1">
      <alignment horizontal="center" vertical="center"/>
    </xf>
    <xf numFmtId="0" fontId="11" fillId="7" borderId="56" xfId="73" applyFont="1" applyFill="1" applyBorder="1" applyAlignment="1">
      <alignment horizontal="center" vertical="center"/>
    </xf>
    <xf numFmtId="0" fontId="16" fillId="0" borderId="22" xfId="73" applyFont="1" applyBorder="1" applyAlignment="1">
      <alignment horizontal="center" vertical="center"/>
    </xf>
    <xf numFmtId="0" fontId="16" fillId="0" borderId="63" xfId="73" applyFont="1" applyBorder="1" applyAlignment="1">
      <alignment horizontal="center" vertical="center"/>
    </xf>
    <xf numFmtId="0" fontId="6" fillId="0" borderId="4" xfId="73" applyFont="1" applyBorder="1" applyAlignment="1">
      <alignment horizontal="center" vertical="center"/>
    </xf>
    <xf numFmtId="0" fontId="6" fillId="0" borderId="61" xfId="73" applyFont="1" applyBorder="1" applyAlignment="1">
      <alignment horizontal="center" vertical="center"/>
    </xf>
    <xf numFmtId="0" fontId="11" fillId="0" borderId="6" xfId="73" applyFont="1" applyBorder="1" applyAlignment="1">
      <alignment horizontal="center"/>
    </xf>
    <xf numFmtId="0" fontId="11" fillId="0" borderId="62" xfId="73" applyFont="1" applyBorder="1" applyAlignment="1">
      <alignment horizontal="center"/>
    </xf>
    <xf numFmtId="0" fontId="17" fillId="0" borderId="22" xfId="73" applyFont="1" applyBorder="1" applyAlignment="1">
      <alignment horizontal="center" vertical="center"/>
    </xf>
    <xf numFmtId="0" fontId="6" fillId="0" borderId="58" xfId="73" applyFont="1" applyBorder="1" applyAlignment="1">
      <alignment horizontal="center" vertical="center"/>
    </xf>
    <xf numFmtId="0" fontId="6" fillId="0" borderId="59" xfId="73" applyFont="1" applyBorder="1" applyAlignment="1">
      <alignment horizontal="center" vertical="center"/>
    </xf>
    <xf numFmtId="0" fontId="16" fillId="0" borderId="0" xfId="73" applyFont="1" applyAlignment="1">
      <alignment horizontal="left" vertical="top" wrapText="1"/>
    </xf>
    <xf numFmtId="0" fontId="19" fillId="9" borderId="24" xfId="73" applyFont="1" applyFill="1" applyBorder="1" applyAlignment="1">
      <alignment horizontal="left" vertical="center" wrapText="1"/>
    </xf>
    <xf numFmtId="0" fontId="11" fillId="0" borderId="58" xfId="73" applyFont="1" applyFill="1" applyBorder="1" applyAlignment="1">
      <alignment horizontal="center" vertical="center"/>
    </xf>
    <xf numFmtId="0" fontId="11" fillId="0" borderId="60" xfId="73" applyFont="1" applyFill="1" applyBorder="1" applyAlignment="1">
      <alignment horizontal="center" vertical="center"/>
    </xf>
    <xf numFmtId="0" fontId="16" fillId="0" borderId="45" xfId="73" applyFont="1" applyBorder="1" applyAlignment="1">
      <alignment horizontal="center" vertical="center"/>
    </xf>
    <xf numFmtId="0" fontId="17" fillId="0" borderId="63" xfId="73" applyFont="1" applyBorder="1" applyAlignment="1">
      <alignment horizontal="center" vertical="center"/>
    </xf>
    <xf numFmtId="0" fontId="6" fillId="0" borderId="60" xfId="73" applyFont="1" applyBorder="1" applyAlignment="1">
      <alignment horizontal="center" vertical="center"/>
    </xf>
    <xf numFmtId="0" fontId="21" fillId="0" borderId="0" xfId="1" applyNumberFormat="1" applyFont="1" applyFill="1" applyBorder="1" applyAlignment="1">
      <alignment horizontal="left" vertical="top" wrapText="1"/>
    </xf>
    <xf numFmtId="0" fontId="23" fillId="0" borderId="0" xfId="0" applyFont="1" applyFill="1" applyAlignment="1">
      <alignment horizontal="right" vertical="top" wrapText="1"/>
    </xf>
    <xf numFmtId="0" fontId="60" fillId="0" borderId="0" xfId="0" applyFont="1" applyFill="1" applyAlignment="1">
      <alignment horizontal="right" vertical="top" wrapText="1"/>
    </xf>
    <xf numFmtId="0" fontId="46" fillId="3" borderId="6" xfId="21" applyFont="1" applyFill="1" applyBorder="1" applyAlignment="1">
      <alignment horizontal="left"/>
    </xf>
    <xf numFmtId="0" fontId="16" fillId="0" borderId="0" xfId="20" applyFont="1" applyAlignment="1">
      <alignment horizontal="left" vertical="top" wrapText="1" indent="2"/>
    </xf>
    <xf numFmtId="0" fontId="0" fillId="0" borderId="0" xfId="0" applyAlignment="1">
      <alignment horizontal="left" vertical="top" wrapText="1" indent="2"/>
    </xf>
    <xf numFmtId="1"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49" fontId="16" fillId="0" borderId="0" xfId="46" applyNumberFormat="1" applyFont="1" applyFill="1" applyAlignment="1">
      <alignment vertical="top" wrapText="1"/>
    </xf>
    <xf numFmtId="49" fontId="16" fillId="0" borderId="0" xfId="0" applyNumberFormat="1" applyFont="1" applyFill="1" applyAlignment="1">
      <alignment vertical="top"/>
    </xf>
    <xf numFmtId="0" fontId="6" fillId="0" borderId="49" xfId="46" applyFont="1" applyBorder="1" applyAlignment="1">
      <alignment horizontal="center" vertical="center"/>
    </xf>
    <xf numFmtId="0" fontId="6" fillId="0" borderId="32" xfId="46" applyFont="1" applyBorder="1" applyAlignment="1">
      <alignment horizontal="center" vertical="center"/>
    </xf>
    <xf numFmtId="0" fontId="6" fillId="0" borderId="36" xfId="46" applyFont="1" applyBorder="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0" xfId="46" applyFont="1" applyBorder="1" applyAlignment="1">
      <alignment horizontal="left" vertical="center" wrapText="1"/>
    </xf>
    <xf numFmtId="0" fontId="11" fillId="0" borderId="22" xfId="0" applyFont="1" applyBorder="1" applyAlignment="1">
      <alignment horizontal="left" vertical="center" wrapText="1"/>
    </xf>
    <xf numFmtId="0" fontId="6" fillId="0" borderId="22" xfId="0" applyFont="1" applyBorder="1" applyAlignment="1">
      <alignment horizontal="left" vertical="center" wrapText="1"/>
    </xf>
    <xf numFmtId="0" fontId="6" fillId="0" borderId="29" xfId="0" applyFont="1" applyBorder="1" applyAlignment="1">
      <alignment horizontal="center" vertical="center" wrapText="1"/>
    </xf>
    <xf numFmtId="0" fontId="6" fillId="0" borderId="4" xfId="46" applyFont="1" applyBorder="1" applyAlignment="1">
      <alignment horizontal="center" vertical="center" wrapText="1"/>
    </xf>
    <xf numFmtId="0" fontId="6" fillId="0" borderId="37" xfId="46" applyFont="1" applyBorder="1" applyAlignment="1">
      <alignment horizontal="center" vertical="center" wrapText="1"/>
    </xf>
    <xf numFmtId="0" fontId="6" fillId="0" borderId="38" xfId="46" applyFont="1" applyBorder="1" applyAlignment="1">
      <alignment horizontal="center" vertical="center"/>
    </xf>
    <xf numFmtId="0" fontId="6" fillId="0" borderId="39" xfId="46" applyFont="1" applyBorder="1" applyAlignment="1">
      <alignment horizontal="center" vertical="center"/>
    </xf>
    <xf numFmtId="0" fontId="11" fillId="0" borderId="0" xfId="0" applyFont="1" applyAlignment="1">
      <alignment horizontal="left" vertical="center" wrapText="1"/>
    </xf>
    <xf numFmtId="0" fontId="11" fillId="0" borderId="0" xfId="46" applyFont="1" applyFill="1" applyAlignment="1">
      <alignment horizontal="left" vertical="center" wrapText="1"/>
    </xf>
    <xf numFmtId="0" fontId="11" fillId="0" borderId="0" xfId="46" applyFont="1" applyBorder="1" applyAlignment="1">
      <alignment horizontal="left" vertical="top" wrapText="1"/>
    </xf>
    <xf numFmtId="0" fontId="6" fillId="0" borderId="40" xfId="46" applyFont="1" applyBorder="1" applyAlignment="1">
      <alignment horizontal="center" vertical="center" wrapText="1"/>
    </xf>
    <xf numFmtId="0" fontId="6" fillId="0" borderId="41" xfId="46" applyFont="1" applyBorder="1" applyAlignment="1">
      <alignment horizontal="center" vertical="center" wrapText="1"/>
    </xf>
    <xf numFmtId="0" fontId="6" fillId="0" borderId="46" xfId="46" applyFont="1" applyBorder="1" applyAlignment="1">
      <alignment horizontal="center" vertical="center" wrapText="1"/>
    </xf>
    <xf numFmtId="0" fontId="6" fillId="0" borderId="47" xfId="46" applyFont="1" applyBorder="1" applyAlignment="1">
      <alignment horizontal="center" vertical="center" wrapText="1"/>
    </xf>
  </cellXfs>
  <cellStyles count="87">
    <cellStyle name="Grand-titre" xfId="1"/>
    <cellStyle name="Grand-titre 2" xfId="2"/>
    <cellStyle name="Grand-titre 2 2" xfId="53"/>
    <cellStyle name="Milliers [0]" xfId="3" builtinId="6"/>
    <cellStyle name="Milliers [0] 2" xfId="58"/>
    <cellStyle name="Milliers [0] 2 2" xfId="75"/>
    <cellStyle name="Milliers [0] 3" xfId="83"/>
    <cellStyle name="Milliers [0]_3a périodiques volets 1 et 2 - pluri 2003 électronique" xfId="4"/>
    <cellStyle name="Milliers [0]_Copie de even200809b" xfId="5"/>
    <cellStyle name="Monétaire" xfId="6" builtinId="4"/>
    <cellStyle name="Monétaire [0]" xfId="7" builtinId="7"/>
    <cellStyle name="Monétaire [0] 2" xfId="59"/>
    <cellStyle name="Monétaire [0] 2 2" xfId="60"/>
    <cellStyle name="Monétaire [0] 2 3" xfId="76"/>
    <cellStyle name="Monétaire [0] 3" xfId="85"/>
    <cellStyle name="Monétaire [0]_3a théâtre pluri 2003 électronique" xfId="8"/>
    <cellStyle name="Monétaire [0]_Comparaisons formulaires de demande" xfId="9"/>
    <cellStyle name="Monétaire [0]_Comparaisons formulaires de demande 2" xfId="10"/>
    <cellStyle name="Monétaire [0]_Copie de even200809b" xfId="11"/>
    <cellStyle name="Monétaire 2" xfId="57"/>
    <cellStyle name="Monétaire 2 2" xfId="74"/>
    <cellStyle name="Monétaire 3" xfId="61"/>
    <cellStyle name="Monétaire 3 2" xfId="78"/>
    <cellStyle name="Monétaire 4" xfId="84"/>
    <cellStyle name="Monétaire 5" xfId="86"/>
    <cellStyle name="Monétaire_3a périodiques volets 1 et 2 - pluri 2003 électronique" xfId="12"/>
    <cellStyle name="Monétaire_3a théâtre pluri 2003 électronique" xfId="13"/>
    <cellStyle name="Normal" xfId="0" builtinId="0"/>
    <cellStyle name="Normal 2" xfId="14"/>
    <cellStyle name="Normal 2 2" xfId="54"/>
    <cellStyle name="Normal 2 2 2" xfId="69"/>
    <cellStyle name="Normal 2 2 2 2" xfId="79"/>
    <cellStyle name="Normal 3" xfId="46"/>
    <cellStyle name="Normal 3 2" xfId="62"/>
    <cellStyle name="Normal 4" xfId="63"/>
    <cellStyle name="Normal 4 2" xfId="77"/>
    <cellStyle name="Normal 5" xfId="56"/>
    <cellStyle name="Normal 6" xfId="68"/>
    <cellStyle name="Normal 6 2" xfId="71"/>
    <cellStyle name="Normal 6 2 2" xfId="73"/>
    <cellStyle name="Normal 6 3" xfId="81"/>
    <cellStyle name="Normal 7" xfId="70"/>
    <cellStyle name="Normal 7 2" xfId="82"/>
    <cellStyle name="Normal 7 3" xfId="80"/>
    <cellStyle name="Normal 8" xfId="72"/>
    <cellStyle name="Normal_2a danse fonctionnement 2003 électronique" xfId="15"/>
    <cellStyle name="Normal_2a danse fonctionnement 2003 électronique 2" xfId="16"/>
    <cellStyle name="Normal_3a périodiques volets 1 et 2 - pluri 2003 électronique" xfId="17"/>
    <cellStyle name="Normal_3a théâtre pluri 2003 électronique" xfId="18"/>
    <cellStyle name="Normal_Classeur2_1" xfId="19"/>
    <cellStyle name="Normal_Copie de even200809b" xfId="20"/>
    <cellStyle name="Normal_rapportfinal200708fonc" xfId="21"/>
    <cellStyle name="poste" xfId="22"/>
    <cellStyle name="poste 2" xfId="23"/>
    <cellStyle name="poste 2 2" xfId="55"/>
    <cellStyle name="poste_Comparaisons formulaires de demande" xfId="24"/>
    <cellStyle name="poste_Comparaisons formulaires de demande 2" xfId="25"/>
    <cellStyle name="poste_Sommaire des revenus et dépenses" xfId="26"/>
    <cellStyle name="poste_Sommaire des revenus et dépenses 2" xfId="27"/>
    <cellStyle name="poste_Théâtre fonctionnement" xfId="52"/>
    <cellStyle name="Pourcentage" xfId="28" builtinId="5"/>
    <cellStyle name="Pourcentage 2" xfId="64"/>
    <cellStyle name="Pourcentage 3" xfId="65"/>
    <cellStyle name="Sous-Titre" xfId="29"/>
    <cellStyle name="Sous-Titre 2" xfId="47"/>
    <cellStyle name="Sous-Titre_3a périodiques volets 1 et 2 - pluri 2003 électronique" xfId="30"/>
    <cellStyle name="Sous-Titre_Changements proposés périodiques 20122013 AR" xfId="31"/>
    <cellStyle name="Sous-Titre_Comparaisons formulaires de demande" xfId="32"/>
    <cellStyle name="Sous-Titre_Comparaisons formulaires de demande 2" xfId="49"/>
    <cellStyle name="Sous-Titre_Comparaisons formulaires de demande_Changements proposés périodiques 20122013 AR" xfId="33"/>
    <cellStyle name="Sous-Titre_Comparaisons formulaires de demande_fonctionnement20122013pluriannuel" xfId="34"/>
    <cellStyle name="Sous-Titre_fonctionnement20112012" xfId="51"/>
    <cellStyle name="Sous-Titre_Sommaire des revenus et dépenses" xfId="35"/>
    <cellStyle name="Sous-Titre_Sommaire des revenus et dépenses 2" xfId="36"/>
    <cellStyle name="Sous-Titre_Sommaire des revenus et dépenses 3" xfId="50"/>
    <cellStyle name="Sous-Titre_Sommaire des revenus et dépenses_Changements proposés périodiques 20122013 AR" xfId="37"/>
    <cellStyle name="Sous-Titre_Sommaire des revenus et dépenses_fonctionnement20122013pluriannuel" xfId="38"/>
    <cellStyle name="Titre" xfId="39" builtinId="15" customBuiltin="1"/>
    <cellStyle name="Titre 2" xfId="48"/>
    <cellStyle name="Titre 2 2" xfId="66"/>
    <cellStyle name="Titre 3" xfId="67"/>
    <cellStyle name="Titre_Changements proposés périodiques 20122013 AR" xfId="40"/>
    <cellStyle name="Titre_Comparaisons formulaires de demande" xfId="41"/>
    <cellStyle name="Titre_Comparaisons formulaires de demande 2" xfId="42"/>
    <cellStyle name="Titre_Copie de even200809b" xfId="43"/>
    <cellStyle name="Titre_rapportfinalpluri20112012" xfId="44"/>
    <cellStyle name="TitrePoste" xfId="4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6</xdr:row>
          <xdr:rowOff>142875</xdr:rowOff>
        </xdr:from>
        <xdr:to>
          <xdr:col>5</xdr:col>
          <xdr:colOff>352425</xdr:colOff>
          <xdr:row>8</xdr:row>
          <xdr:rowOff>66675</xdr:rowOff>
        </xdr:to>
        <xdr:sp macro="" textlink="">
          <xdr:nvSpPr>
            <xdr:cNvPr id="287745" name="Check Box 1" hidden="1">
              <a:extLst>
                <a:ext uri="{63B3BB69-23CF-44E3-9099-C40C66FF867C}">
                  <a14:compatExt spid="_x0000_s287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180975</xdr:rowOff>
        </xdr:from>
        <xdr:to>
          <xdr:col>1</xdr:col>
          <xdr:colOff>219075</xdr:colOff>
          <xdr:row>8</xdr:row>
          <xdr:rowOff>76200</xdr:rowOff>
        </xdr:to>
        <xdr:sp macro="" textlink="">
          <xdr:nvSpPr>
            <xdr:cNvPr id="287746" name="Check Box 2" hidden="1">
              <a:extLst>
                <a:ext uri="{63B3BB69-23CF-44E3-9099-C40C66FF867C}">
                  <a14:compatExt spid="_x0000_s287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180975</xdr:rowOff>
        </xdr:from>
        <xdr:to>
          <xdr:col>1</xdr:col>
          <xdr:colOff>314325</xdr:colOff>
          <xdr:row>7</xdr:row>
          <xdr:rowOff>47625</xdr:rowOff>
        </xdr:to>
        <xdr:sp macro="" textlink="">
          <xdr:nvSpPr>
            <xdr:cNvPr id="287747" name="Check Box 3" hidden="1">
              <a:extLst>
                <a:ext uri="{63B3BB69-23CF-44E3-9099-C40C66FF867C}">
                  <a14:compatExt spid="_x0000_s287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xdr:row>
          <xdr:rowOff>19050</xdr:rowOff>
        </xdr:from>
        <xdr:to>
          <xdr:col>3</xdr:col>
          <xdr:colOff>123825</xdr:colOff>
          <xdr:row>7</xdr:row>
          <xdr:rowOff>47625</xdr:rowOff>
        </xdr:to>
        <xdr:sp macro="" textlink="">
          <xdr:nvSpPr>
            <xdr:cNvPr id="287748" name="Check Box 4" hidden="1">
              <a:extLst>
                <a:ext uri="{63B3BB69-23CF-44E3-9099-C40C66FF867C}">
                  <a14:compatExt spid="_x0000_s287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8</xdr:row>
          <xdr:rowOff>104775</xdr:rowOff>
        </xdr:from>
        <xdr:to>
          <xdr:col>3</xdr:col>
          <xdr:colOff>114300</xdr:colOff>
          <xdr:row>10</xdr:row>
          <xdr:rowOff>95250</xdr:rowOff>
        </xdr:to>
        <xdr:sp macro="" textlink="">
          <xdr:nvSpPr>
            <xdr:cNvPr id="287749" name="Check Box 5" hidden="1">
              <a:extLst>
                <a:ext uri="{63B3BB69-23CF-44E3-9099-C40C66FF867C}">
                  <a14:compatExt spid="_x0000_s287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123825</xdr:rowOff>
        </xdr:from>
        <xdr:to>
          <xdr:col>5</xdr:col>
          <xdr:colOff>295275</xdr:colOff>
          <xdr:row>7</xdr:row>
          <xdr:rowOff>85725</xdr:rowOff>
        </xdr:to>
        <xdr:sp macro="" textlink="">
          <xdr:nvSpPr>
            <xdr:cNvPr id="287750" name="Check Box 6" hidden="1">
              <a:extLst>
                <a:ext uri="{63B3BB69-23CF-44E3-9099-C40C66FF867C}">
                  <a14:compatExt spid="_x0000_s287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2</xdr:col>
          <xdr:colOff>0</xdr:colOff>
          <xdr:row>19</xdr:row>
          <xdr:rowOff>0</xdr:rowOff>
        </xdr:to>
        <xdr:sp macro="" textlink="">
          <xdr:nvSpPr>
            <xdr:cNvPr id="287751" name="Check Box 7" hidden="1">
              <a:extLst>
                <a:ext uri="{63B3BB69-23CF-44E3-9099-C40C66FF867C}">
                  <a14:compatExt spid="_x0000_s287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142875</xdr:rowOff>
        </xdr:from>
        <xdr:to>
          <xdr:col>1</xdr:col>
          <xdr:colOff>276225</xdr:colOff>
          <xdr:row>9</xdr:row>
          <xdr:rowOff>66675</xdr:rowOff>
        </xdr:to>
        <xdr:sp macro="" textlink="">
          <xdr:nvSpPr>
            <xdr:cNvPr id="287752" name="Check Box 8" hidden="1">
              <a:extLst>
                <a:ext uri="{63B3BB69-23CF-44E3-9099-C40C66FF867C}">
                  <a14:compatExt spid="_x0000_s287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38100</xdr:rowOff>
        </xdr:from>
        <xdr:to>
          <xdr:col>1</xdr:col>
          <xdr:colOff>219075</xdr:colOff>
          <xdr:row>29</xdr:row>
          <xdr:rowOff>9525</xdr:rowOff>
        </xdr:to>
        <xdr:sp macro="" textlink="">
          <xdr:nvSpPr>
            <xdr:cNvPr id="287753" name="Check Box 9" hidden="1">
              <a:extLst>
                <a:ext uri="{63B3BB69-23CF-44E3-9099-C40C66FF867C}">
                  <a14:compatExt spid="_x0000_s287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38100</xdr:rowOff>
        </xdr:from>
        <xdr:to>
          <xdr:col>1</xdr:col>
          <xdr:colOff>219075</xdr:colOff>
          <xdr:row>50</xdr:row>
          <xdr:rowOff>9525</xdr:rowOff>
        </xdr:to>
        <xdr:sp macro="" textlink="">
          <xdr:nvSpPr>
            <xdr:cNvPr id="287754" name="Check Box 10" hidden="1">
              <a:extLst>
                <a:ext uri="{63B3BB69-23CF-44E3-9099-C40C66FF867C}">
                  <a14:compatExt spid="_x0000_s287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7</xdr:row>
          <xdr:rowOff>152400</xdr:rowOff>
        </xdr:from>
        <xdr:to>
          <xdr:col>3</xdr:col>
          <xdr:colOff>28575</xdr:colOff>
          <xdr:row>9</xdr:row>
          <xdr:rowOff>76200</xdr:rowOff>
        </xdr:to>
        <xdr:sp macro="" textlink="">
          <xdr:nvSpPr>
            <xdr:cNvPr id="287755" name="Check Box 11" hidden="1">
              <a:extLst>
                <a:ext uri="{63B3BB69-23CF-44E3-9099-C40C66FF867C}">
                  <a14:compatExt spid="_x0000_s287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142875</xdr:rowOff>
        </xdr:from>
        <xdr:to>
          <xdr:col>1</xdr:col>
          <xdr:colOff>257175</xdr:colOff>
          <xdr:row>10</xdr:row>
          <xdr:rowOff>57150</xdr:rowOff>
        </xdr:to>
        <xdr:sp macro="" textlink="">
          <xdr:nvSpPr>
            <xdr:cNvPr id="287756" name="Check Box 12" hidden="1">
              <a:extLst>
                <a:ext uri="{63B3BB69-23CF-44E3-9099-C40C66FF867C}">
                  <a14:compatExt spid="_x0000_s287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733425</xdr:colOff>
          <xdr:row>6</xdr:row>
          <xdr:rowOff>180975</xdr:rowOff>
        </xdr:from>
        <xdr:to>
          <xdr:col>3</xdr:col>
          <xdr:colOff>57150</xdr:colOff>
          <xdr:row>8</xdr:row>
          <xdr:rowOff>66675</xdr:rowOff>
        </xdr:to>
        <xdr:sp macro="" textlink="">
          <xdr:nvSpPr>
            <xdr:cNvPr id="287757" name="Check Box 13" hidden="1">
              <a:extLst>
                <a:ext uri="{63B3BB69-23CF-44E3-9099-C40C66FF867C}">
                  <a14:compatExt spid="_x0000_s287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104775</xdr:rowOff>
        </xdr:from>
        <xdr:to>
          <xdr:col>5</xdr:col>
          <xdr:colOff>314325</xdr:colOff>
          <xdr:row>9</xdr:row>
          <xdr:rowOff>76200</xdr:rowOff>
        </xdr:to>
        <xdr:sp macro="" textlink="">
          <xdr:nvSpPr>
            <xdr:cNvPr id="287758" name="Check Box 14" hidden="1">
              <a:extLst>
                <a:ext uri="{63B3BB69-23CF-44E3-9099-C40C66FF867C}">
                  <a14:compatExt spid="_x0000_s287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0</xdr:rowOff>
        </xdr:from>
        <xdr:to>
          <xdr:col>2</xdr:col>
          <xdr:colOff>0</xdr:colOff>
          <xdr:row>20</xdr:row>
          <xdr:rowOff>0</xdr:rowOff>
        </xdr:to>
        <xdr:sp macro="" textlink="">
          <xdr:nvSpPr>
            <xdr:cNvPr id="287759" name="Check Box 15" hidden="1">
              <a:extLst>
                <a:ext uri="{63B3BB69-23CF-44E3-9099-C40C66FF867C}">
                  <a14:compatExt spid="_x0000_s287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21</xdr:row>
          <xdr:rowOff>0</xdr:rowOff>
        </xdr:from>
        <xdr:to>
          <xdr:col>2</xdr:col>
          <xdr:colOff>0</xdr:colOff>
          <xdr:row>22</xdr:row>
          <xdr:rowOff>142875</xdr:rowOff>
        </xdr:to>
        <xdr:sp macro="" textlink="">
          <xdr:nvSpPr>
            <xdr:cNvPr id="287760" name="Check Box 16" hidden="1">
              <a:extLst>
                <a:ext uri="{63B3BB69-23CF-44E3-9099-C40C66FF867C}">
                  <a14:compatExt spid="_x0000_s287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0</xdr:colOff>
          <xdr:row>23</xdr:row>
          <xdr:rowOff>190500</xdr:rowOff>
        </xdr:to>
        <xdr:sp macro="" textlink="">
          <xdr:nvSpPr>
            <xdr:cNvPr id="287761" name="Check Box 17" hidden="1">
              <a:extLst>
                <a:ext uri="{63B3BB69-23CF-44E3-9099-C40C66FF867C}">
                  <a14:compatExt spid="_x0000_s287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38100</xdr:rowOff>
        </xdr:from>
        <xdr:to>
          <xdr:col>1</xdr:col>
          <xdr:colOff>219075</xdr:colOff>
          <xdr:row>24</xdr:row>
          <xdr:rowOff>9525</xdr:rowOff>
        </xdr:to>
        <xdr:sp macro="" textlink="">
          <xdr:nvSpPr>
            <xdr:cNvPr id="287762" name="Check Box 18" hidden="1">
              <a:extLst>
                <a:ext uri="{63B3BB69-23CF-44E3-9099-C40C66FF867C}">
                  <a14:compatExt spid="_x0000_s287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0</xdr:colOff>
          <xdr:row>20</xdr:row>
          <xdr:rowOff>95250</xdr:rowOff>
        </xdr:to>
        <xdr:sp macro="" textlink="">
          <xdr:nvSpPr>
            <xdr:cNvPr id="287763" name="Check Box 19" hidden="1">
              <a:extLst>
                <a:ext uri="{63B3BB69-23CF-44E3-9099-C40C66FF867C}">
                  <a14:compatExt spid="_x0000_s287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38</xdr:row>
          <xdr:rowOff>0</xdr:rowOff>
        </xdr:to>
        <xdr:sp macro="" textlink="">
          <xdr:nvSpPr>
            <xdr:cNvPr id="287764" name="Check Box 20" hidden="1">
              <a:extLst>
                <a:ext uri="{63B3BB69-23CF-44E3-9099-C40C66FF867C}">
                  <a14:compatExt spid="_x0000_s287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37</xdr:row>
          <xdr:rowOff>0</xdr:rowOff>
        </xdr:from>
        <xdr:to>
          <xdr:col>2</xdr:col>
          <xdr:colOff>0</xdr:colOff>
          <xdr:row>39</xdr:row>
          <xdr:rowOff>0</xdr:rowOff>
        </xdr:to>
        <xdr:sp macro="" textlink="">
          <xdr:nvSpPr>
            <xdr:cNvPr id="287765" name="Check Box 21" hidden="1">
              <a:extLst>
                <a:ext uri="{63B3BB69-23CF-44E3-9099-C40C66FF867C}">
                  <a14:compatExt spid="_x0000_s287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0</xdr:colOff>
          <xdr:row>41</xdr:row>
          <xdr:rowOff>0</xdr:rowOff>
        </xdr:to>
        <xdr:sp macro="" textlink="">
          <xdr:nvSpPr>
            <xdr:cNvPr id="287766" name="Check Box 22" hidden="1">
              <a:extLst>
                <a:ext uri="{63B3BB69-23CF-44E3-9099-C40C66FF867C}">
                  <a14:compatExt spid="_x0000_s287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0</xdr:colOff>
          <xdr:row>41</xdr:row>
          <xdr:rowOff>161925</xdr:rowOff>
        </xdr:to>
        <xdr:sp macro="" textlink="">
          <xdr:nvSpPr>
            <xdr:cNvPr id="287767" name="Check Box 23" hidden="1">
              <a:extLst>
                <a:ext uri="{63B3BB69-23CF-44E3-9099-C40C66FF867C}">
                  <a14:compatExt spid="_x0000_s287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41</xdr:row>
          <xdr:rowOff>0</xdr:rowOff>
        </xdr:from>
        <xdr:to>
          <xdr:col>2</xdr:col>
          <xdr:colOff>0</xdr:colOff>
          <xdr:row>42</xdr:row>
          <xdr:rowOff>133350</xdr:rowOff>
        </xdr:to>
        <xdr:sp macro="" textlink="">
          <xdr:nvSpPr>
            <xdr:cNvPr id="287768" name="Check Box 24" hidden="1">
              <a:extLst>
                <a:ext uri="{63B3BB69-23CF-44E3-9099-C40C66FF867C}">
                  <a14:compatExt spid="_x0000_s287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2</xdr:col>
          <xdr:colOff>0</xdr:colOff>
          <xdr:row>52</xdr:row>
          <xdr:rowOff>0</xdr:rowOff>
        </xdr:to>
        <xdr:sp macro="" textlink="">
          <xdr:nvSpPr>
            <xdr:cNvPr id="287769" name="Check Box 25" hidden="1">
              <a:extLst>
                <a:ext uri="{63B3BB69-23CF-44E3-9099-C40C66FF867C}">
                  <a14:compatExt spid="_x0000_s287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0</xdr:colOff>
          <xdr:row>40</xdr:row>
          <xdr:rowOff>0</xdr:rowOff>
        </xdr:to>
        <xdr:sp macro="" textlink="">
          <xdr:nvSpPr>
            <xdr:cNvPr id="287770" name="Check Box 26" hidden="1">
              <a:extLst>
                <a:ext uri="{63B3BB69-23CF-44E3-9099-C40C66FF867C}">
                  <a14:compatExt spid="_x0000_s287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23</xdr:row>
          <xdr:rowOff>0</xdr:rowOff>
        </xdr:from>
        <xdr:to>
          <xdr:col>2</xdr:col>
          <xdr:colOff>0</xdr:colOff>
          <xdr:row>25</xdr:row>
          <xdr:rowOff>0</xdr:rowOff>
        </xdr:to>
        <xdr:sp macro="" textlink="">
          <xdr:nvSpPr>
            <xdr:cNvPr id="287771" name="Check Box 27" hidden="1">
              <a:extLst>
                <a:ext uri="{63B3BB69-23CF-44E3-9099-C40C66FF867C}">
                  <a14:compatExt spid="_x0000_s287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8</xdr:row>
          <xdr:rowOff>133350</xdr:rowOff>
        </xdr:from>
        <xdr:to>
          <xdr:col>5</xdr:col>
          <xdr:colOff>314325</xdr:colOff>
          <xdr:row>10</xdr:row>
          <xdr:rowOff>76200</xdr:rowOff>
        </xdr:to>
        <xdr:sp macro="" textlink="">
          <xdr:nvSpPr>
            <xdr:cNvPr id="287772" name="Check Box 28" hidden="1">
              <a:extLst>
                <a:ext uri="{63B3BB69-23CF-44E3-9099-C40C66FF867C}">
                  <a14:compatExt spid="_x0000_s287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35</xdr:row>
          <xdr:rowOff>333375</xdr:rowOff>
        </xdr:to>
        <xdr:sp macro="" textlink="">
          <xdr:nvSpPr>
            <xdr:cNvPr id="287773" name="Check Box 29" hidden="1">
              <a:extLst>
                <a:ext uri="{63B3BB69-23CF-44E3-9099-C40C66FF867C}">
                  <a14:compatExt spid="_x0000_s287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35</xdr:row>
          <xdr:rowOff>323850</xdr:rowOff>
        </xdr:to>
        <xdr:sp macro="" textlink="">
          <xdr:nvSpPr>
            <xdr:cNvPr id="287774" name="Check Box 30" hidden="1">
              <a:extLst>
                <a:ext uri="{63B3BB69-23CF-44E3-9099-C40C66FF867C}">
                  <a14:compatExt spid="_x0000_s287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0</xdr:rowOff>
        </xdr:from>
        <xdr:to>
          <xdr:col>2</xdr:col>
          <xdr:colOff>0</xdr:colOff>
          <xdr:row>35</xdr:row>
          <xdr:rowOff>409575</xdr:rowOff>
        </xdr:to>
        <xdr:sp macro="" textlink="">
          <xdr:nvSpPr>
            <xdr:cNvPr id="287775" name="Check Box 31" hidden="1">
              <a:extLst>
                <a:ext uri="{63B3BB69-23CF-44E3-9099-C40C66FF867C}">
                  <a14:compatExt spid="_x0000_s287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190500</xdr:rowOff>
        </xdr:from>
        <xdr:to>
          <xdr:col>1</xdr:col>
          <xdr:colOff>219075</xdr:colOff>
          <xdr:row>18</xdr:row>
          <xdr:rowOff>9525</xdr:rowOff>
        </xdr:to>
        <xdr:sp macro="" textlink="">
          <xdr:nvSpPr>
            <xdr:cNvPr id="287776" name="Check Box 32" hidden="1">
              <a:extLst>
                <a:ext uri="{63B3BB69-23CF-44E3-9099-C40C66FF867C}">
                  <a14:compatExt spid="_x0000_s287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161925</xdr:rowOff>
        </xdr:from>
        <xdr:to>
          <xdr:col>1</xdr:col>
          <xdr:colOff>219075</xdr:colOff>
          <xdr:row>19</xdr:row>
          <xdr:rowOff>19050</xdr:rowOff>
        </xdr:to>
        <xdr:sp macro="" textlink="">
          <xdr:nvSpPr>
            <xdr:cNvPr id="287777" name="Check Box 33" hidden="1">
              <a:extLst>
                <a:ext uri="{63B3BB69-23CF-44E3-9099-C40C66FF867C}">
                  <a14:compatExt spid="_x0000_s287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161925</xdr:rowOff>
        </xdr:from>
        <xdr:to>
          <xdr:col>1</xdr:col>
          <xdr:colOff>219075</xdr:colOff>
          <xdr:row>20</xdr:row>
          <xdr:rowOff>19050</xdr:rowOff>
        </xdr:to>
        <xdr:sp macro="" textlink="">
          <xdr:nvSpPr>
            <xdr:cNvPr id="287778" name="Check Box 34" hidden="1">
              <a:extLst>
                <a:ext uri="{63B3BB69-23CF-44E3-9099-C40C66FF867C}">
                  <a14:compatExt spid="_x0000_s287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0</xdr:rowOff>
        </xdr:from>
        <xdr:to>
          <xdr:col>2</xdr:col>
          <xdr:colOff>0</xdr:colOff>
          <xdr:row>26</xdr:row>
          <xdr:rowOff>0</xdr:rowOff>
        </xdr:to>
        <xdr:sp macro="" textlink="">
          <xdr:nvSpPr>
            <xdr:cNvPr id="287779" name="Check Box 35" hidden="1">
              <a:extLst>
                <a:ext uri="{63B3BB69-23CF-44E3-9099-C40C66FF867C}">
                  <a14:compatExt spid="_x0000_s287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190500</xdr:rowOff>
        </xdr:from>
        <xdr:to>
          <xdr:col>1</xdr:col>
          <xdr:colOff>219075</xdr:colOff>
          <xdr:row>23</xdr:row>
          <xdr:rowOff>9525</xdr:rowOff>
        </xdr:to>
        <xdr:sp macro="" textlink="">
          <xdr:nvSpPr>
            <xdr:cNvPr id="287780" name="Check Box 36" hidden="1">
              <a:extLst>
                <a:ext uri="{63B3BB69-23CF-44E3-9099-C40C66FF867C}">
                  <a14:compatExt spid="_x0000_s287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9525</xdr:rowOff>
        </xdr:from>
        <xdr:to>
          <xdr:col>1</xdr:col>
          <xdr:colOff>219075</xdr:colOff>
          <xdr:row>22</xdr:row>
          <xdr:rowOff>9525</xdr:rowOff>
        </xdr:to>
        <xdr:sp macro="" textlink="">
          <xdr:nvSpPr>
            <xdr:cNvPr id="287781" name="Check Box 37" hidden="1">
              <a:extLst>
                <a:ext uri="{63B3BB69-23CF-44E3-9099-C40C66FF867C}">
                  <a14:compatExt spid="_x0000_s287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0</xdr:colOff>
          <xdr:row>38</xdr:row>
          <xdr:rowOff>9525</xdr:rowOff>
        </xdr:to>
        <xdr:sp macro="" textlink="">
          <xdr:nvSpPr>
            <xdr:cNvPr id="287782" name="Check Box 38" hidden="1">
              <a:extLst>
                <a:ext uri="{63B3BB69-23CF-44E3-9099-C40C66FF867C}">
                  <a14:compatExt spid="_x0000_s287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38100</xdr:rowOff>
        </xdr:from>
        <xdr:to>
          <xdr:col>1</xdr:col>
          <xdr:colOff>219075</xdr:colOff>
          <xdr:row>34</xdr:row>
          <xdr:rowOff>9525</xdr:rowOff>
        </xdr:to>
        <xdr:sp macro="" textlink="">
          <xdr:nvSpPr>
            <xdr:cNvPr id="287783" name="Check Box 39" hidden="1">
              <a:extLst>
                <a:ext uri="{63B3BB69-23CF-44E3-9099-C40C66FF867C}">
                  <a14:compatExt spid="_x0000_s287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133350</xdr:rowOff>
        </xdr:from>
        <xdr:to>
          <xdr:col>1</xdr:col>
          <xdr:colOff>219075</xdr:colOff>
          <xdr:row>38</xdr:row>
          <xdr:rowOff>28575</xdr:rowOff>
        </xdr:to>
        <xdr:sp macro="" textlink="">
          <xdr:nvSpPr>
            <xdr:cNvPr id="287784" name="Check Box 40" hidden="1">
              <a:extLst>
                <a:ext uri="{63B3BB69-23CF-44E3-9099-C40C66FF867C}">
                  <a14:compatExt spid="_x0000_s287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133350</xdr:rowOff>
        </xdr:from>
        <xdr:to>
          <xdr:col>1</xdr:col>
          <xdr:colOff>219075</xdr:colOff>
          <xdr:row>39</xdr:row>
          <xdr:rowOff>28575</xdr:rowOff>
        </xdr:to>
        <xdr:sp macro="" textlink="">
          <xdr:nvSpPr>
            <xdr:cNvPr id="287785" name="Check Box 41" hidden="1">
              <a:extLst>
                <a:ext uri="{63B3BB69-23CF-44E3-9099-C40C66FF867C}">
                  <a14:compatExt spid="_x0000_s287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133350</xdr:rowOff>
        </xdr:from>
        <xdr:to>
          <xdr:col>1</xdr:col>
          <xdr:colOff>219075</xdr:colOff>
          <xdr:row>40</xdr:row>
          <xdr:rowOff>28575</xdr:rowOff>
        </xdr:to>
        <xdr:sp macro="" textlink="">
          <xdr:nvSpPr>
            <xdr:cNvPr id="287786" name="Check Box 42" hidden="1">
              <a:extLst>
                <a:ext uri="{63B3BB69-23CF-44E3-9099-C40C66FF867C}">
                  <a14:compatExt spid="_x0000_s287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457200</xdr:rowOff>
        </xdr:from>
        <xdr:to>
          <xdr:col>1</xdr:col>
          <xdr:colOff>219075</xdr:colOff>
          <xdr:row>37</xdr:row>
          <xdr:rowOff>28575</xdr:rowOff>
        </xdr:to>
        <xdr:sp macro="" textlink="">
          <xdr:nvSpPr>
            <xdr:cNvPr id="287787" name="Check Box 43" hidden="1">
              <a:extLst>
                <a:ext uri="{63B3BB69-23CF-44E3-9099-C40C66FF867C}">
                  <a14:compatExt spid="_x0000_s287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133350</xdr:rowOff>
        </xdr:from>
        <xdr:to>
          <xdr:col>1</xdr:col>
          <xdr:colOff>219075</xdr:colOff>
          <xdr:row>41</xdr:row>
          <xdr:rowOff>28575</xdr:rowOff>
        </xdr:to>
        <xdr:sp macro="" textlink="">
          <xdr:nvSpPr>
            <xdr:cNvPr id="287788" name="Check Box 44" hidden="1">
              <a:extLst>
                <a:ext uri="{63B3BB69-23CF-44E3-9099-C40C66FF867C}">
                  <a14:compatExt spid="_x0000_s287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0</xdr:rowOff>
        </xdr:to>
        <xdr:sp macro="" textlink="">
          <xdr:nvSpPr>
            <xdr:cNvPr id="287789" name="Check Box 45" hidden="1">
              <a:extLst>
                <a:ext uri="{63B3BB69-23CF-44E3-9099-C40C66FF867C}">
                  <a14:compatExt spid="_x0000_s287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2</xdr:col>
          <xdr:colOff>0</xdr:colOff>
          <xdr:row>47</xdr:row>
          <xdr:rowOff>0</xdr:rowOff>
        </xdr:to>
        <xdr:sp macro="" textlink="">
          <xdr:nvSpPr>
            <xdr:cNvPr id="287790" name="Check Box 46" hidden="1">
              <a:extLst>
                <a:ext uri="{63B3BB69-23CF-44E3-9099-C40C66FF867C}">
                  <a14:compatExt spid="_x0000_s287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47</xdr:row>
          <xdr:rowOff>0</xdr:rowOff>
        </xdr:from>
        <xdr:to>
          <xdr:col>2</xdr:col>
          <xdr:colOff>0</xdr:colOff>
          <xdr:row>49</xdr:row>
          <xdr:rowOff>0</xdr:rowOff>
        </xdr:to>
        <xdr:sp macro="" textlink="">
          <xdr:nvSpPr>
            <xdr:cNvPr id="287791" name="Check Box 47" hidden="1">
              <a:extLst>
                <a:ext uri="{63B3BB69-23CF-44E3-9099-C40C66FF867C}">
                  <a14:compatExt spid="_x0000_s287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85725</xdr:rowOff>
        </xdr:to>
        <xdr:sp macro="" textlink="">
          <xdr:nvSpPr>
            <xdr:cNvPr id="287792" name="Check Box 48" hidden="1">
              <a:extLst>
                <a:ext uri="{63B3BB69-23CF-44E3-9099-C40C66FF867C}">
                  <a14:compatExt spid="_x0000_s287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43</xdr:row>
          <xdr:rowOff>76200</xdr:rowOff>
        </xdr:to>
        <xdr:sp macro="" textlink="">
          <xdr:nvSpPr>
            <xdr:cNvPr id="287793" name="Check Box 49" hidden="1">
              <a:extLst>
                <a:ext uri="{63B3BB69-23CF-44E3-9099-C40C66FF867C}">
                  <a14:compatExt spid="_x0000_s287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42</xdr:row>
          <xdr:rowOff>0</xdr:rowOff>
        </xdr:from>
        <xdr:to>
          <xdr:col>2</xdr:col>
          <xdr:colOff>0</xdr:colOff>
          <xdr:row>44</xdr:row>
          <xdr:rowOff>0</xdr:rowOff>
        </xdr:to>
        <xdr:sp macro="" textlink="">
          <xdr:nvSpPr>
            <xdr:cNvPr id="287794" name="Check Box 50" hidden="1">
              <a:extLst>
                <a:ext uri="{63B3BB69-23CF-44E3-9099-C40C66FF867C}">
                  <a14:compatExt spid="_x0000_s287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0</xdr:colOff>
          <xdr:row>45</xdr:row>
          <xdr:rowOff>9525</xdr:rowOff>
        </xdr:to>
        <xdr:sp macro="" textlink="">
          <xdr:nvSpPr>
            <xdr:cNvPr id="287795" name="Check Box 51" hidden="1">
              <a:extLst>
                <a:ext uri="{63B3BB69-23CF-44E3-9099-C40C66FF867C}">
                  <a14:compatExt spid="_x0000_s287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228600</xdr:rowOff>
        </xdr:from>
        <xdr:to>
          <xdr:col>1</xdr:col>
          <xdr:colOff>219075</xdr:colOff>
          <xdr:row>44</xdr:row>
          <xdr:rowOff>38100</xdr:rowOff>
        </xdr:to>
        <xdr:sp macro="" textlink="">
          <xdr:nvSpPr>
            <xdr:cNvPr id="287796" name="Check Box 52" hidden="1">
              <a:extLst>
                <a:ext uri="{63B3BB69-23CF-44E3-9099-C40C66FF867C}">
                  <a14:compatExt spid="_x0000_s287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133350</xdr:rowOff>
        </xdr:from>
        <xdr:to>
          <xdr:col>1</xdr:col>
          <xdr:colOff>219075</xdr:colOff>
          <xdr:row>46</xdr:row>
          <xdr:rowOff>28575</xdr:rowOff>
        </xdr:to>
        <xdr:sp macro="" textlink="">
          <xdr:nvSpPr>
            <xdr:cNvPr id="287797" name="Check Box 53" hidden="1">
              <a:extLst>
                <a:ext uri="{63B3BB69-23CF-44E3-9099-C40C66FF867C}">
                  <a14:compatExt spid="_x0000_s287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133350</xdr:rowOff>
        </xdr:from>
        <xdr:to>
          <xdr:col>1</xdr:col>
          <xdr:colOff>219075</xdr:colOff>
          <xdr:row>48</xdr:row>
          <xdr:rowOff>28575</xdr:rowOff>
        </xdr:to>
        <xdr:sp macro="" textlink="">
          <xdr:nvSpPr>
            <xdr:cNvPr id="287798" name="Check Box 54" hidden="1">
              <a:extLst>
                <a:ext uri="{63B3BB69-23CF-44E3-9099-C40C66FF867C}">
                  <a14:compatExt spid="_x0000_s287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11</xdr:row>
          <xdr:rowOff>66675</xdr:rowOff>
        </xdr:from>
        <xdr:to>
          <xdr:col>3</xdr:col>
          <xdr:colOff>57150</xdr:colOff>
          <xdr:row>13</xdr:row>
          <xdr:rowOff>38100</xdr:rowOff>
        </xdr:to>
        <xdr:sp macro="" textlink="">
          <xdr:nvSpPr>
            <xdr:cNvPr id="287799" name="Check Box 55" hidden="1">
              <a:extLst>
                <a:ext uri="{63B3BB69-23CF-44E3-9099-C40C66FF867C}">
                  <a14:compatExt spid="_x0000_s287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xdr:row>
          <xdr:rowOff>66675</xdr:rowOff>
        </xdr:from>
        <xdr:to>
          <xdr:col>4</xdr:col>
          <xdr:colOff>400050</xdr:colOff>
          <xdr:row>13</xdr:row>
          <xdr:rowOff>38100</xdr:rowOff>
        </xdr:to>
        <xdr:sp macro="" textlink="">
          <xdr:nvSpPr>
            <xdr:cNvPr id="287800" name="Check Box 56" hidden="1">
              <a:extLst>
                <a:ext uri="{63B3BB69-23CF-44E3-9099-C40C66FF867C}">
                  <a14:compatExt spid="_x0000_s287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66675</xdr:rowOff>
        </xdr:from>
        <xdr:to>
          <xdr:col>7</xdr:col>
          <xdr:colOff>266700</xdr:colOff>
          <xdr:row>13</xdr:row>
          <xdr:rowOff>38100</xdr:rowOff>
        </xdr:to>
        <xdr:sp macro="" textlink="">
          <xdr:nvSpPr>
            <xdr:cNvPr id="287801" name="Check Box 57" hidden="1">
              <a:extLst>
                <a:ext uri="{63B3BB69-23CF-44E3-9099-C40C66FF867C}">
                  <a14:compatExt spid="_x0000_s287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76</xdr:row>
          <xdr:rowOff>257175</xdr:rowOff>
        </xdr:from>
        <xdr:to>
          <xdr:col>5</xdr:col>
          <xdr:colOff>266700</xdr:colOff>
          <xdr:row>77</xdr:row>
          <xdr:rowOff>190500</xdr:rowOff>
        </xdr:to>
        <xdr:sp macro="" textlink="">
          <xdr:nvSpPr>
            <xdr:cNvPr id="287802" name="Check Box 58" hidden="1">
              <a:extLst>
                <a:ext uri="{63B3BB69-23CF-44E3-9099-C40C66FF867C}">
                  <a14:compatExt spid="_x0000_s287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76</xdr:row>
          <xdr:rowOff>257175</xdr:rowOff>
        </xdr:from>
        <xdr:to>
          <xdr:col>5</xdr:col>
          <xdr:colOff>895350</xdr:colOff>
          <xdr:row>77</xdr:row>
          <xdr:rowOff>190500</xdr:rowOff>
        </xdr:to>
        <xdr:sp macro="" textlink="">
          <xdr:nvSpPr>
            <xdr:cNvPr id="287803" name="Check Box 59" hidden="1">
              <a:extLst>
                <a:ext uri="{63B3BB69-23CF-44E3-9099-C40C66FF867C}">
                  <a14:compatExt spid="_x0000_s287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Faux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78</xdr:row>
          <xdr:rowOff>209550</xdr:rowOff>
        </xdr:from>
        <xdr:to>
          <xdr:col>5</xdr:col>
          <xdr:colOff>266700</xdr:colOff>
          <xdr:row>79</xdr:row>
          <xdr:rowOff>57150</xdr:rowOff>
        </xdr:to>
        <xdr:sp macro="" textlink="">
          <xdr:nvSpPr>
            <xdr:cNvPr id="287804" name="Check Box 60" hidden="1">
              <a:extLst>
                <a:ext uri="{63B3BB69-23CF-44E3-9099-C40C66FF867C}">
                  <a14:compatExt spid="_x0000_s287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Vrai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390525</xdr:colOff>
          <xdr:row>78</xdr:row>
          <xdr:rowOff>209550</xdr:rowOff>
        </xdr:from>
        <xdr:to>
          <xdr:col>5</xdr:col>
          <xdr:colOff>895350</xdr:colOff>
          <xdr:row>79</xdr:row>
          <xdr:rowOff>57150</xdr:rowOff>
        </xdr:to>
        <xdr:sp macro="" textlink="">
          <xdr:nvSpPr>
            <xdr:cNvPr id="287805" name="Check Box 61" hidden="1">
              <a:extLst>
                <a:ext uri="{63B3BB69-23CF-44E3-9099-C40C66FF867C}">
                  <a14:compatExt spid="_x0000_s287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Faux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180975</xdr:rowOff>
        </xdr:from>
        <xdr:to>
          <xdr:col>1</xdr:col>
          <xdr:colOff>628650</xdr:colOff>
          <xdr:row>54</xdr:row>
          <xdr:rowOff>85725</xdr:rowOff>
        </xdr:to>
        <xdr:sp macro="" textlink="">
          <xdr:nvSpPr>
            <xdr:cNvPr id="287808" name="Check Box 64" hidden="1">
              <a:extLst>
                <a:ext uri="{63B3BB69-23CF-44E3-9099-C40C66FF867C}">
                  <a14:compatExt spid="_x0000_s287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752475</xdr:colOff>
          <xdr:row>52</xdr:row>
          <xdr:rowOff>180975</xdr:rowOff>
        </xdr:from>
        <xdr:to>
          <xdr:col>1</xdr:col>
          <xdr:colOff>1257300</xdr:colOff>
          <xdr:row>54</xdr:row>
          <xdr:rowOff>85725</xdr:rowOff>
        </xdr:to>
        <xdr:sp macro="" textlink="">
          <xdr:nvSpPr>
            <xdr:cNvPr id="287809" name="Check Box 65" hidden="1">
              <a:extLst>
                <a:ext uri="{63B3BB69-23CF-44E3-9099-C40C66FF867C}">
                  <a14:compatExt spid="_x0000_s287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55</xdr:row>
          <xdr:rowOff>142875</xdr:rowOff>
        </xdr:from>
        <xdr:to>
          <xdr:col>1</xdr:col>
          <xdr:colOff>323850</xdr:colOff>
          <xdr:row>57</xdr:row>
          <xdr:rowOff>19050</xdr:rowOff>
        </xdr:to>
        <xdr:sp macro="" textlink="">
          <xdr:nvSpPr>
            <xdr:cNvPr id="287810" name="Check Box 66" hidden="1">
              <a:extLst>
                <a:ext uri="{63B3BB69-23CF-44E3-9099-C40C66FF867C}">
                  <a14:compatExt spid="_x0000_s287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57</xdr:row>
          <xdr:rowOff>180975</xdr:rowOff>
        </xdr:from>
        <xdr:to>
          <xdr:col>1</xdr:col>
          <xdr:colOff>323850</xdr:colOff>
          <xdr:row>59</xdr:row>
          <xdr:rowOff>0</xdr:rowOff>
        </xdr:to>
        <xdr:sp macro="" textlink="">
          <xdr:nvSpPr>
            <xdr:cNvPr id="287811" name="Check Box 67" hidden="1">
              <a:extLst>
                <a:ext uri="{63B3BB69-23CF-44E3-9099-C40C66FF867C}">
                  <a14:compatExt spid="_x0000_s287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58</xdr:row>
          <xdr:rowOff>180975</xdr:rowOff>
        </xdr:from>
        <xdr:to>
          <xdr:col>1</xdr:col>
          <xdr:colOff>323850</xdr:colOff>
          <xdr:row>60</xdr:row>
          <xdr:rowOff>0</xdr:rowOff>
        </xdr:to>
        <xdr:sp macro="" textlink="">
          <xdr:nvSpPr>
            <xdr:cNvPr id="287812" name="Check Box 68" hidden="1">
              <a:extLst>
                <a:ext uri="{63B3BB69-23CF-44E3-9099-C40C66FF867C}">
                  <a14:compatExt spid="_x0000_s287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60</xdr:row>
          <xdr:rowOff>200025</xdr:rowOff>
        </xdr:from>
        <xdr:to>
          <xdr:col>1</xdr:col>
          <xdr:colOff>323850</xdr:colOff>
          <xdr:row>62</xdr:row>
          <xdr:rowOff>19050</xdr:rowOff>
        </xdr:to>
        <xdr:sp macro="" textlink="">
          <xdr:nvSpPr>
            <xdr:cNvPr id="287813" name="Check Box 69" hidden="1">
              <a:extLst>
                <a:ext uri="{63B3BB69-23CF-44E3-9099-C40C66FF867C}">
                  <a14:compatExt spid="_x0000_s287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9525</xdr:rowOff>
        </xdr:from>
        <xdr:to>
          <xdr:col>1</xdr:col>
          <xdr:colOff>323850</xdr:colOff>
          <xdr:row>65</xdr:row>
          <xdr:rowOff>28575</xdr:rowOff>
        </xdr:to>
        <xdr:sp macro="" textlink="">
          <xdr:nvSpPr>
            <xdr:cNvPr id="287814" name="Check Box 70" hidden="1">
              <a:extLst>
                <a:ext uri="{63B3BB69-23CF-44E3-9099-C40C66FF867C}">
                  <a14:compatExt spid="_x0000_s287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64</xdr:row>
          <xdr:rowOff>180975</xdr:rowOff>
        </xdr:from>
        <xdr:to>
          <xdr:col>1</xdr:col>
          <xdr:colOff>323850</xdr:colOff>
          <xdr:row>66</xdr:row>
          <xdr:rowOff>0</xdr:rowOff>
        </xdr:to>
        <xdr:sp macro="" textlink="">
          <xdr:nvSpPr>
            <xdr:cNvPr id="287815" name="Check Box 71" hidden="1">
              <a:extLst>
                <a:ext uri="{63B3BB69-23CF-44E3-9099-C40C66FF867C}">
                  <a14:compatExt spid="_x0000_s287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56</xdr:row>
          <xdr:rowOff>171450</xdr:rowOff>
        </xdr:from>
        <xdr:to>
          <xdr:col>1</xdr:col>
          <xdr:colOff>323850</xdr:colOff>
          <xdr:row>57</xdr:row>
          <xdr:rowOff>190500</xdr:rowOff>
        </xdr:to>
        <xdr:sp macro="" textlink="">
          <xdr:nvSpPr>
            <xdr:cNvPr id="287816" name="Check Box 72" hidden="1">
              <a:extLst>
                <a:ext uri="{63B3BB69-23CF-44E3-9099-C40C66FF867C}">
                  <a14:compatExt spid="_x0000_s287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59</xdr:row>
          <xdr:rowOff>190500</xdr:rowOff>
        </xdr:from>
        <xdr:to>
          <xdr:col>1</xdr:col>
          <xdr:colOff>323850</xdr:colOff>
          <xdr:row>61</xdr:row>
          <xdr:rowOff>9525</xdr:rowOff>
        </xdr:to>
        <xdr:sp macro="" textlink="">
          <xdr:nvSpPr>
            <xdr:cNvPr id="287817" name="Check Box 73" hidden="1">
              <a:extLst>
                <a:ext uri="{63B3BB69-23CF-44E3-9099-C40C66FF867C}">
                  <a14:compatExt spid="_x0000_s287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62</xdr:row>
          <xdr:rowOff>0</xdr:rowOff>
        </xdr:from>
        <xdr:to>
          <xdr:col>1</xdr:col>
          <xdr:colOff>323850</xdr:colOff>
          <xdr:row>63</xdr:row>
          <xdr:rowOff>19050</xdr:rowOff>
        </xdr:to>
        <xdr:sp macro="" textlink="">
          <xdr:nvSpPr>
            <xdr:cNvPr id="287818" name="Check Box 74" hidden="1">
              <a:extLst>
                <a:ext uri="{63B3BB69-23CF-44E3-9099-C40C66FF867C}">
                  <a14:compatExt spid="_x0000_s287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63</xdr:row>
          <xdr:rowOff>9525</xdr:rowOff>
        </xdr:from>
        <xdr:to>
          <xdr:col>1</xdr:col>
          <xdr:colOff>323850</xdr:colOff>
          <xdr:row>64</xdr:row>
          <xdr:rowOff>28575</xdr:rowOff>
        </xdr:to>
        <xdr:sp macro="" textlink="">
          <xdr:nvSpPr>
            <xdr:cNvPr id="287819" name="Check Box 75" hidden="1">
              <a:extLst>
                <a:ext uri="{63B3BB69-23CF-44E3-9099-C40C66FF867C}">
                  <a14:compatExt spid="_x0000_s287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65</xdr:row>
          <xdr:rowOff>180975</xdr:rowOff>
        </xdr:from>
        <xdr:to>
          <xdr:col>1</xdr:col>
          <xdr:colOff>323850</xdr:colOff>
          <xdr:row>67</xdr:row>
          <xdr:rowOff>0</xdr:rowOff>
        </xdr:to>
        <xdr:sp macro="" textlink="">
          <xdr:nvSpPr>
            <xdr:cNvPr id="287821" name="Check Box 77" hidden="1">
              <a:extLst>
                <a:ext uri="{63B3BB69-23CF-44E3-9099-C40C66FF867C}">
                  <a14:compatExt spid="_x0000_s287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9524</xdr:colOff>
      <xdr:row>185</xdr:row>
      <xdr:rowOff>0</xdr:rowOff>
    </xdr:from>
    <xdr:to>
      <xdr:col>9</xdr:col>
      <xdr:colOff>200025</xdr:colOff>
      <xdr:row>192</xdr:row>
      <xdr:rowOff>152400</xdr:rowOff>
    </xdr:to>
    <xdr:sp macro="" textlink="">
      <xdr:nvSpPr>
        <xdr:cNvPr id="5" name="ZoneTexte 4"/>
        <xdr:cNvSpPr txBox="1"/>
      </xdr:nvSpPr>
      <xdr:spPr>
        <a:xfrm>
          <a:off x="9524" y="28965525"/>
          <a:ext cx="8267701" cy="12858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9524</xdr:colOff>
      <xdr:row>197</xdr:row>
      <xdr:rowOff>0</xdr:rowOff>
    </xdr:from>
    <xdr:to>
      <xdr:col>9</xdr:col>
      <xdr:colOff>257175</xdr:colOff>
      <xdr:row>204</xdr:row>
      <xdr:rowOff>114300</xdr:rowOff>
    </xdr:to>
    <xdr:sp macro="" textlink="">
      <xdr:nvSpPr>
        <xdr:cNvPr id="6" name="ZoneTexte 5"/>
        <xdr:cNvSpPr txBox="1"/>
      </xdr:nvSpPr>
      <xdr:spPr>
        <a:xfrm>
          <a:off x="9524" y="31003875"/>
          <a:ext cx="8324851" cy="1247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180975</xdr:rowOff>
        </xdr:from>
        <xdr:to>
          <xdr:col>4</xdr:col>
          <xdr:colOff>0</xdr:colOff>
          <xdr:row>8</xdr:row>
          <xdr:rowOff>0</xdr:rowOff>
        </xdr:to>
        <xdr:sp macro="" textlink="">
          <xdr:nvSpPr>
            <xdr:cNvPr id="46127" name="Check Box 47" hidden="1">
              <a:extLst>
                <a:ext uri="{63B3BB69-23CF-44E3-9099-C40C66FF867C}">
                  <a14:compatExt spid="_x0000_s46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xdr:row>
          <xdr:rowOff>0</xdr:rowOff>
        </xdr:from>
        <xdr:to>
          <xdr:col>8</xdr:col>
          <xdr:colOff>0</xdr:colOff>
          <xdr:row>7</xdr:row>
          <xdr:rowOff>0</xdr:rowOff>
        </xdr:to>
        <xdr:sp macro="" textlink="">
          <xdr:nvSpPr>
            <xdr:cNvPr id="46128" name="Check Box 48" hidden="1">
              <a:extLst>
                <a:ext uri="{63B3BB69-23CF-44E3-9099-C40C66FF867C}">
                  <a14:compatExt spid="_x0000_s46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xdr:row>
          <xdr:rowOff>180975</xdr:rowOff>
        </xdr:from>
        <xdr:to>
          <xdr:col>8</xdr:col>
          <xdr:colOff>0</xdr:colOff>
          <xdr:row>8</xdr:row>
          <xdr:rowOff>0</xdr:rowOff>
        </xdr:to>
        <xdr:sp macro="" textlink="">
          <xdr:nvSpPr>
            <xdr:cNvPr id="46129" name="Check Box 49" hidden="1">
              <a:extLst>
                <a:ext uri="{63B3BB69-23CF-44E3-9099-C40C66FF867C}">
                  <a14:compatExt spid="_x0000_s46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Revisé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38100</xdr:rowOff>
        </xdr:from>
        <xdr:to>
          <xdr:col>5</xdr:col>
          <xdr:colOff>85725</xdr:colOff>
          <xdr:row>7</xdr:row>
          <xdr:rowOff>47625</xdr:rowOff>
        </xdr:to>
        <xdr:sp macro="" textlink="">
          <xdr:nvSpPr>
            <xdr:cNvPr id="46132" name="Check Box 52" hidden="1">
              <a:extLst>
                <a:ext uri="{63B3BB69-23CF-44E3-9099-C40C66FF867C}">
                  <a14:compatExt spid="_x0000_s46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6</xdr:row>
          <xdr:rowOff>19050</xdr:rowOff>
        </xdr:from>
        <xdr:to>
          <xdr:col>9</xdr:col>
          <xdr:colOff>295275</xdr:colOff>
          <xdr:row>7</xdr:row>
          <xdr:rowOff>66675</xdr:rowOff>
        </xdr:to>
        <xdr:sp macro="" textlink="">
          <xdr:nvSpPr>
            <xdr:cNvPr id="46133" name="Check Box 53" hidden="1">
              <a:extLst>
                <a:ext uri="{63B3BB69-23CF-44E3-9099-C40C66FF867C}">
                  <a14:compatExt spid="_x0000_s46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7</xdr:row>
          <xdr:rowOff>28575</xdr:rowOff>
        </xdr:from>
        <xdr:to>
          <xdr:col>8</xdr:col>
          <xdr:colOff>28575</xdr:colOff>
          <xdr:row>7</xdr:row>
          <xdr:rowOff>180975</xdr:rowOff>
        </xdr:to>
        <xdr:sp macro="" textlink="">
          <xdr:nvSpPr>
            <xdr:cNvPr id="46134" name="Check Box 54" hidden="1">
              <a:extLst>
                <a:ext uri="{63B3BB69-23CF-44E3-9099-C40C66FF867C}">
                  <a14:compatExt spid="_x0000_s46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7" name="Check Box 59" hidden="1">
              <a:extLst>
                <a:ext uri="{63B3BB69-23CF-44E3-9099-C40C66FF867C}">
                  <a14:compatExt spid="_x0000_s48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xdr:row>
          <xdr:rowOff>0</xdr:rowOff>
        </xdr:from>
        <xdr:to>
          <xdr:col>14</xdr:col>
          <xdr:colOff>0</xdr:colOff>
          <xdr:row>5</xdr:row>
          <xdr:rowOff>0</xdr:rowOff>
        </xdr:to>
        <xdr:sp macro="" textlink="">
          <xdr:nvSpPr>
            <xdr:cNvPr id="48188" name="Check Box 60" hidden="1">
              <a:extLst>
                <a:ext uri="{63B3BB69-23CF-44E3-9099-C40C66FF867C}">
                  <a14:compatExt spid="_x0000_s48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xdr:colOff>
      <xdr:row>183</xdr:row>
      <xdr:rowOff>152402</xdr:rowOff>
    </xdr:from>
    <xdr:to>
      <xdr:col>26</xdr:col>
      <xdr:colOff>42334</xdr:colOff>
      <xdr:row>197</xdr:row>
      <xdr:rowOff>116418</xdr:rowOff>
    </xdr:to>
    <xdr:sp macro="" textlink="">
      <xdr:nvSpPr>
        <xdr:cNvPr id="4" name="ZoneTexte 3"/>
        <xdr:cNvSpPr txBox="1"/>
      </xdr:nvSpPr>
      <xdr:spPr>
        <a:xfrm>
          <a:off x="94192" y="32727902"/>
          <a:ext cx="10880725" cy="218651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0</xdr:colOff>
      <xdr:row>203</xdr:row>
      <xdr:rowOff>0</xdr:rowOff>
    </xdr:from>
    <xdr:to>
      <xdr:col>26</xdr:col>
      <xdr:colOff>32809</xdr:colOff>
      <xdr:row>217</xdr:row>
      <xdr:rowOff>133350</xdr:rowOff>
    </xdr:to>
    <xdr:sp macro="" textlink="">
      <xdr:nvSpPr>
        <xdr:cNvPr id="6" name="ZoneTexte 5"/>
        <xdr:cNvSpPr txBox="1"/>
      </xdr:nvSpPr>
      <xdr:spPr>
        <a:xfrm>
          <a:off x="85725" y="35994975"/>
          <a:ext cx="10415059" cy="2400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15</xdr:col>
          <xdr:colOff>257175</xdr:colOff>
          <xdr:row>6</xdr:row>
          <xdr:rowOff>247650</xdr:rowOff>
        </xdr:from>
        <xdr:to>
          <xdr:col>15</xdr:col>
          <xdr:colOff>561975</xdr:colOff>
          <xdr:row>7</xdr:row>
          <xdr:rowOff>28575</xdr:rowOff>
        </xdr:to>
        <xdr:sp macro="" textlink="">
          <xdr:nvSpPr>
            <xdr:cNvPr id="48189" name="Check Box 61" hidden="1">
              <a:extLst>
                <a:ext uri="{63B3BB69-23CF-44E3-9099-C40C66FF867C}">
                  <a14:compatExt spid="_x0000_s48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247650</xdr:colOff>
          <xdr:row>6</xdr:row>
          <xdr:rowOff>247650</xdr:rowOff>
        </xdr:from>
        <xdr:to>
          <xdr:col>19</xdr:col>
          <xdr:colOff>552450</xdr:colOff>
          <xdr:row>7</xdr:row>
          <xdr:rowOff>28575</xdr:rowOff>
        </xdr:to>
        <xdr:sp macro="" textlink="">
          <xdr:nvSpPr>
            <xdr:cNvPr id="48190" name="Check Box 62" hidden="1">
              <a:extLst>
                <a:ext uri="{63B3BB69-23CF-44E3-9099-C40C66FF867C}">
                  <a14:compatExt spid="_x0000_s4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123825</xdr:rowOff>
        </xdr:from>
        <xdr:to>
          <xdr:col>9</xdr:col>
          <xdr:colOff>247650</xdr:colOff>
          <xdr:row>8</xdr:row>
          <xdr:rowOff>38100</xdr:rowOff>
        </xdr:to>
        <xdr:sp macro="" textlink="">
          <xdr:nvSpPr>
            <xdr:cNvPr id="282625" name="Check Box 1" hidden="1">
              <a:extLst>
                <a:ext uri="{63B3BB69-23CF-44E3-9099-C40C66FF867C}">
                  <a14:compatExt spid="_x0000_s282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114300</xdr:rowOff>
        </xdr:from>
        <xdr:to>
          <xdr:col>9</xdr:col>
          <xdr:colOff>0</xdr:colOff>
          <xdr:row>9</xdr:row>
          <xdr:rowOff>9525</xdr:rowOff>
        </xdr:to>
        <xdr:sp macro="" textlink="">
          <xdr:nvSpPr>
            <xdr:cNvPr id="282626" name="Check Box 2" hidden="1">
              <a:extLst>
                <a:ext uri="{63B3BB69-23CF-44E3-9099-C40C66FF867C}">
                  <a14:compatExt spid="_x0000_s282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208</xdr:row>
      <xdr:rowOff>152399</xdr:rowOff>
    </xdr:from>
    <xdr:to>
      <xdr:col>9</xdr:col>
      <xdr:colOff>133351</xdr:colOff>
      <xdr:row>232</xdr:row>
      <xdr:rowOff>85725</xdr:rowOff>
    </xdr:to>
    <xdr:sp macro="" textlink="">
      <xdr:nvSpPr>
        <xdr:cNvPr id="4" name="ZoneTexte 3"/>
        <xdr:cNvSpPr txBox="1"/>
      </xdr:nvSpPr>
      <xdr:spPr>
        <a:xfrm>
          <a:off x="9526" y="40995599"/>
          <a:ext cx="76200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236</xdr:row>
      <xdr:rowOff>152399</xdr:rowOff>
    </xdr:from>
    <xdr:to>
      <xdr:col>9</xdr:col>
      <xdr:colOff>200025</xdr:colOff>
      <xdr:row>262</xdr:row>
      <xdr:rowOff>123825</xdr:rowOff>
    </xdr:to>
    <xdr:sp macro="" textlink="">
      <xdr:nvSpPr>
        <xdr:cNvPr id="5" name="ZoneTexte 4"/>
        <xdr:cNvSpPr txBox="1"/>
      </xdr:nvSpPr>
      <xdr:spPr>
        <a:xfrm>
          <a:off x="9525" y="45910499"/>
          <a:ext cx="768667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6</xdr:row>
          <xdr:rowOff>123825</xdr:rowOff>
        </xdr:from>
        <xdr:to>
          <xdr:col>5</xdr:col>
          <xdr:colOff>28575</xdr:colOff>
          <xdr:row>8</xdr:row>
          <xdr:rowOff>38100</xdr:rowOff>
        </xdr:to>
        <xdr:sp macro="" textlink="">
          <xdr:nvSpPr>
            <xdr:cNvPr id="282628" name="Check Box 4" hidden="1">
              <a:extLst>
                <a:ext uri="{63B3BB69-23CF-44E3-9099-C40C66FF867C}">
                  <a14:compatExt spid="_x0000_s282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638175</xdr:colOff>
          <xdr:row>5</xdr:row>
          <xdr:rowOff>95250</xdr:rowOff>
        </xdr:from>
        <xdr:to>
          <xdr:col>8</xdr:col>
          <xdr:colOff>38100</xdr:colOff>
          <xdr:row>6</xdr:row>
          <xdr:rowOff>114300</xdr:rowOff>
        </xdr:to>
        <xdr:sp macro="" textlink="">
          <xdr:nvSpPr>
            <xdr:cNvPr id="270337" name="Check Box 1" hidden="1">
              <a:extLst>
                <a:ext uri="{63B3BB69-23CF-44E3-9099-C40C66FF867C}">
                  <a14:compatExt spid="_x0000_s270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5</xdr:row>
          <xdr:rowOff>95250</xdr:rowOff>
        </xdr:from>
        <xdr:to>
          <xdr:col>11</xdr:col>
          <xdr:colOff>9525</xdr:colOff>
          <xdr:row>6</xdr:row>
          <xdr:rowOff>114300</xdr:rowOff>
        </xdr:to>
        <xdr:sp macro="" textlink="">
          <xdr:nvSpPr>
            <xdr:cNvPr id="270338" name="Check Box 2" hidden="1">
              <a:extLst>
                <a:ext uri="{63B3BB69-23CF-44E3-9099-C40C66FF867C}">
                  <a14:compatExt spid="_x0000_s27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56</xdr:row>
          <xdr:rowOff>133350</xdr:rowOff>
        </xdr:from>
        <xdr:to>
          <xdr:col>5</xdr:col>
          <xdr:colOff>485775</xdr:colOff>
          <xdr:row>58</xdr:row>
          <xdr:rowOff>38100</xdr:rowOff>
        </xdr:to>
        <xdr:sp macro="" textlink="">
          <xdr:nvSpPr>
            <xdr:cNvPr id="270339" name="Check Box 3" hidden="1">
              <a:extLst>
                <a:ext uri="{63B3BB69-23CF-44E3-9099-C40C66FF867C}">
                  <a14:compatExt spid="_x0000_s27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57</xdr:row>
          <xdr:rowOff>152400</xdr:rowOff>
        </xdr:from>
        <xdr:to>
          <xdr:col>5</xdr:col>
          <xdr:colOff>485775</xdr:colOff>
          <xdr:row>59</xdr:row>
          <xdr:rowOff>19050</xdr:rowOff>
        </xdr:to>
        <xdr:sp macro="" textlink="">
          <xdr:nvSpPr>
            <xdr:cNvPr id="270340" name="Check Box 4" hidden="1">
              <a:extLst>
                <a:ext uri="{63B3BB69-23CF-44E3-9099-C40C66FF867C}">
                  <a14:compatExt spid="_x0000_s27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58</xdr:row>
          <xdr:rowOff>85725</xdr:rowOff>
        </xdr:from>
        <xdr:to>
          <xdr:col>5</xdr:col>
          <xdr:colOff>485775</xdr:colOff>
          <xdr:row>60</xdr:row>
          <xdr:rowOff>28575</xdr:rowOff>
        </xdr:to>
        <xdr:sp macro="" textlink="">
          <xdr:nvSpPr>
            <xdr:cNvPr id="270341" name="Check Box 5" hidden="1">
              <a:extLst>
                <a:ext uri="{63B3BB69-23CF-44E3-9099-C40C66FF867C}">
                  <a14:compatExt spid="_x0000_s27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133350</xdr:rowOff>
        </xdr:from>
        <xdr:to>
          <xdr:col>7</xdr:col>
          <xdr:colOff>590550</xdr:colOff>
          <xdr:row>58</xdr:row>
          <xdr:rowOff>38100</xdr:rowOff>
        </xdr:to>
        <xdr:sp macro="" textlink="">
          <xdr:nvSpPr>
            <xdr:cNvPr id="270342" name="Check Box 6" hidden="1">
              <a:extLst>
                <a:ext uri="{63B3BB69-23CF-44E3-9099-C40C66FF867C}">
                  <a14:compatExt spid="_x0000_s27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142875</xdr:rowOff>
        </xdr:from>
        <xdr:to>
          <xdr:col>7</xdr:col>
          <xdr:colOff>504825</xdr:colOff>
          <xdr:row>59</xdr:row>
          <xdr:rowOff>9525</xdr:rowOff>
        </xdr:to>
        <xdr:sp macro="" textlink="">
          <xdr:nvSpPr>
            <xdr:cNvPr id="270343" name="Check Box 7" hidden="1">
              <a:extLst>
                <a:ext uri="{63B3BB69-23CF-44E3-9099-C40C66FF867C}">
                  <a14:compatExt spid="_x0000_s27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95250</xdr:rowOff>
        </xdr:from>
        <xdr:to>
          <xdr:col>7</xdr:col>
          <xdr:colOff>590550</xdr:colOff>
          <xdr:row>60</xdr:row>
          <xdr:rowOff>38100</xdr:rowOff>
        </xdr:to>
        <xdr:sp macro="" textlink="">
          <xdr:nvSpPr>
            <xdr:cNvPr id="270344" name="Check Box 8" hidden="1">
              <a:extLst>
                <a:ext uri="{63B3BB69-23CF-44E3-9099-C40C66FF867C}">
                  <a14:compatExt spid="_x0000_s27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6</xdr:row>
          <xdr:rowOff>95250</xdr:rowOff>
        </xdr:from>
        <xdr:to>
          <xdr:col>8</xdr:col>
          <xdr:colOff>38100</xdr:colOff>
          <xdr:row>7</xdr:row>
          <xdr:rowOff>114300</xdr:rowOff>
        </xdr:to>
        <xdr:sp macro="" textlink="">
          <xdr:nvSpPr>
            <xdr:cNvPr id="270345" name="Check Box 9" hidden="1">
              <a:extLst>
                <a:ext uri="{63B3BB69-23CF-44E3-9099-C40C66FF867C}">
                  <a14:compatExt spid="_x0000_s27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6</xdr:row>
          <xdr:rowOff>85725</xdr:rowOff>
        </xdr:from>
        <xdr:to>
          <xdr:col>11</xdr:col>
          <xdr:colOff>9525</xdr:colOff>
          <xdr:row>7</xdr:row>
          <xdr:rowOff>104775</xdr:rowOff>
        </xdr:to>
        <xdr:sp macro="" textlink="">
          <xdr:nvSpPr>
            <xdr:cNvPr id="270346" name="Check Box 10" hidden="1">
              <a:extLst>
                <a:ext uri="{63B3BB69-23CF-44E3-9099-C40C66FF867C}">
                  <a14:compatExt spid="_x0000_s27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638175</xdr:colOff>
          <xdr:row>7</xdr:row>
          <xdr:rowOff>76200</xdr:rowOff>
        </xdr:from>
        <xdr:to>
          <xdr:col>8</xdr:col>
          <xdr:colOff>38100</xdr:colOff>
          <xdr:row>8</xdr:row>
          <xdr:rowOff>95250</xdr:rowOff>
        </xdr:to>
        <xdr:sp macro="" textlink="">
          <xdr:nvSpPr>
            <xdr:cNvPr id="270347" name="Check Box 11" hidden="1">
              <a:extLst>
                <a:ext uri="{63B3BB69-23CF-44E3-9099-C40C66FF867C}">
                  <a14:compatExt spid="_x0000_s27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7</xdr:row>
          <xdr:rowOff>76200</xdr:rowOff>
        </xdr:from>
        <xdr:to>
          <xdr:col>11</xdr:col>
          <xdr:colOff>9525</xdr:colOff>
          <xdr:row>8</xdr:row>
          <xdr:rowOff>95250</xdr:rowOff>
        </xdr:to>
        <xdr:sp macro="" textlink="">
          <xdr:nvSpPr>
            <xdr:cNvPr id="270348" name="Check Box 12" hidden="1">
              <a:extLst>
                <a:ext uri="{63B3BB69-23CF-44E3-9099-C40C66FF867C}">
                  <a14:compatExt spid="_x0000_s27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fr-CA" sz="1000" b="0" i="0" u="none" strike="noStrike" baseline="0">
                  <a:solidFill>
                    <a:srgbClr val="000000"/>
                  </a:solidFill>
                  <a:latin typeface="Arial"/>
                  <a:cs typeface="Arial"/>
                </a:rPr>
                <a:t> Non</a:t>
              </a:r>
            </a:p>
          </xdr:txBody>
        </xdr:sp>
        <xdr:clientData/>
      </xdr:twoCellAnchor>
    </mc:Choice>
    <mc:Fallback/>
  </mc:AlternateContent>
  <xdr:twoCellAnchor>
    <xdr:from>
      <xdr:col>1</xdr:col>
      <xdr:colOff>9525</xdr:colOff>
      <xdr:row>63</xdr:row>
      <xdr:rowOff>104776</xdr:rowOff>
    </xdr:from>
    <xdr:to>
      <xdr:col>13</xdr:col>
      <xdr:colOff>971550</xdr:colOff>
      <xdr:row>79</xdr:row>
      <xdr:rowOff>66676</xdr:rowOff>
    </xdr:to>
    <xdr:sp macro="" textlink="">
      <xdr:nvSpPr>
        <xdr:cNvPr id="14" name="ZoneTexte 13"/>
        <xdr:cNvSpPr txBox="1"/>
      </xdr:nvSpPr>
      <xdr:spPr>
        <a:xfrm>
          <a:off x="152400" y="12058651"/>
          <a:ext cx="8401050" cy="2400300"/>
        </a:xfrm>
        <a:prstGeom prst="rect">
          <a:avLst/>
        </a:prstGeom>
        <a:solidFill>
          <a:schemeClr val="lt1"/>
        </a:solidFill>
        <a:ln w="1587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142875</xdr:colOff>
      <xdr:row>38</xdr:row>
      <xdr:rowOff>38100</xdr:rowOff>
    </xdr:from>
    <xdr:to>
      <xdr:col>13</xdr:col>
      <xdr:colOff>963084</xdr:colOff>
      <xdr:row>44</xdr:row>
      <xdr:rowOff>66675</xdr:rowOff>
    </xdr:to>
    <xdr:sp macro="" textlink="">
      <xdr:nvSpPr>
        <xdr:cNvPr id="15" name="ZoneTexte 14"/>
        <xdr:cNvSpPr txBox="1"/>
      </xdr:nvSpPr>
      <xdr:spPr>
        <a:xfrm>
          <a:off x="142875" y="7743825"/>
          <a:ext cx="8402109" cy="942975"/>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solidFill>
              <a:srgbClr val="FF0000"/>
            </a:solidFill>
          </a:endParaRPr>
        </a:p>
      </xdr:txBody>
    </xdr:sp>
    <xdr:clientData/>
  </xdr:twoCellAnchor>
  <xdr:twoCellAnchor>
    <xdr:from>
      <xdr:col>0</xdr:col>
      <xdr:colOff>142009</xdr:colOff>
      <xdr:row>94</xdr:row>
      <xdr:rowOff>38100</xdr:rowOff>
    </xdr:from>
    <xdr:to>
      <xdr:col>13</xdr:col>
      <xdr:colOff>1351316</xdr:colOff>
      <xdr:row>97</xdr:row>
      <xdr:rowOff>123825</xdr:rowOff>
    </xdr:to>
    <xdr:sp macro="" textlink="">
      <xdr:nvSpPr>
        <xdr:cNvPr id="16" name="ZoneTexte 15"/>
        <xdr:cNvSpPr txBox="1"/>
      </xdr:nvSpPr>
      <xdr:spPr>
        <a:xfrm>
          <a:off x="142009" y="17745075"/>
          <a:ext cx="8791207" cy="542925"/>
        </a:xfrm>
        <a:prstGeom prst="rect">
          <a:avLst/>
        </a:prstGeom>
        <a:solidFill>
          <a:schemeClr val="lt1"/>
        </a:solidFill>
        <a:ln w="1587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100</xdr:row>
      <xdr:rowOff>28576</xdr:rowOff>
    </xdr:from>
    <xdr:to>
      <xdr:col>13</xdr:col>
      <xdr:colOff>1370366</xdr:colOff>
      <xdr:row>102</xdr:row>
      <xdr:rowOff>17318</xdr:rowOff>
    </xdr:to>
    <xdr:sp macro="" textlink="">
      <xdr:nvSpPr>
        <xdr:cNvPr id="17" name="ZoneTexte 16"/>
        <xdr:cNvSpPr txBox="1"/>
      </xdr:nvSpPr>
      <xdr:spPr>
        <a:xfrm>
          <a:off x="161059" y="18669001"/>
          <a:ext cx="8791207" cy="293542"/>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18184</xdr:colOff>
      <xdr:row>104</xdr:row>
      <xdr:rowOff>28575</xdr:rowOff>
    </xdr:from>
    <xdr:to>
      <xdr:col>13</xdr:col>
      <xdr:colOff>1370366</xdr:colOff>
      <xdr:row>106</xdr:row>
      <xdr:rowOff>9525</xdr:rowOff>
    </xdr:to>
    <xdr:sp macro="" textlink="">
      <xdr:nvSpPr>
        <xdr:cNvPr id="18" name="ZoneTexte 17"/>
        <xdr:cNvSpPr txBox="1"/>
      </xdr:nvSpPr>
      <xdr:spPr>
        <a:xfrm>
          <a:off x="161059" y="19278600"/>
          <a:ext cx="8791207" cy="304800"/>
        </a:xfrm>
        <a:prstGeom prst="rect">
          <a:avLst/>
        </a:prstGeom>
        <a:solidFill>
          <a:schemeClr val="lt1"/>
        </a:solidFill>
        <a:ln w="158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xdr:row>
          <xdr:rowOff>19050</xdr:rowOff>
        </xdr:from>
        <xdr:to>
          <xdr:col>12</xdr:col>
          <xdr:colOff>57150</xdr:colOff>
          <xdr:row>2</xdr:row>
          <xdr:rowOff>0</xdr:rowOff>
        </xdr:to>
        <xdr:sp macro="" textlink="">
          <xdr:nvSpPr>
            <xdr:cNvPr id="299011" name="Check Box 3" hidden="1">
              <a:extLst>
                <a:ext uri="{63B3BB69-23CF-44E3-9099-C40C66FF867C}">
                  <a14:compatExt spid="_x0000_s299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1543050</xdr:colOff>
          <xdr:row>1</xdr:row>
          <xdr:rowOff>9525</xdr:rowOff>
        </xdr:from>
        <xdr:to>
          <xdr:col>16</xdr:col>
          <xdr:colOff>28575</xdr:colOff>
          <xdr:row>1</xdr:row>
          <xdr:rowOff>228600</xdr:rowOff>
        </xdr:to>
        <xdr:sp macro="" textlink="">
          <xdr:nvSpPr>
            <xdr:cNvPr id="299012" name="Check Box 4" hidden="1">
              <a:extLst>
                <a:ext uri="{63B3BB69-23CF-44E3-9099-C40C66FF867C}">
                  <a14:compatExt spid="_x0000_s299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542925</xdr:colOff>
          <xdr:row>2</xdr:row>
          <xdr:rowOff>95250</xdr:rowOff>
        </xdr:from>
        <xdr:to>
          <xdr:col>5</xdr:col>
          <xdr:colOff>66675</xdr:colOff>
          <xdr:row>3</xdr:row>
          <xdr:rowOff>28575</xdr:rowOff>
        </xdr:to>
        <xdr:sp macro="" textlink="">
          <xdr:nvSpPr>
            <xdr:cNvPr id="303105" name="Check Box 1" hidden="1">
              <a:extLst>
                <a:ext uri="{63B3BB69-23CF-44E3-9099-C40C66FF867C}">
                  <a14:compatExt spid="_x0000_s30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1409700</xdr:colOff>
          <xdr:row>2</xdr:row>
          <xdr:rowOff>95250</xdr:rowOff>
        </xdr:from>
        <xdr:to>
          <xdr:col>7</xdr:col>
          <xdr:colOff>28575</xdr:colOff>
          <xdr:row>3</xdr:row>
          <xdr:rowOff>28575</xdr:rowOff>
        </xdr:to>
        <xdr:sp macro="" textlink="">
          <xdr:nvSpPr>
            <xdr:cNvPr id="303109" name="Check Box 5" hidden="1">
              <a:extLst>
                <a:ext uri="{63B3BB69-23CF-44E3-9099-C40C66FF867C}">
                  <a14:compatExt spid="_x0000_s303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1095375</xdr:colOff>
          <xdr:row>2</xdr:row>
          <xdr:rowOff>209550</xdr:rowOff>
        </xdr:from>
        <xdr:to>
          <xdr:col>3</xdr:col>
          <xdr:colOff>1400175</xdr:colOff>
          <xdr:row>4</xdr:row>
          <xdr:rowOff>28575</xdr:rowOff>
        </xdr:to>
        <xdr:sp macro="" textlink="">
          <xdr:nvSpPr>
            <xdr:cNvPr id="304129" name="Check Box 1" hidden="1">
              <a:extLst>
                <a:ext uri="{63B3BB69-23CF-44E3-9099-C40C66FF867C}">
                  <a14:compatExt spid="_x0000_s304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1095375</xdr:colOff>
          <xdr:row>3</xdr:row>
          <xdr:rowOff>133350</xdr:rowOff>
        </xdr:from>
        <xdr:to>
          <xdr:col>3</xdr:col>
          <xdr:colOff>1400175</xdr:colOff>
          <xdr:row>5</xdr:row>
          <xdr:rowOff>28575</xdr:rowOff>
        </xdr:to>
        <xdr:sp macro="" textlink="">
          <xdr:nvSpPr>
            <xdr:cNvPr id="304130" name="Check Box 2" hidden="1">
              <a:extLst>
                <a:ext uri="{63B3BB69-23CF-44E3-9099-C40C66FF867C}">
                  <a14:compatExt spid="_x0000_s304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238125</xdr:colOff>
          <xdr:row>1</xdr:row>
          <xdr:rowOff>190500</xdr:rowOff>
        </xdr:from>
        <xdr:to>
          <xdr:col>13</xdr:col>
          <xdr:colOff>28575</xdr:colOff>
          <xdr:row>3</xdr:row>
          <xdr:rowOff>9525</xdr:rowOff>
        </xdr:to>
        <xdr:sp macro="" textlink="">
          <xdr:nvSpPr>
            <xdr:cNvPr id="305153" name="Check Box 1" hidden="1">
              <a:extLst>
                <a:ext uri="{63B3BB69-23CF-44E3-9099-C40C66FF867C}">
                  <a14:compatExt spid="_x0000_s305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238125</xdr:colOff>
          <xdr:row>2</xdr:row>
          <xdr:rowOff>133350</xdr:rowOff>
        </xdr:from>
        <xdr:to>
          <xdr:col>13</xdr:col>
          <xdr:colOff>28575</xdr:colOff>
          <xdr:row>4</xdr:row>
          <xdr:rowOff>9525</xdr:rowOff>
        </xdr:to>
        <xdr:sp macro="" textlink="">
          <xdr:nvSpPr>
            <xdr:cNvPr id="305154" name="Check Box 2" hidden="1">
              <a:extLst>
                <a:ext uri="{63B3BB69-23CF-44E3-9099-C40C66FF867C}">
                  <a14:compatExt spid="_x0000_s305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4</xdr:row>
          <xdr:rowOff>209550</xdr:rowOff>
        </xdr:from>
        <xdr:to>
          <xdr:col>6</xdr:col>
          <xdr:colOff>733425</xdr:colOff>
          <xdr:row>5</xdr:row>
          <xdr:rowOff>85725</xdr:rowOff>
        </xdr:to>
        <xdr:sp macro="" textlink="">
          <xdr:nvSpPr>
            <xdr:cNvPr id="81922" name="Check Box 2" hidden="1">
              <a:extLst>
                <a:ext uri="{63B3BB69-23CF-44E3-9099-C40C66FF867C}">
                  <a14:compatExt spid="_x0000_s81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5</xdr:row>
          <xdr:rowOff>85725</xdr:rowOff>
        </xdr:from>
        <xdr:to>
          <xdr:col>6</xdr:col>
          <xdr:colOff>733425</xdr:colOff>
          <xdr:row>5</xdr:row>
          <xdr:rowOff>247650</xdr:rowOff>
        </xdr:to>
        <xdr:sp macro="" textlink="">
          <xdr:nvSpPr>
            <xdr:cNvPr id="81923" name="Check Box 3" hidden="1">
              <a:extLst>
                <a:ext uri="{63B3BB69-23CF-44E3-9099-C40C66FF867C}">
                  <a14:compatExt spid="_x0000_s81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xdr:row>
          <xdr:rowOff>257175</xdr:rowOff>
        </xdr:from>
        <xdr:to>
          <xdr:col>4</xdr:col>
          <xdr:colOff>609600</xdr:colOff>
          <xdr:row>5</xdr:row>
          <xdr:rowOff>133350</xdr:rowOff>
        </xdr:to>
        <xdr:sp macro="" textlink="">
          <xdr:nvSpPr>
            <xdr:cNvPr id="81926" name="Check Box 6" hidden="1">
              <a:extLst>
                <a:ext uri="{63B3BB69-23CF-44E3-9099-C40C66FF867C}">
                  <a14:compatExt spid="_x0000_s81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5</xdr:row>
          <xdr:rowOff>152400</xdr:rowOff>
        </xdr:from>
        <xdr:to>
          <xdr:col>9</xdr:col>
          <xdr:colOff>219075</xdr:colOff>
          <xdr:row>6</xdr:row>
          <xdr:rowOff>142875</xdr:rowOff>
        </xdr:to>
        <xdr:sp macro="" textlink="">
          <xdr:nvSpPr>
            <xdr:cNvPr id="63499" name="Check Box 11" hidden="1">
              <a:extLst>
                <a:ext uri="{63B3BB69-23CF-44E3-9099-C40C66FF867C}">
                  <a14:compatExt spid="_x0000_s63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6</xdr:row>
          <xdr:rowOff>104775</xdr:rowOff>
        </xdr:from>
        <xdr:to>
          <xdr:col>9</xdr:col>
          <xdr:colOff>57150</xdr:colOff>
          <xdr:row>7</xdr:row>
          <xdr:rowOff>95250</xdr:rowOff>
        </xdr:to>
        <xdr:sp macro="" textlink="">
          <xdr:nvSpPr>
            <xdr:cNvPr id="63500" name="Check Box 12" hidden="1">
              <a:extLst>
                <a:ext uri="{63B3BB69-23CF-44E3-9099-C40C66FF867C}">
                  <a14:compatExt spid="_x0000_s63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5</xdr:row>
          <xdr:rowOff>171450</xdr:rowOff>
        </xdr:from>
        <xdr:to>
          <xdr:col>3</xdr:col>
          <xdr:colOff>666750</xdr:colOff>
          <xdr:row>6</xdr:row>
          <xdr:rowOff>161925</xdr:rowOff>
        </xdr:to>
        <xdr:sp macro="" textlink="">
          <xdr:nvSpPr>
            <xdr:cNvPr id="63502" name="Check Box 14" hidden="1">
              <a:extLst>
                <a:ext uri="{63B3BB69-23CF-44E3-9099-C40C66FF867C}">
                  <a14:compatExt spid="_x0000_s63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twoCellAnchor>
    <xdr:from>
      <xdr:col>0</xdr:col>
      <xdr:colOff>9526</xdr:colOff>
      <xdr:row>213</xdr:row>
      <xdr:rowOff>152399</xdr:rowOff>
    </xdr:from>
    <xdr:to>
      <xdr:col>9</xdr:col>
      <xdr:colOff>428626</xdr:colOff>
      <xdr:row>227</xdr:row>
      <xdr:rowOff>114300</xdr:rowOff>
    </xdr:to>
    <xdr:sp macro="" textlink="">
      <xdr:nvSpPr>
        <xdr:cNvPr id="17" name="ZoneTexte 16"/>
        <xdr:cNvSpPr txBox="1"/>
      </xdr:nvSpPr>
      <xdr:spPr>
        <a:xfrm>
          <a:off x="9526" y="35109149"/>
          <a:ext cx="8362950" cy="22288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232</xdr:row>
      <xdr:rowOff>152399</xdr:rowOff>
    </xdr:from>
    <xdr:to>
      <xdr:col>9</xdr:col>
      <xdr:colOff>457200</xdr:colOff>
      <xdr:row>258</xdr:row>
      <xdr:rowOff>123825</xdr:rowOff>
    </xdr:to>
    <xdr:sp macro="" textlink="">
      <xdr:nvSpPr>
        <xdr:cNvPr id="18" name="ZoneTexte 17"/>
        <xdr:cNvSpPr txBox="1"/>
      </xdr:nvSpPr>
      <xdr:spPr>
        <a:xfrm>
          <a:off x="9525" y="39643049"/>
          <a:ext cx="8277225" cy="4181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161925</xdr:colOff>
          <xdr:row>6</xdr:row>
          <xdr:rowOff>95250</xdr:rowOff>
        </xdr:from>
        <xdr:to>
          <xdr:col>9</xdr:col>
          <xdr:colOff>0</xdr:colOff>
          <xdr:row>8</xdr:row>
          <xdr:rowOff>28575</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7</xdr:row>
          <xdr:rowOff>95250</xdr:rowOff>
        </xdr:from>
        <xdr:to>
          <xdr:col>9</xdr:col>
          <xdr:colOff>0</xdr:colOff>
          <xdr:row>9</xdr:row>
          <xdr:rowOff>28575</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9526</xdr:colOff>
      <xdr:row>200</xdr:row>
      <xdr:rowOff>152399</xdr:rowOff>
    </xdr:from>
    <xdr:to>
      <xdr:col>9</xdr:col>
      <xdr:colOff>133351</xdr:colOff>
      <xdr:row>224</xdr:row>
      <xdr:rowOff>85725</xdr:rowOff>
    </xdr:to>
    <xdr:sp macro="" textlink="">
      <xdr:nvSpPr>
        <xdr:cNvPr id="2" name="ZoneTexte 1"/>
        <xdr:cNvSpPr txBox="1"/>
      </xdr:nvSpPr>
      <xdr:spPr>
        <a:xfrm>
          <a:off x="9526" y="32384999"/>
          <a:ext cx="8534400" cy="38195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228</xdr:row>
      <xdr:rowOff>152399</xdr:rowOff>
    </xdr:from>
    <xdr:to>
      <xdr:col>9</xdr:col>
      <xdr:colOff>123825</xdr:colOff>
      <xdr:row>248</xdr:row>
      <xdr:rowOff>85725</xdr:rowOff>
    </xdr:to>
    <xdr:sp macro="" textlink="">
      <xdr:nvSpPr>
        <xdr:cNvPr id="6" name="ZoneTexte 5"/>
        <xdr:cNvSpPr txBox="1"/>
      </xdr:nvSpPr>
      <xdr:spPr>
        <a:xfrm>
          <a:off x="9525" y="36137849"/>
          <a:ext cx="7200900" cy="317182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190500</xdr:colOff>
          <xdr:row>7</xdr:row>
          <xdr:rowOff>19050</xdr:rowOff>
        </xdr:from>
        <xdr:to>
          <xdr:col>5</xdr:col>
          <xdr:colOff>28575</xdr:colOff>
          <xdr:row>8</xdr:row>
          <xdr:rowOff>95250</xdr:rowOff>
        </xdr:to>
        <xdr:sp macro="" textlink="">
          <xdr:nvSpPr>
            <xdr:cNvPr id="101383" name="Check Box 7" hidden="1">
              <a:extLst>
                <a:ext uri="{63B3BB69-23CF-44E3-9099-C40C66FF867C}">
                  <a14:compatExt spid="_x0000_s10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171450</xdr:colOff>
          <xdr:row>5</xdr:row>
          <xdr:rowOff>180975</xdr:rowOff>
        </xdr:from>
        <xdr:to>
          <xdr:col>4</xdr:col>
          <xdr:colOff>57150</xdr:colOff>
          <xdr:row>7</xdr:row>
          <xdr:rowOff>0</xdr:rowOff>
        </xdr:to>
        <xdr:sp macro="" textlink="">
          <xdr:nvSpPr>
            <xdr:cNvPr id="13323" name="Check Box 11" hidden="1">
              <a:extLst>
                <a:ext uri="{63B3BB69-23CF-44E3-9099-C40C66FF867C}">
                  <a14:compatExt spid="_x0000_s13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Réel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5</xdr:row>
          <xdr:rowOff>161925</xdr:rowOff>
        </xdr:from>
        <xdr:to>
          <xdr:col>9</xdr:col>
          <xdr:colOff>266700</xdr:colOff>
          <xdr:row>6</xdr:row>
          <xdr:rowOff>133350</xdr:rowOff>
        </xdr:to>
        <xdr:sp macro="" textlink="">
          <xdr:nvSpPr>
            <xdr:cNvPr id="13324" name="Check Box 12" hidden="1">
              <a:extLst>
                <a:ext uri="{63B3BB69-23CF-44E3-9099-C40C66FF867C}">
                  <a14:compatExt spid="_x0000_s13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Prévisionnel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xdr:row>
          <xdr:rowOff>152400</xdr:rowOff>
        </xdr:from>
        <xdr:to>
          <xdr:col>7</xdr:col>
          <xdr:colOff>638175</xdr:colOff>
          <xdr:row>8</xdr:row>
          <xdr:rowOff>0</xdr:rowOff>
        </xdr:to>
        <xdr:sp macro="" textlink="">
          <xdr:nvSpPr>
            <xdr:cNvPr id="13325" name="Check Box 13" hidden="1">
              <a:extLst>
                <a:ext uri="{63B3BB69-23CF-44E3-9099-C40C66FF867C}">
                  <a14:compatExt spid="_x0000_s13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 Révisé</a:t>
              </a:r>
            </a:p>
          </xdr:txBody>
        </xdr:sp>
        <xdr:clientData/>
      </xdr:twoCellAnchor>
    </mc:Choice>
    <mc:Fallback/>
  </mc:AlternateContent>
  <xdr:twoCellAnchor>
    <xdr:from>
      <xdr:col>0</xdr:col>
      <xdr:colOff>9525</xdr:colOff>
      <xdr:row>163</xdr:row>
      <xdr:rowOff>152400</xdr:rowOff>
    </xdr:from>
    <xdr:to>
      <xdr:col>9</xdr:col>
      <xdr:colOff>57150</xdr:colOff>
      <xdr:row>172</xdr:row>
      <xdr:rowOff>104775</xdr:rowOff>
    </xdr:to>
    <xdr:sp macro="" textlink="">
      <xdr:nvSpPr>
        <xdr:cNvPr id="5" name="ZoneTexte 4"/>
        <xdr:cNvSpPr txBox="1"/>
      </xdr:nvSpPr>
      <xdr:spPr>
        <a:xfrm>
          <a:off x="9525" y="25565100"/>
          <a:ext cx="7239000" cy="14097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0</xdr:col>
      <xdr:colOff>9525</xdr:colOff>
      <xdr:row>179</xdr:row>
      <xdr:rowOff>152399</xdr:rowOff>
    </xdr:from>
    <xdr:to>
      <xdr:col>9</xdr:col>
      <xdr:colOff>57150</xdr:colOff>
      <xdr:row>191</xdr:row>
      <xdr:rowOff>142875</xdr:rowOff>
    </xdr:to>
    <xdr:sp macro="" textlink="">
      <xdr:nvSpPr>
        <xdr:cNvPr id="6" name="ZoneTexte 5"/>
        <xdr:cNvSpPr txBox="1"/>
      </xdr:nvSpPr>
      <xdr:spPr>
        <a:xfrm>
          <a:off x="9525" y="28203524"/>
          <a:ext cx="7600950" cy="19335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ctrlProp" Target="../ctrlProps/ctrlProp80.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ctrlProp" Target="../ctrlProps/ctrlProp79.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0.bin"/><Relationship Id="rId7" Type="http://schemas.openxmlformats.org/officeDocument/2006/relationships/ctrlProp" Target="../ctrlProps/ctrlProp82.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6" Type="http://schemas.openxmlformats.org/officeDocument/2006/relationships/ctrlProp" Target="../ctrlProps/ctrlProp81.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printerSettings" Target="../printerSettings/printerSettings23.bin"/><Relationship Id="rId7" Type="http://schemas.openxmlformats.org/officeDocument/2006/relationships/ctrlProp" Target="../ctrlProps/ctrlProp84.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trlProp" Target="../ctrlProps/ctrlProp83.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88.xml"/><Relationship Id="rId3" Type="http://schemas.openxmlformats.org/officeDocument/2006/relationships/printerSettings" Target="../printerSettings/printerSettings29.bin"/><Relationship Id="rId7" Type="http://schemas.openxmlformats.org/officeDocument/2006/relationships/ctrlProp" Target="../ctrlProps/ctrlProp8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ctrlProp" Target="../ctrlProps/ctrlProp86.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printerSettings" Target="../printerSettings/printerSettings35.bin"/><Relationship Id="rId7" Type="http://schemas.openxmlformats.org/officeDocument/2006/relationships/ctrlProp" Target="../ctrlProps/ctrlProp90.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ctrlProp" Target="../ctrlProps/ctrlProp89.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93.xml"/><Relationship Id="rId3" Type="http://schemas.openxmlformats.org/officeDocument/2006/relationships/printerSettings" Target="../printerSettings/printerSettings38.bin"/><Relationship Id="rId7" Type="http://schemas.openxmlformats.org/officeDocument/2006/relationships/ctrlProp" Target="../ctrlProps/ctrlProp92.xml"/><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vmlDrawing" Target="../drawings/vmlDrawing9.vml"/><Relationship Id="rId5" Type="http://schemas.openxmlformats.org/officeDocument/2006/relationships/drawing" Target="../drawings/drawing9.xml"/><Relationship Id="rId4" Type="http://schemas.openxmlformats.org/officeDocument/2006/relationships/printerSettings" Target="../printerSettings/printerSettings39.bin"/><Relationship Id="rId9" Type="http://schemas.openxmlformats.org/officeDocument/2006/relationships/ctrlProp" Target="../ctrlProps/ctrlProp94.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97.xml"/><Relationship Id="rId3" Type="http://schemas.openxmlformats.org/officeDocument/2006/relationships/printerSettings" Target="../printerSettings/printerSettings42.bin"/><Relationship Id="rId7" Type="http://schemas.openxmlformats.org/officeDocument/2006/relationships/ctrlProp" Target="../ctrlProps/ctrlProp96.xml"/><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trlProp" Target="../ctrlProps/ctrlProp95.xml"/><Relationship Id="rId11" Type="http://schemas.openxmlformats.org/officeDocument/2006/relationships/ctrlProp" Target="../ctrlProps/ctrlProp100.xml"/><Relationship Id="rId5" Type="http://schemas.openxmlformats.org/officeDocument/2006/relationships/vmlDrawing" Target="../drawings/vmlDrawing10.vml"/><Relationship Id="rId10" Type="http://schemas.openxmlformats.org/officeDocument/2006/relationships/ctrlProp" Target="../ctrlProps/ctrlProp99.xml"/><Relationship Id="rId4" Type="http://schemas.openxmlformats.org/officeDocument/2006/relationships/drawing" Target="../drawings/drawing10.xml"/><Relationship Id="rId9" Type="http://schemas.openxmlformats.org/officeDocument/2006/relationships/ctrlProp" Target="../ctrlProps/ctrlProp98.xml"/></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103.xml"/><Relationship Id="rId3" Type="http://schemas.openxmlformats.org/officeDocument/2006/relationships/printerSettings" Target="../printerSettings/printerSettings45.bin"/><Relationship Id="rId7" Type="http://schemas.openxmlformats.org/officeDocument/2006/relationships/ctrlProp" Target="../ctrlProps/ctrlProp102.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ctrlProp" Target="../ctrlProps/ctrlProp101.xml"/><Relationship Id="rId5" Type="http://schemas.openxmlformats.org/officeDocument/2006/relationships/vmlDrawing" Target="../drawings/vmlDrawing11.vml"/><Relationship Id="rId4" Type="http://schemas.openxmlformats.org/officeDocument/2006/relationships/drawing" Target="../drawings/drawing11.xml"/><Relationship Id="rId9" Type="http://schemas.openxmlformats.org/officeDocument/2006/relationships/ctrlProp" Target="../ctrlProps/ctrlProp10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46.bin"/><Relationship Id="rId6" Type="http://schemas.openxmlformats.org/officeDocument/2006/relationships/ctrlProp" Target="../ctrlProps/ctrlProp107.xml"/><Relationship Id="rId5" Type="http://schemas.openxmlformats.org/officeDocument/2006/relationships/ctrlProp" Target="../ctrlProps/ctrlProp106.xml"/><Relationship Id="rId4" Type="http://schemas.openxmlformats.org/officeDocument/2006/relationships/ctrlProp" Target="../ctrlProps/ctrlProp105.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comments" Target="../comments1.xml"/><Relationship Id="rId5" Type="http://schemas.openxmlformats.org/officeDocument/2006/relationships/vmlDrawing" Target="../drawings/vmlDrawing13.vml"/><Relationship Id="rId4" Type="http://schemas.openxmlformats.org/officeDocument/2006/relationships/printerSettings" Target="../printerSettings/printerSettings54.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4.vml"/><Relationship Id="rId1" Type="http://schemas.openxmlformats.org/officeDocument/2006/relationships/printerSettings" Target="../printerSettings/printerSettings55.bin"/></Relationships>
</file>

<file path=xl/worksheets/_rels/sheet25.xml.rels><?xml version="1.0" encoding="UTF-8" standalone="yes"?>
<Relationships xmlns="http://schemas.openxmlformats.org/package/2006/relationships"><Relationship Id="rId8" Type="http://schemas.openxmlformats.org/officeDocument/2006/relationships/ctrlProp" Target="../ctrlProps/ctrlProp112.xml"/><Relationship Id="rId13" Type="http://schemas.openxmlformats.org/officeDocument/2006/relationships/ctrlProp" Target="../ctrlProps/ctrlProp117.xml"/><Relationship Id="rId3" Type="http://schemas.openxmlformats.org/officeDocument/2006/relationships/vmlDrawing" Target="../drawings/vmlDrawing15.vml"/><Relationship Id="rId7" Type="http://schemas.openxmlformats.org/officeDocument/2006/relationships/ctrlProp" Target="../ctrlProps/ctrlProp111.xml"/><Relationship Id="rId12" Type="http://schemas.openxmlformats.org/officeDocument/2006/relationships/ctrlProp" Target="../ctrlProps/ctrlProp116.xml"/><Relationship Id="rId2" Type="http://schemas.openxmlformats.org/officeDocument/2006/relationships/drawing" Target="../drawings/drawing13.xml"/><Relationship Id="rId1" Type="http://schemas.openxmlformats.org/officeDocument/2006/relationships/printerSettings" Target="../printerSettings/printerSettings56.bin"/><Relationship Id="rId6" Type="http://schemas.openxmlformats.org/officeDocument/2006/relationships/ctrlProp" Target="../ctrlProps/ctrlProp110.xml"/><Relationship Id="rId11" Type="http://schemas.openxmlformats.org/officeDocument/2006/relationships/ctrlProp" Target="../ctrlProps/ctrlProp115.xml"/><Relationship Id="rId5" Type="http://schemas.openxmlformats.org/officeDocument/2006/relationships/ctrlProp" Target="../ctrlProps/ctrlProp109.xml"/><Relationship Id="rId15" Type="http://schemas.openxmlformats.org/officeDocument/2006/relationships/ctrlProp" Target="../ctrlProps/ctrlProp119.xml"/><Relationship Id="rId10" Type="http://schemas.openxmlformats.org/officeDocument/2006/relationships/ctrlProp" Target="../ctrlProps/ctrlProp114.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trlProp" Target="../ctrlProps/ctrlProp76.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75.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printerSettings" Target="../printerSettings/printerSettings13.bin"/><Relationship Id="rId7" Type="http://schemas.openxmlformats.org/officeDocument/2006/relationships/ctrlProp" Target="../ctrlProps/ctrlProp7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8"/>
  <sheetViews>
    <sheetView showGridLines="0" tabSelected="1" zoomScaleNormal="100" zoomScaleSheetLayoutView="100" workbookViewId="0">
      <selection activeCell="C3" sqref="C3"/>
    </sheetView>
  </sheetViews>
  <sheetFormatPr baseColWidth="10" defaultColWidth="10.85546875" defaultRowHeight="14.25"/>
  <cols>
    <col min="1" max="1" width="3" style="1432" customWidth="1"/>
    <col min="2" max="2" width="24.28515625" style="1433" customWidth="1"/>
    <col min="3" max="3" width="13.7109375" style="1432" customWidth="1"/>
    <col min="4" max="4" width="14.5703125" style="1432" customWidth="1"/>
    <col min="5" max="5" width="11.28515625" style="1432" customWidth="1"/>
    <col min="6" max="6" width="19.7109375" style="1432" customWidth="1"/>
    <col min="7" max="7" width="6.7109375" style="1432" customWidth="1"/>
    <col min="8" max="8" width="24.140625" style="1432" customWidth="1"/>
    <col min="9" max="9" width="2.42578125" style="1429" customWidth="1"/>
    <col min="10" max="256" width="10.85546875" style="1429"/>
    <col min="257" max="257" width="3" style="1429" customWidth="1"/>
    <col min="258" max="258" width="24.28515625" style="1429" customWidth="1"/>
    <col min="259" max="259" width="13.7109375" style="1429" customWidth="1"/>
    <col min="260" max="260" width="14" style="1429" customWidth="1"/>
    <col min="261" max="261" width="11.28515625" style="1429" customWidth="1"/>
    <col min="262" max="262" width="19.7109375" style="1429" customWidth="1"/>
    <col min="263" max="263" width="5.28515625" style="1429" customWidth="1"/>
    <col min="264" max="264" width="24.140625" style="1429" customWidth="1"/>
    <col min="265" max="265" width="2.42578125" style="1429" customWidth="1"/>
    <col min="266" max="512" width="10.85546875" style="1429"/>
    <col min="513" max="513" width="3" style="1429" customWidth="1"/>
    <col min="514" max="514" width="24.28515625" style="1429" customWidth="1"/>
    <col min="515" max="515" width="13.7109375" style="1429" customWidth="1"/>
    <col min="516" max="516" width="14" style="1429" customWidth="1"/>
    <col min="517" max="517" width="11.28515625" style="1429" customWidth="1"/>
    <col min="518" max="518" width="19.7109375" style="1429" customWidth="1"/>
    <col min="519" max="519" width="5.28515625" style="1429" customWidth="1"/>
    <col min="520" max="520" width="24.140625" style="1429" customWidth="1"/>
    <col min="521" max="521" width="2.42578125" style="1429" customWidth="1"/>
    <col min="522" max="768" width="10.85546875" style="1429"/>
    <col min="769" max="769" width="3" style="1429" customWidth="1"/>
    <col min="770" max="770" width="24.28515625" style="1429" customWidth="1"/>
    <col min="771" max="771" width="13.7109375" style="1429" customWidth="1"/>
    <col min="772" max="772" width="14" style="1429" customWidth="1"/>
    <col min="773" max="773" width="11.28515625" style="1429" customWidth="1"/>
    <col min="774" max="774" width="19.7109375" style="1429" customWidth="1"/>
    <col min="775" max="775" width="5.28515625" style="1429" customWidth="1"/>
    <col min="776" max="776" width="24.140625" style="1429" customWidth="1"/>
    <col min="777" max="777" width="2.42578125" style="1429" customWidth="1"/>
    <col min="778" max="1024" width="10.85546875" style="1429"/>
    <col min="1025" max="1025" width="3" style="1429" customWidth="1"/>
    <col min="1026" max="1026" width="24.28515625" style="1429" customWidth="1"/>
    <col min="1027" max="1027" width="13.7109375" style="1429" customWidth="1"/>
    <col min="1028" max="1028" width="14" style="1429" customWidth="1"/>
    <col min="1029" max="1029" width="11.28515625" style="1429" customWidth="1"/>
    <col min="1030" max="1030" width="19.7109375" style="1429" customWidth="1"/>
    <col min="1031" max="1031" width="5.28515625" style="1429" customWidth="1"/>
    <col min="1032" max="1032" width="24.140625" style="1429" customWidth="1"/>
    <col min="1033" max="1033" width="2.42578125" style="1429" customWidth="1"/>
    <col min="1034" max="1280" width="10.85546875" style="1429"/>
    <col min="1281" max="1281" width="3" style="1429" customWidth="1"/>
    <col min="1282" max="1282" width="24.28515625" style="1429" customWidth="1"/>
    <col min="1283" max="1283" width="13.7109375" style="1429" customWidth="1"/>
    <col min="1284" max="1284" width="14" style="1429" customWidth="1"/>
    <col min="1285" max="1285" width="11.28515625" style="1429" customWidth="1"/>
    <col min="1286" max="1286" width="19.7109375" style="1429" customWidth="1"/>
    <col min="1287" max="1287" width="5.28515625" style="1429" customWidth="1"/>
    <col min="1288" max="1288" width="24.140625" style="1429" customWidth="1"/>
    <col min="1289" max="1289" width="2.42578125" style="1429" customWidth="1"/>
    <col min="1290" max="1536" width="10.85546875" style="1429"/>
    <col min="1537" max="1537" width="3" style="1429" customWidth="1"/>
    <col min="1538" max="1538" width="24.28515625" style="1429" customWidth="1"/>
    <col min="1539" max="1539" width="13.7109375" style="1429" customWidth="1"/>
    <col min="1540" max="1540" width="14" style="1429" customWidth="1"/>
    <col min="1541" max="1541" width="11.28515625" style="1429" customWidth="1"/>
    <col min="1542" max="1542" width="19.7109375" style="1429" customWidth="1"/>
    <col min="1543" max="1543" width="5.28515625" style="1429" customWidth="1"/>
    <col min="1544" max="1544" width="24.140625" style="1429" customWidth="1"/>
    <col min="1545" max="1545" width="2.42578125" style="1429" customWidth="1"/>
    <col min="1546" max="1792" width="10.85546875" style="1429"/>
    <col min="1793" max="1793" width="3" style="1429" customWidth="1"/>
    <col min="1794" max="1794" width="24.28515625" style="1429" customWidth="1"/>
    <col min="1795" max="1795" width="13.7109375" style="1429" customWidth="1"/>
    <col min="1796" max="1796" width="14" style="1429" customWidth="1"/>
    <col min="1797" max="1797" width="11.28515625" style="1429" customWidth="1"/>
    <col min="1798" max="1798" width="19.7109375" style="1429" customWidth="1"/>
    <col min="1799" max="1799" width="5.28515625" style="1429" customWidth="1"/>
    <col min="1800" max="1800" width="24.140625" style="1429" customWidth="1"/>
    <col min="1801" max="1801" width="2.42578125" style="1429" customWidth="1"/>
    <col min="1802" max="2048" width="10.85546875" style="1429"/>
    <col min="2049" max="2049" width="3" style="1429" customWidth="1"/>
    <col min="2050" max="2050" width="24.28515625" style="1429" customWidth="1"/>
    <col min="2051" max="2051" width="13.7109375" style="1429" customWidth="1"/>
    <col min="2052" max="2052" width="14" style="1429" customWidth="1"/>
    <col min="2053" max="2053" width="11.28515625" style="1429" customWidth="1"/>
    <col min="2054" max="2054" width="19.7109375" style="1429" customWidth="1"/>
    <col min="2055" max="2055" width="5.28515625" style="1429" customWidth="1"/>
    <col min="2056" max="2056" width="24.140625" style="1429" customWidth="1"/>
    <col min="2057" max="2057" width="2.42578125" style="1429" customWidth="1"/>
    <col min="2058" max="2304" width="10.85546875" style="1429"/>
    <col min="2305" max="2305" width="3" style="1429" customWidth="1"/>
    <col min="2306" max="2306" width="24.28515625" style="1429" customWidth="1"/>
    <col min="2307" max="2307" width="13.7109375" style="1429" customWidth="1"/>
    <col min="2308" max="2308" width="14" style="1429" customWidth="1"/>
    <col min="2309" max="2309" width="11.28515625" style="1429" customWidth="1"/>
    <col min="2310" max="2310" width="19.7109375" style="1429" customWidth="1"/>
    <col min="2311" max="2311" width="5.28515625" style="1429" customWidth="1"/>
    <col min="2312" max="2312" width="24.140625" style="1429" customWidth="1"/>
    <col min="2313" max="2313" width="2.42578125" style="1429" customWidth="1"/>
    <col min="2314" max="2560" width="10.85546875" style="1429"/>
    <col min="2561" max="2561" width="3" style="1429" customWidth="1"/>
    <col min="2562" max="2562" width="24.28515625" style="1429" customWidth="1"/>
    <col min="2563" max="2563" width="13.7109375" style="1429" customWidth="1"/>
    <col min="2564" max="2564" width="14" style="1429" customWidth="1"/>
    <col min="2565" max="2565" width="11.28515625" style="1429" customWidth="1"/>
    <col min="2566" max="2566" width="19.7109375" style="1429" customWidth="1"/>
    <col min="2567" max="2567" width="5.28515625" style="1429" customWidth="1"/>
    <col min="2568" max="2568" width="24.140625" style="1429" customWidth="1"/>
    <col min="2569" max="2569" width="2.42578125" style="1429" customWidth="1"/>
    <col min="2570" max="2816" width="10.85546875" style="1429"/>
    <col min="2817" max="2817" width="3" style="1429" customWidth="1"/>
    <col min="2818" max="2818" width="24.28515625" style="1429" customWidth="1"/>
    <col min="2819" max="2819" width="13.7109375" style="1429" customWidth="1"/>
    <col min="2820" max="2820" width="14" style="1429" customWidth="1"/>
    <col min="2821" max="2821" width="11.28515625" style="1429" customWidth="1"/>
    <col min="2822" max="2822" width="19.7109375" style="1429" customWidth="1"/>
    <col min="2823" max="2823" width="5.28515625" style="1429" customWidth="1"/>
    <col min="2824" max="2824" width="24.140625" style="1429" customWidth="1"/>
    <col min="2825" max="2825" width="2.42578125" style="1429" customWidth="1"/>
    <col min="2826" max="3072" width="10.85546875" style="1429"/>
    <col min="3073" max="3073" width="3" style="1429" customWidth="1"/>
    <col min="3074" max="3074" width="24.28515625" style="1429" customWidth="1"/>
    <col min="3075" max="3075" width="13.7109375" style="1429" customWidth="1"/>
    <col min="3076" max="3076" width="14" style="1429" customWidth="1"/>
    <col min="3077" max="3077" width="11.28515625" style="1429" customWidth="1"/>
    <col min="3078" max="3078" width="19.7109375" style="1429" customWidth="1"/>
    <col min="3079" max="3079" width="5.28515625" style="1429" customWidth="1"/>
    <col min="3080" max="3080" width="24.140625" style="1429" customWidth="1"/>
    <col min="3081" max="3081" width="2.42578125" style="1429" customWidth="1"/>
    <col min="3082" max="3328" width="10.85546875" style="1429"/>
    <col min="3329" max="3329" width="3" style="1429" customWidth="1"/>
    <col min="3330" max="3330" width="24.28515625" style="1429" customWidth="1"/>
    <col min="3331" max="3331" width="13.7109375" style="1429" customWidth="1"/>
    <col min="3332" max="3332" width="14" style="1429" customWidth="1"/>
    <col min="3333" max="3333" width="11.28515625" style="1429" customWidth="1"/>
    <col min="3334" max="3334" width="19.7109375" style="1429" customWidth="1"/>
    <col min="3335" max="3335" width="5.28515625" style="1429" customWidth="1"/>
    <col min="3336" max="3336" width="24.140625" style="1429" customWidth="1"/>
    <col min="3337" max="3337" width="2.42578125" style="1429" customWidth="1"/>
    <col min="3338" max="3584" width="10.85546875" style="1429"/>
    <col min="3585" max="3585" width="3" style="1429" customWidth="1"/>
    <col min="3586" max="3586" width="24.28515625" style="1429" customWidth="1"/>
    <col min="3587" max="3587" width="13.7109375" style="1429" customWidth="1"/>
    <col min="3588" max="3588" width="14" style="1429" customWidth="1"/>
    <col min="3589" max="3589" width="11.28515625" style="1429" customWidth="1"/>
    <col min="3590" max="3590" width="19.7109375" style="1429" customWidth="1"/>
    <col min="3591" max="3591" width="5.28515625" style="1429" customWidth="1"/>
    <col min="3592" max="3592" width="24.140625" style="1429" customWidth="1"/>
    <col min="3593" max="3593" width="2.42578125" style="1429" customWidth="1"/>
    <col min="3594" max="3840" width="10.85546875" style="1429"/>
    <col min="3841" max="3841" width="3" style="1429" customWidth="1"/>
    <col min="3842" max="3842" width="24.28515625" style="1429" customWidth="1"/>
    <col min="3843" max="3843" width="13.7109375" style="1429" customWidth="1"/>
    <col min="3844" max="3844" width="14" style="1429" customWidth="1"/>
    <col min="3845" max="3845" width="11.28515625" style="1429" customWidth="1"/>
    <col min="3846" max="3846" width="19.7109375" style="1429" customWidth="1"/>
    <col min="3847" max="3847" width="5.28515625" style="1429" customWidth="1"/>
    <col min="3848" max="3848" width="24.140625" style="1429" customWidth="1"/>
    <col min="3849" max="3849" width="2.42578125" style="1429" customWidth="1"/>
    <col min="3850" max="4096" width="10.85546875" style="1429"/>
    <col min="4097" max="4097" width="3" style="1429" customWidth="1"/>
    <col min="4098" max="4098" width="24.28515625" style="1429" customWidth="1"/>
    <col min="4099" max="4099" width="13.7109375" style="1429" customWidth="1"/>
    <col min="4100" max="4100" width="14" style="1429" customWidth="1"/>
    <col min="4101" max="4101" width="11.28515625" style="1429" customWidth="1"/>
    <col min="4102" max="4102" width="19.7109375" style="1429" customWidth="1"/>
    <col min="4103" max="4103" width="5.28515625" style="1429" customWidth="1"/>
    <col min="4104" max="4104" width="24.140625" style="1429" customWidth="1"/>
    <col min="4105" max="4105" width="2.42578125" style="1429" customWidth="1"/>
    <col min="4106" max="4352" width="10.85546875" style="1429"/>
    <col min="4353" max="4353" width="3" style="1429" customWidth="1"/>
    <col min="4354" max="4354" width="24.28515625" style="1429" customWidth="1"/>
    <col min="4355" max="4355" width="13.7109375" style="1429" customWidth="1"/>
    <col min="4356" max="4356" width="14" style="1429" customWidth="1"/>
    <col min="4357" max="4357" width="11.28515625" style="1429" customWidth="1"/>
    <col min="4358" max="4358" width="19.7109375" style="1429" customWidth="1"/>
    <col min="4359" max="4359" width="5.28515625" style="1429" customWidth="1"/>
    <col min="4360" max="4360" width="24.140625" style="1429" customWidth="1"/>
    <col min="4361" max="4361" width="2.42578125" style="1429" customWidth="1"/>
    <col min="4362" max="4608" width="10.85546875" style="1429"/>
    <col min="4609" max="4609" width="3" style="1429" customWidth="1"/>
    <col min="4610" max="4610" width="24.28515625" style="1429" customWidth="1"/>
    <col min="4611" max="4611" width="13.7109375" style="1429" customWidth="1"/>
    <col min="4612" max="4612" width="14" style="1429" customWidth="1"/>
    <col min="4613" max="4613" width="11.28515625" style="1429" customWidth="1"/>
    <col min="4614" max="4614" width="19.7109375" style="1429" customWidth="1"/>
    <col min="4615" max="4615" width="5.28515625" style="1429" customWidth="1"/>
    <col min="4616" max="4616" width="24.140625" style="1429" customWidth="1"/>
    <col min="4617" max="4617" width="2.42578125" style="1429" customWidth="1"/>
    <col min="4618" max="4864" width="10.85546875" style="1429"/>
    <col min="4865" max="4865" width="3" style="1429" customWidth="1"/>
    <col min="4866" max="4866" width="24.28515625" style="1429" customWidth="1"/>
    <col min="4867" max="4867" width="13.7109375" style="1429" customWidth="1"/>
    <col min="4868" max="4868" width="14" style="1429" customWidth="1"/>
    <col min="4869" max="4869" width="11.28515625" style="1429" customWidth="1"/>
    <col min="4870" max="4870" width="19.7109375" style="1429" customWidth="1"/>
    <col min="4871" max="4871" width="5.28515625" style="1429" customWidth="1"/>
    <col min="4872" max="4872" width="24.140625" style="1429" customWidth="1"/>
    <col min="4873" max="4873" width="2.42578125" style="1429" customWidth="1"/>
    <col min="4874" max="5120" width="10.85546875" style="1429"/>
    <col min="5121" max="5121" width="3" style="1429" customWidth="1"/>
    <col min="5122" max="5122" width="24.28515625" style="1429" customWidth="1"/>
    <col min="5123" max="5123" width="13.7109375" style="1429" customWidth="1"/>
    <col min="5124" max="5124" width="14" style="1429" customWidth="1"/>
    <col min="5125" max="5125" width="11.28515625" style="1429" customWidth="1"/>
    <col min="5126" max="5126" width="19.7109375" style="1429" customWidth="1"/>
    <col min="5127" max="5127" width="5.28515625" style="1429" customWidth="1"/>
    <col min="5128" max="5128" width="24.140625" style="1429" customWidth="1"/>
    <col min="5129" max="5129" width="2.42578125" style="1429" customWidth="1"/>
    <col min="5130" max="5376" width="10.85546875" style="1429"/>
    <col min="5377" max="5377" width="3" style="1429" customWidth="1"/>
    <col min="5378" max="5378" width="24.28515625" style="1429" customWidth="1"/>
    <col min="5379" max="5379" width="13.7109375" style="1429" customWidth="1"/>
    <col min="5380" max="5380" width="14" style="1429" customWidth="1"/>
    <col min="5381" max="5381" width="11.28515625" style="1429" customWidth="1"/>
    <col min="5382" max="5382" width="19.7109375" style="1429" customWidth="1"/>
    <col min="5383" max="5383" width="5.28515625" style="1429" customWidth="1"/>
    <col min="5384" max="5384" width="24.140625" style="1429" customWidth="1"/>
    <col min="5385" max="5385" width="2.42578125" style="1429" customWidth="1"/>
    <col min="5386" max="5632" width="10.85546875" style="1429"/>
    <col min="5633" max="5633" width="3" style="1429" customWidth="1"/>
    <col min="5634" max="5634" width="24.28515625" style="1429" customWidth="1"/>
    <col min="5635" max="5635" width="13.7109375" style="1429" customWidth="1"/>
    <col min="5636" max="5636" width="14" style="1429" customWidth="1"/>
    <col min="5637" max="5637" width="11.28515625" style="1429" customWidth="1"/>
    <col min="5638" max="5638" width="19.7109375" style="1429" customWidth="1"/>
    <col min="5639" max="5639" width="5.28515625" style="1429" customWidth="1"/>
    <col min="5640" max="5640" width="24.140625" style="1429" customWidth="1"/>
    <col min="5641" max="5641" width="2.42578125" style="1429" customWidth="1"/>
    <col min="5642" max="5888" width="10.85546875" style="1429"/>
    <col min="5889" max="5889" width="3" style="1429" customWidth="1"/>
    <col min="5890" max="5890" width="24.28515625" style="1429" customWidth="1"/>
    <col min="5891" max="5891" width="13.7109375" style="1429" customWidth="1"/>
    <col min="5892" max="5892" width="14" style="1429" customWidth="1"/>
    <col min="5893" max="5893" width="11.28515625" style="1429" customWidth="1"/>
    <col min="5894" max="5894" width="19.7109375" style="1429" customWidth="1"/>
    <col min="5895" max="5895" width="5.28515625" style="1429" customWidth="1"/>
    <col min="5896" max="5896" width="24.140625" style="1429" customWidth="1"/>
    <col min="5897" max="5897" width="2.42578125" style="1429" customWidth="1"/>
    <col min="5898" max="6144" width="10.85546875" style="1429"/>
    <col min="6145" max="6145" width="3" style="1429" customWidth="1"/>
    <col min="6146" max="6146" width="24.28515625" style="1429" customWidth="1"/>
    <col min="6147" max="6147" width="13.7109375" style="1429" customWidth="1"/>
    <col min="6148" max="6148" width="14" style="1429" customWidth="1"/>
    <col min="6149" max="6149" width="11.28515625" style="1429" customWidth="1"/>
    <col min="6150" max="6150" width="19.7109375" style="1429" customWidth="1"/>
    <col min="6151" max="6151" width="5.28515625" style="1429" customWidth="1"/>
    <col min="6152" max="6152" width="24.140625" style="1429" customWidth="1"/>
    <col min="6153" max="6153" width="2.42578125" style="1429" customWidth="1"/>
    <col min="6154" max="6400" width="10.85546875" style="1429"/>
    <col min="6401" max="6401" width="3" style="1429" customWidth="1"/>
    <col min="6402" max="6402" width="24.28515625" style="1429" customWidth="1"/>
    <col min="6403" max="6403" width="13.7109375" style="1429" customWidth="1"/>
    <col min="6404" max="6404" width="14" style="1429" customWidth="1"/>
    <col min="6405" max="6405" width="11.28515625" style="1429" customWidth="1"/>
    <col min="6406" max="6406" width="19.7109375" style="1429" customWidth="1"/>
    <col min="6407" max="6407" width="5.28515625" style="1429" customWidth="1"/>
    <col min="6408" max="6408" width="24.140625" style="1429" customWidth="1"/>
    <col min="6409" max="6409" width="2.42578125" style="1429" customWidth="1"/>
    <col min="6410" max="6656" width="10.85546875" style="1429"/>
    <col min="6657" max="6657" width="3" style="1429" customWidth="1"/>
    <col min="6658" max="6658" width="24.28515625" style="1429" customWidth="1"/>
    <col min="6659" max="6659" width="13.7109375" style="1429" customWidth="1"/>
    <col min="6660" max="6660" width="14" style="1429" customWidth="1"/>
    <col min="6661" max="6661" width="11.28515625" style="1429" customWidth="1"/>
    <col min="6662" max="6662" width="19.7109375" style="1429" customWidth="1"/>
    <col min="6663" max="6663" width="5.28515625" style="1429" customWidth="1"/>
    <col min="6664" max="6664" width="24.140625" style="1429" customWidth="1"/>
    <col min="6665" max="6665" width="2.42578125" style="1429" customWidth="1"/>
    <col min="6666" max="6912" width="10.85546875" style="1429"/>
    <col min="6913" max="6913" width="3" style="1429" customWidth="1"/>
    <col min="6914" max="6914" width="24.28515625" style="1429" customWidth="1"/>
    <col min="6915" max="6915" width="13.7109375" style="1429" customWidth="1"/>
    <col min="6916" max="6916" width="14" style="1429" customWidth="1"/>
    <col min="6917" max="6917" width="11.28515625" style="1429" customWidth="1"/>
    <col min="6918" max="6918" width="19.7109375" style="1429" customWidth="1"/>
    <col min="6919" max="6919" width="5.28515625" style="1429" customWidth="1"/>
    <col min="6920" max="6920" width="24.140625" style="1429" customWidth="1"/>
    <col min="6921" max="6921" width="2.42578125" style="1429" customWidth="1"/>
    <col min="6922" max="7168" width="10.85546875" style="1429"/>
    <col min="7169" max="7169" width="3" style="1429" customWidth="1"/>
    <col min="7170" max="7170" width="24.28515625" style="1429" customWidth="1"/>
    <col min="7171" max="7171" width="13.7109375" style="1429" customWidth="1"/>
    <col min="7172" max="7172" width="14" style="1429" customWidth="1"/>
    <col min="7173" max="7173" width="11.28515625" style="1429" customWidth="1"/>
    <col min="7174" max="7174" width="19.7109375" style="1429" customWidth="1"/>
    <col min="7175" max="7175" width="5.28515625" style="1429" customWidth="1"/>
    <col min="7176" max="7176" width="24.140625" style="1429" customWidth="1"/>
    <col min="7177" max="7177" width="2.42578125" style="1429" customWidth="1"/>
    <col min="7178" max="7424" width="10.85546875" style="1429"/>
    <col min="7425" max="7425" width="3" style="1429" customWidth="1"/>
    <col min="7426" max="7426" width="24.28515625" style="1429" customWidth="1"/>
    <col min="7427" max="7427" width="13.7109375" style="1429" customWidth="1"/>
    <col min="7428" max="7428" width="14" style="1429" customWidth="1"/>
    <col min="7429" max="7429" width="11.28515625" style="1429" customWidth="1"/>
    <col min="7430" max="7430" width="19.7109375" style="1429" customWidth="1"/>
    <col min="7431" max="7431" width="5.28515625" style="1429" customWidth="1"/>
    <col min="7432" max="7432" width="24.140625" style="1429" customWidth="1"/>
    <col min="7433" max="7433" width="2.42578125" style="1429" customWidth="1"/>
    <col min="7434" max="7680" width="10.85546875" style="1429"/>
    <col min="7681" max="7681" width="3" style="1429" customWidth="1"/>
    <col min="7682" max="7682" width="24.28515625" style="1429" customWidth="1"/>
    <col min="7683" max="7683" width="13.7109375" style="1429" customWidth="1"/>
    <col min="7684" max="7684" width="14" style="1429" customWidth="1"/>
    <col min="7685" max="7685" width="11.28515625" style="1429" customWidth="1"/>
    <col min="7686" max="7686" width="19.7109375" style="1429" customWidth="1"/>
    <col min="7687" max="7687" width="5.28515625" style="1429" customWidth="1"/>
    <col min="7688" max="7688" width="24.140625" style="1429" customWidth="1"/>
    <col min="7689" max="7689" width="2.42578125" style="1429" customWidth="1"/>
    <col min="7690" max="7936" width="10.85546875" style="1429"/>
    <col min="7937" max="7937" width="3" style="1429" customWidth="1"/>
    <col min="7938" max="7938" width="24.28515625" style="1429" customWidth="1"/>
    <col min="7939" max="7939" width="13.7109375" style="1429" customWidth="1"/>
    <col min="7940" max="7940" width="14" style="1429" customWidth="1"/>
    <col min="7941" max="7941" width="11.28515625" style="1429" customWidth="1"/>
    <col min="7942" max="7942" width="19.7109375" style="1429" customWidth="1"/>
    <col min="7943" max="7943" width="5.28515625" style="1429" customWidth="1"/>
    <col min="7944" max="7944" width="24.140625" style="1429" customWidth="1"/>
    <col min="7945" max="7945" width="2.42578125" style="1429" customWidth="1"/>
    <col min="7946" max="8192" width="10.85546875" style="1429"/>
    <col min="8193" max="8193" width="3" style="1429" customWidth="1"/>
    <col min="8194" max="8194" width="24.28515625" style="1429" customWidth="1"/>
    <col min="8195" max="8195" width="13.7109375" style="1429" customWidth="1"/>
    <col min="8196" max="8196" width="14" style="1429" customWidth="1"/>
    <col min="8197" max="8197" width="11.28515625" style="1429" customWidth="1"/>
    <col min="8198" max="8198" width="19.7109375" style="1429" customWidth="1"/>
    <col min="8199" max="8199" width="5.28515625" style="1429" customWidth="1"/>
    <col min="8200" max="8200" width="24.140625" style="1429" customWidth="1"/>
    <col min="8201" max="8201" width="2.42578125" style="1429" customWidth="1"/>
    <col min="8202" max="8448" width="10.85546875" style="1429"/>
    <col min="8449" max="8449" width="3" style="1429" customWidth="1"/>
    <col min="8450" max="8450" width="24.28515625" style="1429" customWidth="1"/>
    <col min="8451" max="8451" width="13.7109375" style="1429" customWidth="1"/>
    <col min="8452" max="8452" width="14" style="1429" customWidth="1"/>
    <col min="8453" max="8453" width="11.28515625" style="1429" customWidth="1"/>
    <col min="8454" max="8454" width="19.7109375" style="1429" customWidth="1"/>
    <col min="8455" max="8455" width="5.28515625" style="1429" customWidth="1"/>
    <col min="8456" max="8456" width="24.140625" style="1429" customWidth="1"/>
    <col min="8457" max="8457" width="2.42578125" style="1429" customWidth="1"/>
    <col min="8458" max="8704" width="10.85546875" style="1429"/>
    <col min="8705" max="8705" width="3" style="1429" customWidth="1"/>
    <col min="8706" max="8706" width="24.28515625" style="1429" customWidth="1"/>
    <col min="8707" max="8707" width="13.7109375" style="1429" customWidth="1"/>
    <col min="8708" max="8708" width="14" style="1429" customWidth="1"/>
    <col min="8709" max="8709" width="11.28515625" style="1429" customWidth="1"/>
    <col min="8710" max="8710" width="19.7109375" style="1429" customWidth="1"/>
    <col min="8711" max="8711" width="5.28515625" style="1429" customWidth="1"/>
    <col min="8712" max="8712" width="24.140625" style="1429" customWidth="1"/>
    <col min="8713" max="8713" width="2.42578125" style="1429" customWidth="1"/>
    <col min="8714" max="8960" width="10.85546875" style="1429"/>
    <col min="8961" max="8961" width="3" style="1429" customWidth="1"/>
    <col min="8962" max="8962" width="24.28515625" style="1429" customWidth="1"/>
    <col min="8963" max="8963" width="13.7109375" style="1429" customWidth="1"/>
    <col min="8964" max="8964" width="14" style="1429" customWidth="1"/>
    <col min="8965" max="8965" width="11.28515625" style="1429" customWidth="1"/>
    <col min="8966" max="8966" width="19.7109375" style="1429" customWidth="1"/>
    <col min="8967" max="8967" width="5.28515625" style="1429" customWidth="1"/>
    <col min="8968" max="8968" width="24.140625" style="1429" customWidth="1"/>
    <col min="8969" max="8969" width="2.42578125" style="1429" customWidth="1"/>
    <col min="8970" max="9216" width="10.85546875" style="1429"/>
    <col min="9217" max="9217" width="3" style="1429" customWidth="1"/>
    <col min="9218" max="9218" width="24.28515625" style="1429" customWidth="1"/>
    <col min="9219" max="9219" width="13.7109375" style="1429" customWidth="1"/>
    <col min="9220" max="9220" width="14" style="1429" customWidth="1"/>
    <col min="9221" max="9221" width="11.28515625" style="1429" customWidth="1"/>
    <col min="9222" max="9222" width="19.7109375" style="1429" customWidth="1"/>
    <col min="9223" max="9223" width="5.28515625" style="1429" customWidth="1"/>
    <col min="9224" max="9224" width="24.140625" style="1429" customWidth="1"/>
    <col min="9225" max="9225" width="2.42578125" style="1429" customWidth="1"/>
    <col min="9226" max="9472" width="10.85546875" style="1429"/>
    <col min="9473" max="9473" width="3" style="1429" customWidth="1"/>
    <col min="9474" max="9474" width="24.28515625" style="1429" customWidth="1"/>
    <col min="9475" max="9475" width="13.7109375" style="1429" customWidth="1"/>
    <col min="9476" max="9476" width="14" style="1429" customWidth="1"/>
    <col min="9477" max="9477" width="11.28515625" style="1429" customWidth="1"/>
    <col min="9478" max="9478" width="19.7109375" style="1429" customWidth="1"/>
    <col min="9479" max="9479" width="5.28515625" style="1429" customWidth="1"/>
    <col min="9480" max="9480" width="24.140625" style="1429" customWidth="1"/>
    <col min="9481" max="9481" width="2.42578125" style="1429" customWidth="1"/>
    <col min="9482" max="9728" width="10.85546875" style="1429"/>
    <col min="9729" max="9729" width="3" style="1429" customWidth="1"/>
    <col min="9730" max="9730" width="24.28515625" style="1429" customWidth="1"/>
    <col min="9731" max="9731" width="13.7109375" style="1429" customWidth="1"/>
    <col min="9732" max="9732" width="14" style="1429" customWidth="1"/>
    <col min="9733" max="9733" width="11.28515625" style="1429" customWidth="1"/>
    <col min="9734" max="9734" width="19.7109375" style="1429" customWidth="1"/>
    <col min="9735" max="9735" width="5.28515625" style="1429" customWidth="1"/>
    <col min="9736" max="9736" width="24.140625" style="1429" customWidth="1"/>
    <col min="9737" max="9737" width="2.42578125" style="1429" customWidth="1"/>
    <col min="9738" max="9984" width="10.85546875" style="1429"/>
    <col min="9985" max="9985" width="3" style="1429" customWidth="1"/>
    <col min="9986" max="9986" width="24.28515625" style="1429" customWidth="1"/>
    <col min="9987" max="9987" width="13.7109375" style="1429" customWidth="1"/>
    <col min="9988" max="9988" width="14" style="1429" customWidth="1"/>
    <col min="9989" max="9989" width="11.28515625" style="1429" customWidth="1"/>
    <col min="9990" max="9990" width="19.7109375" style="1429" customWidth="1"/>
    <col min="9991" max="9991" width="5.28515625" style="1429" customWidth="1"/>
    <col min="9992" max="9992" width="24.140625" style="1429" customWidth="1"/>
    <col min="9993" max="9993" width="2.42578125" style="1429" customWidth="1"/>
    <col min="9994" max="10240" width="10.85546875" style="1429"/>
    <col min="10241" max="10241" width="3" style="1429" customWidth="1"/>
    <col min="10242" max="10242" width="24.28515625" style="1429" customWidth="1"/>
    <col min="10243" max="10243" width="13.7109375" style="1429" customWidth="1"/>
    <col min="10244" max="10244" width="14" style="1429" customWidth="1"/>
    <col min="10245" max="10245" width="11.28515625" style="1429" customWidth="1"/>
    <col min="10246" max="10246" width="19.7109375" style="1429" customWidth="1"/>
    <col min="10247" max="10247" width="5.28515625" style="1429" customWidth="1"/>
    <col min="10248" max="10248" width="24.140625" style="1429" customWidth="1"/>
    <col min="10249" max="10249" width="2.42578125" style="1429" customWidth="1"/>
    <col min="10250" max="10496" width="10.85546875" style="1429"/>
    <col min="10497" max="10497" width="3" style="1429" customWidth="1"/>
    <col min="10498" max="10498" width="24.28515625" style="1429" customWidth="1"/>
    <col min="10499" max="10499" width="13.7109375" style="1429" customWidth="1"/>
    <col min="10500" max="10500" width="14" style="1429" customWidth="1"/>
    <col min="10501" max="10501" width="11.28515625" style="1429" customWidth="1"/>
    <col min="10502" max="10502" width="19.7109375" style="1429" customWidth="1"/>
    <col min="10503" max="10503" width="5.28515625" style="1429" customWidth="1"/>
    <col min="10504" max="10504" width="24.140625" style="1429" customWidth="1"/>
    <col min="10505" max="10505" width="2.42578125" style="1429" customWidth="1"/>
    <col min="10506" max="10752" width="10.85546875" style="1429"/>
    <col min="10753" max="10753" width="3" style="1429" customWidth="1"/>
    <col min="10754" max="10754" width="24.28515625" style="1429" customWidth="1"/>
    <col min="10755" max="10755" width="13.7109375" style="1429" customWidth="1"/>
    <col min="10756" max="10756" width="14" style="1429" customWidth="1"/>
    <col min="10757" max="10757" width="11.28515625" style="1429" customWidth="1"/>
    <col min="10758" max="10758" width="19.7109375" style="1429" customWidth="1"/>
    <col min="10759" max="10759" width="5.28515625" style="1429" customWidth="1"/>
    <col min="10760" max="10760" width="24.140625" style="1429" customWidth="1"/>
    <col min="10761" max="10761" width="2.42578125" style="1429" customWidth="1"/>
    <col min="10762" max="11008" width="10.85546875" style="1429"/>
    <col min="11009" max="11009" width="3" style="1429" customWidth="1"/>
    <col min="11010" max="11010" width="24.28515625" style="1429" customWidth="1"/>
    <col min="11011" max="11011" width="13.7109375" style="1429" customWidth="1"/>
    <col min="11012" max="11012" width="14" style="1429" customWidth="1"/>
    <col min="11013" max="11013" width="11.28515625" style="1429" customWidth="1"/>
    <col min="11014" max="11014" width="19.7109375" style="1429" customWidth="1"/>
    <col min="11015" max="11015" width="5.28515625" style="1429" customWidth="1"/>
    <col min="11016" max="11016" width="24.140625" style="1429" customWidth="1"/>
    <col min="11017" max="11017" width="2.42578125" style="1429" customWidth="1"/>
    <col min="11018" max="11264" width="10.85546875" style="1429"/>
    <col min="11265" max="11265" width="3" style="1429" customWidth="1"/>
    <col min="11266" max="11266" width="24.28515625" style="1429" customWidth="1"/>
    <col min="11267" max="11267" width="13.7109375" style="1429" customWidth="1"/>
    <col min="11268" max="11268" width="14" style="1429" customWidth="1"/>
    <col min="11269" max="11269" width="11.28515625" style="1429" customWidth="1"/>
    <col min="11270" max="11270" width="19.7109375" style="1429" customWidth="1"/>
    <col min="11271" max="11271" width="5.28515625" style="1429" customWidth="1"/>
    <col min="11272" max="11272" width="24.140625" style="1429" customWidth="1"/>
    <col min="11273" max="11273" width="2.42578125" style="1429" customWidth="1"/>
    <col min="11274" max="11520" width="10.85546875" style="1429"/>
    <col min="11521" max="11521" width="3" style="1429" customWidth="1"/>
    <col min="11522" max="11522" width="24.28515625" style="1429" customWidth="1"/>
    <col min="11523" max="11523" width="13.7109375" style="1429" customWidth="1"/>
    <col min="11524" max="11524" width="14" style="1429" customWidth="1"/>
    <col min="11525" max="11525" width="11.28515625" style="1429" customWidth="1"/>
    <col min="11526" max="11526" width="19.7109375" style="1429" customWidth="1"/>
    <col min="11527" max="11527" width="5.28515625" style="1429" customWidth="1"/>
    <col min="11528" max="11528" width="24.140625" style="1429" customWidth="1"/>
    <col min="11529" max="11529" width="2.42578125" style="1429" customWidth="1"/>
    <col min="11530" max="11776" width="10.85546875" style="1429"/>
    <col min="11777" max="11777" width="3" style="1429" customWidth="1"/>
    <col min="11778" max="11778" width="24.28515625" style="1429" customWidth="1"/>
    <col min="11779" max="11779" width="13.7109375" style="1429" customWidth="1"/>
    <col min="11780" max="11780" width="14" style="1429" customWidth="1"/>
    <col min="11781" max="11781" width="11.28515625" style="1429" customWidth="1"/>
    <col min="11782" max="11782" width="19.7109375" style="1429" customWidth="1"/>
    <col min="11783" max="11783" width="5.28515625" style="1429" customWidth="1"/>
    <col min="11784" max="11784" width="24.140625" style="1429" customWidth="1"/>
    <col min="11785" max="11785" width="2.42578125" style="1429" customWidth="1"/>
    <col min="11786" max="12032" width="10.85546875" style="1429"/>
    <col min="12033" max="12033" width="3" style="1429" customWidth="1"/>
    <col min="12034" max="12034" width="24.28515625" style="1429" customWidth="1"/>
    <col min="12035" max="12035" width="13.7109375" style="1429" customWidth="1"/>
    <col min="12036" max="12036" width="14" style="1429" customWidth="1"/>
    <col min="12037" max="12037" width="11.28515625" style="1429" customWidth="1"/>
    <col min="12038" max="12038" width="19.7109375" style="1429" customWidth="1"/>
    <col min="12039" max="12039" width="5.28515625" style="1429" customWidth="1"/>
    <col min="12040" max="12040" width="24.140625" style="1429" customWidth="1"/>
    <col min="12041" max="12041" width="2.42578125" style="1429" customWidth="1"/>
    <col min="12042" max="12288" width="10.85546875" style="1429"/>
    <col min="12289" max="12289" width="3" style="1429" customWidth="1"/>
    <col min="12290" max="12290" width="24.28515625" style="1429" customWidth="1"/>
    <col min="12291" max="12291" width="13.7109375" style="1429" customWidth="1"/>
    <col min="12292" max="12292" width="14" style="1429" customWidth="1"/>
    <col min="12293" max="12293" width="11.28515625" style="1429" customWidth="1"/>
    <col min="12294" max="12294" width="19.7109375" style="1429" customWidth="1"/>
    <col min="12295" max="12295" width="5.28515625" style="1429" customWidth="1"/>
    <col min="12296" max="12296" width="24.140625" style="1429" customWidth="1"/>
    <col min="12297" max="12297" width="2.42578125" style="1429" customWidth="1"/>
    <col min="12298" max="12544" width="10.85546875" style="1429"/>
    <col min="12545" max="12545" width="3" style="1429" customWidth="1"/>
    <col min="12546" max="12546" width="24.28515625" style="1429" customWidth="1"/>
    <col min="12547" max="12547" width="13.7109375" style="1429" customWidth="1"/>
    <col min="12548" max="12548" width="14" style="1429" customWidth="1"/>
    <col min="12549" max="12549" width="11.28515625" style="1429" customWidth="1"/>
    <col min="12550" max="12550" width="19.7109375" style="1429" customWidth="1"/>
    <col min="12551" max="12551" width="5.28515625" style="1429" customWidth="1"/>
    <col min="12552" max="12552" width="24.140625" style="1429" customWidth="1"/>
    <col min="12553" max="12553" width="2.42578125" style="1429" customWidth="1"/>
    <col min="12554" max="12800" width="10.85546875" style="1429"/>
    <col min="12801" max="12801" width="3" style="1429" customWidth="1"/>
    <col min="12802" max="12802" width="24.28515625" style="1429" customWidth="1"/>
    <col min="12803" max="12803" width="13.7109375" style="1429" customWidth="1"/>
    <col min="12804" max="12804" width="14" style="1429" customWidth="1"/>
    <col min="12805" max="12805" width="11.28515625" style="1429" customWidth="1"/>
    <col min="12806" max="12806" width="19.7109375" style="1429" customWidth="1"/>
    <col min="12807" max="12807" width="5.28515625" style="1429" customWidth="1"/>
    <col min="12808" max="12808" width="24.140625" style="1429" customWidth="1"/>
    <col min="12809" max="12809" width="2.42578125" style="1429" customWidth="1"/>
    <col min="12810" max="13056" width="10.85546875" style="1429"/>
    <col min="13057" max="13057" width="3" style="1429" customWidth="1"/>
    <col min="13058" max="13058" width="24.28515625" style="1429" customWidth="1"/>
    <col min="13059" max="13059" width="13.7109375" style="1429" customWidth="1"/>
    <col min="13060" max="13060" width="14" style="1429" customWidth="1"/>
    <col min="13061" max="13061" width="11.28515625" style="1429" customWidth="1"/>
    <col min="13062" max="13062" width="19.7109375" style="1429" customWidth="1"/>
    <col min="13063" max="13063" width="5.28515625" style="1429" customWidth="1"/>
    <col min="13064" max="13064" width="24.140625" style="1429" customWidth="1"/>
    <col min="13065" max="13065" width="2.42578125" style="1429" customWidth="1"/>
    <col min="13066" max="13312" width="10.85546875" style="1429"/>
    <col min="13313" max="13313" width="3" style="1429" customWidth="1"/>
    <col min="13314" max="13314" width="24.28515625" style="1429" customWidth="1"/>
    <col min="13315" max="13315" width="13.7109375" style="1429" customWidth="1"/>
    <col min="13316" max="13316" width="14" style="1429" customWidth="1"/>
    <col min="13317" max="13317" width="11.28515625" style="1429" customWidth="1"/>
    <col min="13318" max="13318" width="19.7109375" style="1429" customWidth="1"/>
    <col min="13319" max="13319" width="5.28515625" style="1429" customWidth="1"/>
    <col min="13320" max="13320" width="24.140625" style="1429" customWidth="1"/>
    <col min="13321" max="13321" width="2.42578125" style="1429" customWidth="1"/>
    <col min="13322" max="13568" width="10.85546875" style="1429"/>
    <col min="13569" max="13569" width="3" style="1429" customWidth="1"/>
    <col min="13570" max="13570" width="24.28515625" style="1429" customWidth="1"/>
    <col min="13571" max="13571" width="13.7109375" style="1429" customWidth="1"/>
    <col min="13572" max="13572" width="14" style="1429" customWidth="1"/>
    <col min="13573" max="13573" width="11.28515625" style="1429" customWidth="1"/>
    <col min="13574" max="13574" width="19.7109375" style="1429" customWidth="1"/>
    <col min="13575" max="13575" width="5.28515625" style="1429" customWidth="1"/>
    <col min="13576" max="13576" width="24.140625" style="1429" customWidth="1"/>
    <col min="13577" max="13577" width="2.42578125" style="1429" customWidth="1"/>
    <col min="13578" max="13824" width="10.85546875" style="1429"/>
    <col min="13825" max="13825" width="3" style="1429" customWidth="1"/>
    <col min="13826" max="13826" width="24.28515625" style="1429" customWidth="1"/>
    <col min="13827" max="13827" width="13.7109375" style="1429" customWidth="1"/>
    <col min="13828" max="13828" width="14" style="1429" customWidth="1"/>
    <col min="13829" max="13829" width="11.28515625" style="1429" customWidth="1"/>
    <col min="13830" max="13830" width="19.7109375" style="1429" customWidth="1"/>
    <col min="13831" max="13831" width="5.28515625" style="1429" customWidth="1"/>
    <col min="13832" max="13832" width="24.140625" style="1429" customWidth="1"/>
    <col min="13833" max="13833" width="2.42578125" style="1429" customWidth="1"/>
    <col min="13834" max="14080" width="10.85546875" style="1429"/>
    <col min="14081" max="14081" width="3" style="1429" customWidth="1"/>
    <col min="14082" max="14082" width="24.28515625" style="1429" customWidth="1"/>
    <col min="14083" max="14083" width="13.7109375" style="1429" customWidth="1"/>
    <col min="14084" max="14084" width="14" style="1429" customWidth="1"/>
    <col min="14085" max="14085" width="11.28515625" style="1429" customWidth="1"/>
    <col min="14086" max="14086" width="19.7109375" style="1429" customWidth="1"/>
    <col min="14087" max="14087" width="5.28515625" style="1429" customWidth="1"/>
    <col min="14088" max="14088" width="24.140625" style="1429" customWidth="1"/>
    <col min="14089" max="14089" width="2.42578125" style="1429" customWidth="1"/>
    <col min="14090" max="14336" width="10.85546875" style="1429"/>
    <col min="14337" max="14337" width="3" style="1429" customWidth="1"/>
    <col min="14338" max="14338" width="24.28515625" style="1429" customWidth="1"/>
    <col min="14339" max="14339" width="13.7109375" style="1429" customWidth="1"/>
    <col min="14340" max="14340" width="14" style="1429" customWidth="1"/>
    <col min="14341" max="14341" width="11.28515625" style="1429" customWidth="1"/>
    <col min="14342" max="14342" width="19.7109375" style="1429" customWidth="1"/>
    <col min="14343" max="14343" width="5.28515625" style="1429" customWidth="1"/>
    <col min="14344" max="14344" width="24.140625" style="1429" customWidth="1"/>
    <col min="14345" max="14345" width="2.42578125" style="1429" customWidth="1"/>
    <col min="14346" max="14592" width="10.85546875" style="1429"/>
    <col min="14593" max="14593" width="3" style="1429" customWidth="1"/>
    <col min="14594" max="14594" width="24.28515625" style="1429" customWidth="1"/>
    <col min="14595" max="14595" width="13.7109375" style="1429" customWidth="1"/>
    <col min="14596" max="14596" width="14" style="1429" customWidth="1"/>
    <col min="14597" max="14597" width="11.28515625" style="1429" customWidth="1"/>
    <col min="14598" max="14598" width="19.7109375" style="1429" customWidth="1"/>
    <col min="14599" max="14599" width="5.28515625" style="1429" customWidth="1"/>
    <col min="14600" max="14600" width="24.140625" style="1429" customWidth="1"/>
    <col min="14601" max="14601" width="2.42578125" style="1429" customWidth="1"/>
    <col min="14602" max="14848" width="10.85546875" style="1429"/>
    <col min="14849" max="14849" width="3" style="1429" customWidth="1"/>
    <col min="14850" max="14850" width="24.28515625" style="1429" customWidth="1"/>
    <col min="14851" max="14851" width="13.7109375" style="1429" customWidth="1"/>
    <col min="14852" max="14852" width="14" style="1429" customWidth="1"/>
    <col min="14853" max="14853" width="11.28515625" style="1429" customWidth="1"/>
    <col min="14854" max="14854" width="19.7109375" style="1429" customWidth="1"/>
    <col min="14855" max="14855" width="5.28515625" style="1429" customWidth="1"/>
    <col min="14856" max="14856" width="24.140625" style="1429" customWidth="1"/>
    <col min="14857" max="14857" width="2.42578125" style="1429" customWidth="1"/>
    <col min="14858" max="15104" width="10.85546875" style="1429"/>
    <col min="15105" max="15105" width="3" style="1429" customWidth="1"/>
    <col min="15106" max="15106" width="24.28515625" style="1429" customWidth="1"/>
    <col min="15107" max="15107" width="13.7109375" style="1429" customWidth="1"/>
    <col min="15108" max="15108" width="14" style="1429" customWidth="1"/>
    <col min="15109" max="15109" width="11.28515625" style="1429" customWidth="1"/>
    <col min="15110" max="15110" width="19.7109375" style="1429" customWidth="1"/>
    <col min="15111" max="15111" width="5.28515625" style="1429" customWidth="1"/>
    <col min="15112" max="15112" width="24.140625" style="1429" customWidth="1"/>
    <col min="15113" max="15113" width="2.42578125" style="1429" customWidth="1"/>
    <col min="15114" max="15360" width="10.85546875" style="1429"/>
    <col min="15361" max="15361" width="3" style="1429" customWidth="1"/>
    <col min="15362" max="15362" width="24.28515625" style="1429" customWidth="1"/>
    <col min="15363" max="15363" width="13.7109375" style="1429" customWidth="1"/>
    <col min="15364" max="15364" width="14" style="1429" customWidth="1"/>
    <col min="15365" max="15365" width="11.28515625" style="1429" customWidth="1"/>
    <col min="15366" max="15366" width="19.7109375" style="1429" customWidth="1"/>
    <col min="15367" max="15367" width="5.28515625" style="1429" customWidth="1"/>
    <col min="15368" max="15368" width="24.140625" style="1429" customWidth="1"/>
    <col min="15369" max="15369" width="2.42578125" style="1429" customWidth="1"/>
    <col min="15370" max="15616" width="10.85546875" style="1429"/>
    <col min="15617" max="15617" width="3" style="1429" customWidth="1"/>
    <col min="15618" max="15618" width="24.28515625" style="1429" customWidth="1"/>
    <col min="15619" max="15619" width="13.7109375" style="1429" customWidth="1"/>
    <col min="15620" max="15620" width="14" style="1429" customWidth="1"/>
    <col min="15621" max="15621" width="11.28515625" style="1429" customWidth="1"/>
    <col min="15622" max="15622" width="19.7109375" style="1429" customWidth="1"/>
    <col min="15623" max="15623" width="5.28515625" style="1429" customWidth="1"/>
    <col min="15624" max="15624" width="24.140625" style="1429" customWidth="1"/>
    <col min="15625" max="15625" width="2.42578125" style="1429" customWidth="1"/>
    <col min="15626" max="15872" width="10.85546875" style="1429"/>
    <col min="15873" max="15873" width="3" style="1429" customWidth="1"/>
    <col min="15874" max="15874" width="24.28515625" style="1429" customWidth="1"/>
    <col min="15875" max="15875" width="13.7109375" style="1429" customWidth="1"/>
    <col min="15876" max="15876" width="14" style="1429" customWidth="1"/>
    <col min="15877" max="15877" width="11.28515625" style="1429" customWidth="1"/>
    <col min="15878" max="15878" width="19.7109375" style="1429" customWidth="1"/>
    <col min="15879" max="15879" width="5.28515625" style="1429" customWidth="1"/>
    <col min="15880" max="15880" width="24.140625" style="1429" customWidth="1"/>
    <col min="15881" max="15881" width="2.42578125" style="1429" customWidth="1"/>
    <col min="15882" max="16128" width="10.85546875" style="1429"/>
    <col min="16129" max="16129" width="3" style="1429" customWidth="1"/>
    <col min="16130" max="16130" width="24.28515625" style="1429" customWidth="1"/>
    <col min="16131" max="16131" width="13.7109375" style="1429" customWidth="1"/>
    <col min="16132" max="16132" width="14" style="1429" customWidth="1"/>
    <col min="16133" max="16133" width="11.28515625" style="1429" customWidth="1"/>
    <col min="16134" max="16134" width="19.7109375" style="1429" customWidth="1"/>
    <col min="16135" max="16135" width="5.28515625" style="1429" customWidth="1"/>
    <col min="16136" max="16136" width="24.140625" style="1429" customWidth="1"/>
    <col min="16137" max="16137" width="2.42578125" style="1429" customWidth="1"/>
    <col min="16138" max="16384" width="10.85546875" style="1429"/>
  </cols>
  <sheetData>
    <row r="1" spans="1:10" ht="58.5" customHeight="1">
      <c r="A1" s="2251" t="s">
        <v>724</v>
      </c>
      <c r="B1" s="2251"/>
      <c r="C1" s="2251"/>
      <c r="D1" s="2251"/>
      <c r="F1" s="2258" t="s">
        <v>111</v>
      </c>
      <c r="G1" s="2258"/>
      <c r="H1" s="2258"/>
      <c r="I1" s="2258"/>
    </row>
    <row r="2" spans="1:10" ht="10.5" customHeight="1"/>
    <row r="3" spans="1:10" ht="15">
      <c r="A3" s="1082" t="s">
        <v>138</v>
      </c>
      <c r="C3" s="1380"/>
      <c r="D3" s="1380"/>
      <c r="E3" s="1380"/>
      <c r="F3" s="1380"/>
      <c r="G3" s="1380"/>
      <c r="H3" s="1085"/>
    </row>
    <row r="4" spans="1:10" s="1400" customFormat="1" ht="20.25" customHeight="1">
      <c r="A4" s="1082" t="s">
        <v>584</v>
      </c>
      <c r="B4" s="1743"/>
      <c r="C4" s="1756" t="s">
        <v>750</v>
      </c>
      <c r="D4" s="1437"/>
      <c r="E4" s="1744"/>
      <c r="F4" s="1744"/>
      <c r="G4" s="1744"/>
      <c r="H4" s="1383"/>
    </row>
    <row r="5" spans="1:10" ht="11.25" customHeight="1"/>
    <row r="6" spans="1:10" ht="15">
      <c r="A6" s="1082" t="s">
        <v>143</v>
      </c>
    </row>
    <row r="7" spans="1:10" s="272" customFormat="1" ht="17.25" customHeight="1">
      <c r="A7" s="608"/>
      <c r="B7" s="1921" t="s">
        <v>144</v>
      </c>
      <c r="C7" s="1921"/>
      <c r="D7" s="609" t="s">
        <v>374</v>
      </c>
      <c r="E7" s="609"/>
      <c r="F7" s="1921" t="s">
        <v>376</v>
      </c>
      <c r="G7" s="609"/>
    </row>
    <row r="8" spans="1:10" s="272" customFormat="1" ht="15" customHeight="1">
      <c r="A8" s="608"/>
      <c r="B8" s="1921" t="s">
        <v>145</v>
      </c>
      <c r="C8" s="1921"/>
      <c r="D8" s="609" t="s">
        <v>321</v>
      </c>
      <c r="E8" s="609"/>
      <c r="F8" s="1921" t="s">
        <v>400</v>
      </c>
      <c r="G8" s="609"/>
    </row>
    <row r="9" spans="1:10" s="272" customFormat="1" ht="15" customHeight="1">
      <c r="A9" s="608"/>
      <c r="B9" s="1921" t="s">
        <v>165</v>
      </c>
      <c r="C9" s="1921"/>
      <c r="D9" s="609" t="s">
        <v>375</v>
      </c>
      <c r="E9" s="609"/>
      <c r="F9" s="1921" t="s">
        <v>377</v>
      </c>
      <c r="G9" s="609"/>
    </row>
    <row r="10" spans="1:10" s="272" customFormat="1" ht="15" customHeight="1">
      <c r="A10" s="608"/>
      <c r="B10" s="1921" t="s">
        <v>399</v>
      </c>
      <c r="C10" s="1921"/>
      <c r="D10" s="609" t="s">
        <v>337</v>
      </c>
      <c r="E10" s="609"/>
      <c r="F10" s="1921" t="s">
        <v>330</v>
      </c>
      <c r="G10" s="609"/>
    </row>
    <row r="11" spans="1:10" s="272" customFormat="1" ht="14.25" customHeight="1">
      <c r="A11" s="608"/>
      <c r="B11" s="1921"/>
      <c r="C11" s="1921"/>
      <c r="D11" s="609"/>
      <c r="E11" s="609"/>
      <c r="F11" s="1921"/>
      <c r="G11" s="1921"/>
      <c r="H11" s="609"/>
    </row>
    <row r="12" spans="1:10" ht="6.75" customHeight="1">
      <c r="A12" s="1745"/>
      <c r="B12" s="1746"/>
      <c r="C12" s="1746"/>
      <c r="D12" s="1747"/>
      <c r="E12" s="1746"/>
      <c r="F12" s="1748"/>
      <c r="G12" s="1746"/>
      <c r="H12" s="1748"/>
      <c r="I12" s="1749"/>
      <c r="J12" s="1432"/>
    </row>
    <row r="13" spans="1:10" ht="15">
      <c r="A13" s="1750"/>
      <c r="B13" s="1951" t="s">
        <v>581</v>
      </c>
      <c r="C13" s="1751"/>
      <c r="D13" s="1752" t="s">
        <v>662</v>
      </c>
      <c r="E13" s="1753" t="s">
        <v>582</v>
      </c>
      <c r="F13" s="1948"/>
      <c r="G13" s="1751"/>
      <c r="H13" s="1754" t="s">
        <v>583</v>
      </c>
      <c r="I13" s="1755"/>
      <c r="J13" s="1432"/>
    </row>
    <row r="14" spans="1:10" s="1950" customFormat="1" ht="4.5" customHeight="1">
      <c r="A14" s="1940"/>
      <c r="B14" s="1941"/>
      <c r="C14" s="1942"/>
      <c r="D14" s="1943"/>
      <c r="E14" s="1944"/>
      <c r="F14" s="1945"/>
      <c r="G14" s="1942"/>
      <c r="H14" s="1946"/>
      <c r="I14" s="1947"/>
      <c r="J14" s="1949"/>
    </row>
    <row r="15" spans="1:10" ht="16.5" customHeight="1">
      <c r="A15" s="1445"/>
      <c r="B15" s="1082"/>
      <c r="C15" s="1433"/>
      <c r="D15" s="1921"/>
      <c r="E15" s="1433"/>
      <c r="F15" s="1921"/>
      <c r="G15" s="1433"/>
      <c r="H15" s="1433"/>
      <c r="I15" s="1433"/>
      <c r="J15" s="1432"/>
    </row>
    <row r="16" spans="1:10" ht="18.95" customHeight="1">
      <c r="A16" s="1445"/>
      <c r="B16" s="2252" t="s">
        <v>579</v>
      </c>
      <c r="C16" s="2253"/>
      <c r="D16" s="2253"/>
      <c r="E16" s="2253"/>
      <c r="F16" s="2253"/>
      <c r="G16" s="2253"/>
      <c r="H16" s="2253"/>
      <c r="I16" s="1433"/>
      <c r="J16" s="1432"/>
    </row>
    <row r="17" spans="1:11" s="1431" customFormat="1" ht="17.25" customHeight="1">
      <c r="B17" s="1511" t="s">
        <v>751</v>
      </c>
    </row>
    <row r="18" spans="1:11" s="1431" customFormat="1">
      <c r="B18" s="2254" t="s">
        <v>495</v>
      </c>
      <c r="C18" s="2254"/>
      <c r="D18" s="2254"/>
      <c r="E18" s="2254"/>
      <c r="F18" s="2254"/>
      <c r="G18" s="2254"/>
      <c r="H18" s="2254"/>
      <c r="K18" s="1381"/>
    </row>
    <row r="19" spans="1:11" s="1431" customFormat="1">
      <c r="B19" s="2254" t="s">
        <v>496</v>
      </c>
      <c r="C19" s="2255"/>
      <c r="D19" s="2255"/>
      <c r="E19" s="2255"/>
      <c r="F19" s="2255"/>
      <c r="G19" s="2255"/>
      <c r="H19" s="2255"/>
      <c r="K19" s="1381"/>
    </row>
    <row r="20" spans="1:11" s="1431" customFormat="1">
      <c r="B20" s="2254" t="s">
        <v>497</v>
      </c>
      <c r="C20" s="2255"/>
      <c r="D20" s="2255"/>
      <c r="E20" s="2255"/>
      <c r="F20" s="2255"/>
      <c r="G20" s="2255"/>
      <c r="H20" s="2255"/>
      <c r="K20" s="1381"/>
    </row>
    <row r="21" spans="1:11" ht="20.100000000000001" customHeight="1">
      <c r="B21" s="1939" t="s">
        <v>691</v>
      </c>
      <c r="C21" s="1920"/>
      <c r="D21" s="609"/>
      <c r="E21" s="609"/>
      <c r="F21" s="609"/>
      <c r="G21" s="609"/>
    </row>
    <row r="22" spans="1:11" s="272" customFormat="1" ht="17.25" customHeight="1">
      <c r="A22" s="608"/>
      <c r="B22" s="2256" t="s">
        <v>677</v>
      </c>
      <c r="C22" s="2256"/>
      <c r="D22" s="2256"/>
      <c r="E22" s="2256"/>
      <c r="F22" s="2256"/>
      <c r="G22" s="2256"/>
      <c r="H22" s="2256"/>
    </row>
    <row r="23" spans="1:11" s="274" customFormat="1">
      <c r="A23" s="1431"/>
      <c r="B23" s="2254" t="s">
        <v>566</v>
      </c>
      <c r="C23" s="2254"/>
      <c r="D23" s="2254"/>
      <c r="E23" s="2254"/>
      <c r="F23" s="2254"/>
      <c r="G23" s="2254"/>
      <c r="H23" s="2254"/>
    </row>
    <row r="24" spans="1:11" ht="20.100000000000001" customHeight="1">
      <c r="B24" s="2249" t="s">
        <v>58</v>
      </c>
      <c r="C24" s="2257"/>
      <c r="D24" s="2257"/>
      <c r="E24" s="2257"/>
      <c r="F24" s="2257"/>
      <c r="G24" s="2257"/>
      <c r="H24" s="2257"/>
    </row>
    <row r="25" spans="1:11" s="1431" customFormat="1" ht="12.75" customHeight="1">
      <c r="B25" s="1922" t="s">
        <v>568</v>
      </c>
      <c r="C25" s="1434"/>
      <c r="D25" s="1434"/>
      <c r="E25" s="1434"/>
      <c r="F25" s="1434"/>
      <c r="G25" s="1434"/>
      <c r="H25" s="1434"/>
    </row>
    <row r="26" spans="1:11" s="1431" customFormat="1" ht="12.75" customHeight="1">
      <c r="B26" s="1436" t="s">
        <v>702</v>
      </c>
      <c r="C26" s="1434"/>
      <c r="D26" s="1434"/>
      <c r="E26" s="1434"/>
      <c r="F26" s="1434"/>
      <c r="G26" s="1434"/>
      <c r="H26" s="1434"/>
    </row>
    <row r="27" spans="1:11" s="1431" customFormat="1" ht="12.75" customHeight="1">
      <c r="B27" s="1922" t="s">
        <v>535</v>
      </c>
      <c r="C27" s="1434"/>
      <c r="D27" s="1434"/>
      <c r="E27" s="1434"/>
      <c r="F27" s="1434"/>
      <c r="G27" s="1434"/>
      <c r="H27" s="1434"/>
    </row>
    <row r="28" spans="1:11" s="1431" customFormat="1" ht="12.75" customHeight="1">
      <c r="B28" s="1436" t="s">
        <v>701</v>
      </c>
      <c r="C28" s="1435"/>
      <c r="D28" s="1435"/>
      <c r="E28" s="1435"/>
      <c r="F28" s="1435"/>
      <c r="G28" s="1435"/>
      <c r="H28" s="1435"/>
    </row>
    <row r="29" spans="1:11" s="1432" customFormat="1" ht="20.100000000000001" customHeight="1">
      <c r="B29" s="2249" t="s">
        <v>567</v>
      </c>
      <c r="C29" s="2250"/>
      <c r="D29" s="2250"/>
      <c r="E29" s="2250"/>
      <c r="F29" s="2250"/>
      <c r="G29" s="2250"/>
      <c r="H29" s="2250"/>
    </row>
    <row r="30" spans="1:11" s="273" customFormat="1" ht="13.5" customHeight="1">
      <c r="A30" s="610"/>
      <c r="B30" s="1922" t="s">
        <v>736</v>
      </c>
      <c r="C30" s="1434"/>
      <c r="D30" s="1434"/>
      <c r="E30" s="1434"/>
      <c r="F30" s="610"/>
      <c r="G30" s="610"/>
      <c r="H30" s="610"/>
    </row>
    <row r="31" spans="1:11" s="1431" customFormat="1" ht="12.75" customHeight="1">
      <c r="B31" s="1922" t="s">
        <v>737</v>
      </c>
      <c r="C31" s="1434"/>
      <c r="D31" s="1434"/>
      <c r="E31" s="1434"/>
      <c r="F31" s="1434"/>
      <c r="G31" s="1434"/>
      <c r="H31" s="1434"/>
    </row>
    <row r="32" spans="1:11" s="1431" customFormat="1" ht="12.75" customHeight="1">
      <c r="B32" s="1922" t="s">
        <v>738</v>
      </c>
      <c r="C32" s="1434"/>
      <c r="D32" s="1434"/>
      <c r="E32" s="1434"/>
      <c r="F32" s="1434"/>
      <c r="G32" s="1434"/>
      <c r="H32" s="1434"/>
    </row>
    <row r="33" spans="2:8" s="1431" customFormat="1" ht="12.75" customHeight="1">
      <c r="B33" s="2187" t="s">
        <v>745</v>
      </c>
      <c r="F33" s="1434"/>
      <c r="G33" s="1434"/>
      <c r="H33" s="1434"/>
    </row>
    <row r="34" spans="2:8" ht="20.100000000000001" customHeight="1">
      <c r="B34" s="2249" t="s">
        <v>536</v>
      </c>
      <c r="C34" s="2250"/>
      <c r="D34" s="2250"/>
      <c r="E34" s="2250"/>
      <c r="F34" s="2250"/>
      <c r="G34" s="2250"/>
      <c r="H34" s="2250"/>
    </row>
    <row r="35" spans="2:8" s="1431" customFormat="1" ht="12.75" customHeight="1">
      <c r="B35" s="1511" t="s">
        <v>585</v>
      </c>
      <c r="C35" s="1434"/>
      <c r="D35" s="1434"/>
      <c r="E35" s="1434"/>
      <c r="F35" s="1434"/>
      <c r="G35" s="1434"/>
      <c r="H35" s="1434"/>
    </row>
    <row r="36" spans="2:8" ht="38.25" customHeight="1">
      <c r="B36" s="2249" t="s">
        <v>692</v>
      </c>
      <c r="C36" s="2257"/>
      <c r="D36" s="2257"/>
      <c r="E36" s="2257"/>
      <c r="F36" s="2257"/>
      <c r="G36" s="2257"/>
      <c r="H36" s="2257"/>
    </row>
    <row r="37" spans="2:8" s="1431" customFormat="1" ht="12.75" customHeight="1">
      <c r="B37" s="1922" t="s">
        <v>498</v>
      </c>
      <c r="C37" s="1434"/>
      <c r="D37" s="1434"/>
      <c r="E37" s="1434"/>
      <c r="F37" s="1434"/>
      <c r="G37" s="1434"/>
      <c r="H37" s="1434"/>
    </row>
    <row r="38" spans="2:8" s="1431" customFormat="1" ht="12.75" customHeight="1">
      <c r="B38" s="1922" t="s">
        <v>499</v>
      </c>
      <c r="C38" s="1434"/>
      <c r="D38" s="1434"/>
      <c r="E38" s="1434"/>
      <c r="F38" s="1434"/>
      <c r="G38" s="1434"/>
      <c r="H38" s="1434"/>
    </row>
    <row r="39" spans="2:8" s="1431" customFormat="1" ht="12.75" customHeight="1">
      <c r="B39" s="1922" t="s">
        <v>500</v>
      </c>
      <c r="C39" s="1434"/>
      <c r="D39" s="1434"/>
      <c r="E39" s="1434"/>
      <c r="F39" s="1434"/>
      <c r="G39" s="1434"/>
      <c r="H39" s="1434"/>
    </row>
    <row r="40" spans="2:8" s="1081" customFormat="1" ht="12.75" customHeight="1">
      <c r="B40" s="2254" t="s">
        <v>530</v>
      </c>
      <c r="C40" s="2254"/>
      <c r="D40" s="2254"/>
      <c r="E40" s="2254"/>
      <c r="F40" s="2254"/>
      <c r="G40" s="2254"/>
      <c r="H40" s="2254"/>
    </row>
    <row r="41" spans="2:8" s="1431" customFormat="1" ht="12.75" customHeight="1">
      <c r="B41" s="1922" t="s">
        <v>501</v>
      </c>
      <c r="C41" s="1434"/>
      <c r="D41" s="1434"/>
      <c r="E41" s="1434"/>
      <c r="F41" s="1434"/>
      <c r="G41" s="1434"/>
      <c r="H41" s="1434"/>
    </row>
    <row r="42" spans="2:8" s="1431" customFormat="1" ht="15" customHeight="1">
      <c r="B42" s="1922"/>
      <c r="C42" s="1434"/>
      <c r="D42" s="1434"/>
      <c r="E42" s="1434"/>
      <c r="F42" s="1434"/>
      <c r="G42" s="1434"/>
      <c r="H42" s="1434"/>
    </row>
    <row r="43" spans="2:8" ht="20.100000000000001" customHeight="1">
      <c r="B43" s="2249" t="s">
        <v>752</v>
      </c>
      <c r="C43" s="2257"/>
      <c r="D43" s="2257"/>
      <c r="E43" s="2257"/>
      <c r="F43" s="2257"/>
      <c r="G43" s="2257"/>
      <c r="H43" s="2257"/>
    </row>
    <row r="44" spans="2:8" s="1431" customFormat="1" ht="12.75" customHeight="1">
      <c r="B44" s="1922" t="s">
        <v>573</v>
      </c>
      <c r="C44" s="1434"/>
      <c r="D44" s="1434"/>
      <c r="E44" s="1434"/>
      <c r="F44" s="1434"/>
      <c r="G44" s="1434"/>
      <c r="H44" s="1434"/>
    </row>
    <row r="45" spans="2:8" s="1431" customFormat="1" ht="12.75" customHeight="1">
      <c r="B45" s="1436" t="s">
        <v>744</v>
      </c>
      <c r="C45" s="1434"/>
      <c r="D45" s="1434"/>
      <c r="E45" s="1434"/>
      <c r="F45" s="1434"/>
      <c r="G45" s="1434"/>
      <c r="H45" s="1434"/>
    </row>
    <row r="46" spans="2:8" s="1431" customFormat="1" ht="12.75" customHeight="1">
      <c r="B46" s="1922" t="s">
        <v>574</v>
      </c>
      <c r="C46" s="1434"/>
      <c r="D46" s="1434"/>
      <c r="E46" s="1434"/>
      <c r="F46" s="1434"/>
      <c r="G46" s="1434"/>
      <c r="H46" s="1434"/>
    </row>
    <row r="47" spans="2:8" s="1431" customFormat="1" ht="12.75" customHeight="1">
      <c r="B47" s="1436" t="s">
        <v>746</v>
      </c>
      <c r="C47" s="1434"/>
      <c r="D47" s="1434"/>
      <c r="E47" s="1434"/>
      <c r="F47" s="1434"/>
      <c r="G47" s="1434"/>
      <c r="H47" s="1434"/>
    </row>
    <row r="48" spans="2:8" s="1431" customFormat="1" ht="12.75" customHeight="1">
      <c r="B48" s="1922" t="s">
        <v>578</v>
      </c>
      <c r="C48" s="1434"/>
      <c r="D48" s="1434"/>
      <c r="E48" s="1434"/>
      <c r="F48" s="1434"/>
      <c r="G48" s="1434"/>
      <c r="H48" s="1434"/>
    </row>
    <row r="49" spans="1:8" s="274" customFormat="1" ht="12.75" customHeight="1">
      <c r="A49" s="1431"/>
      <c r="B49" s="1436" t="s">
        <v>700</v>
      </c>
      <c r="C49" s="1435"/>
      <c r="D49" s="1435"/>
      <c r="E49" s="1435"/>
      <c r="F49" s="1435"/>
      <c r="G49" s="1435"/>
      <c r="H49" s="1435"/>
    </row>
    <row r="50" spans="1:8" s="274" customFormat="1" ht="20.100000000000001" customHeight="1">
      <c r="A50" s="1431"/>
      <c r="B50" s="2249" t="s">
        <v>633</v>
      </c>
      <c r="C50" s="2263"/>
      <c r="D50" s="2263"/>
      <c r="E50" s="2263"/>
      <c r="F50" s="2263"/>
      <c r="G50" s="2263"/>
      <c r="H50" s="2263"/>
    </row>
    <row r="51" spans="1:8" s="274" customFormat="1" ht="12.75" customHeight="1">
      <c r="A51" s="1431"/>
      <c r="B51" s="1919"/>
      <c r="C51" s="1920"/>
      <c r="D51" s="1920"/>
      <c r="E51" s="1920"/>
      <c r="F51" s="1920"/>
      <c r="G51" s="1920"/>
      <c r="H51" s="1920"/>
    </row>
    <row r="52" spans="1:8" s="274" customFormat="1" ht="12.75" customHeight="1">
      <c r="A52" s="1431"/>
      <c r="C52" s="1920"/>
      <c r="D52" s="1920"/>
      <c r="E52" s="1920"/>
      <c r="F52" s="1920"/>
      <c r="G52" s="1920"/>
      <c r="H52" s="1920"/>
    </row>
    <row r="53" spans="1:8" s="274" customFormat="1" ht="19.5" customHeight="1">
      <c r="A53" s="1923"/>
      <c r="B53" s="1938" t="str">
        <f>"En "&amp;C4&amp;" étiez-vous lié par une  entente avec une ou plusieurs associations professionnelles parmi les suivantes ?"</f>
        <v>En 2018-2019 étiez-vous lié par une  entente avec une ou plusieurs associations professionnelles parmi les suivantes ?</v>
      </c>
      <c r="C53" s="1924"/>
      <c r="D53" s="1925"/>
      <c r="E53" s="1925"/>
      <c r="F53" s="1925"/>
      <c r="G53" s="1925"/>
      <c r="H53" s="1926"/>
    </row>
    <row r="54" spans="1:8" s="274" customFormat="1" ht="15.75" customHeight="1">
      <c r="A54" s="1927"/>
      <c r="B54" s="1928"/>
      <c r="C54" s="1929"/>
      <c r="D54" s="1929"/>
      <c r="E54" s="1929"/>
      <c r="F54" s="1929"/>
      <c r="G54" s="1929"/>
      <c r="H54" s="1930"/>
    </row>
    <row r="55" spans="1:8" s="274" customFormat="1" ht="15.75" customHeight="1">
      <c r="A55" s="1927"/>
      <c r="B55" s="1931" t="s">
        <v>688</v>
      </c>
      <c r="C55" s="1929"/>
      <c r="D55" s="1929"/>
      <c r="E55" s="1929"/>
      <c r="F55" s="1929"/>
      <c r="G55" s="1929"/>
      <c r="H55" s="1930"/>
    </row>
    <row r="56" spans="1:8" s="274" customFormat="1" ht="5.25" customHeight="1">
      <c r="A56" s="1927"/>
      <c r="B56" s="1928"/>
      <c r="C56" s="1929"/>
      <c r="D56" s="1929"/>
      <c r="E56" s="1929"/>
      <c r="F56" s="1929"/>
      <c r="G56" s="1929"/>
      <c r="H56" s="1930"/>
    </row>
    <row r="57" spans="1:8" s="274" customFormat="1" ht="15.75" customHeight="1">
      <c r="A57" s="1927"/>
      <c r="B57" s="1932" t="s">
        <v>678</v>
      </c>
      <c r="C57" s="1929"/>
      <c r="D57" s="1929"/>
      <c r="E57" s="1929"/>
      <c r="F57" s="1929"/>
      <c r="G57" s="1929"/>
      <c r="H57" s="1930"/>
    </row>
    <row r="58" spans="1:8" s="274" customFormat="1" ht="15.75" customHeight="1">
      <c r="A58" s="1927"/>
      <c r="B58" s="1932" t="s">
        <v>679</v>
      </c>
      <c r="C58" s="1929"/>
      <c r="D58" s="1929"/>
      <c r="E58" s="1929"/>
      <c r="F58" s="1929"/>
      <c r="G58" s="1929"/>
      <c r="H58" s="1930"/>
    </row>
    <row r="59" spans="1:8" s="274" customFormat="1" ht="15.75" customHeight="1">
      <c r="A59" s="1927"/>
      <c r="B59" s="1932" t="s">
        <v>680</v>
      </c>
      <c r="C59" s="1929"/>
      <c r="D59" s="1929"/>
      <c r="E59" s="1929"/>
      <c r="F59" s="1929"/>
      <c r="G59" s="1929"/>
      <c r="H59" s="1930"/>
    </row>
    <row r="60" spans="1:8" s="274" customFormat="1" ht="15.75" customHeight="1">
      <c r="A60" s="1927"/>
      <c r="B60" s="1932" t="s">
        <v>681</v>
      </c>
      <c r="C60" s="1929"/>
      <c r="D60" s="1929"/>
      <c r="E60" s="1929"/>
      <c r="F60" s="1929"/>
      <c r="G60" s="1929"/>
      <c r="H60" s="1930"/>
    </row>
    <row r="61" spans="1:8" s="274" customFormat="1" ht="15.75" customHeight="1">
      <c r="A61" s="1927"/>
      <c r="B61" s="1932" t="s">
        <v>682</v>
      </c>
      <c r="C61" s="1929"/>
      <c r="D61" s="1929"/>
      <c r="E61" s="1929"/>
      <c r="F61" s="1929"/>
      <c r="G61" s="1929"/>
      <c r="H61" s="1930"/>
    </row>
    <row r="62" spans="1:8" s="274" customFormat="1" ht="15.75" customHeight="1">
      <c r="A62" s="1927"/>
      <c r="B62" s="1932" t="s">
        <v>683</v>
      </c>
      <c r="C62" s="1929"/>
      <c r="D62" s="1929"/>
      <c r="E62" s="1929"/>
      <c r="F62" s="1929"/>
      <c r="G62" s="1929"/>
      <c r="H62" s="1930"/>
    </row>
    <row r="63" spans="1:8" s="274" customFormat="1" ht="15.75" customHeight="1">
      <c r="A63" s="1927"/>
      <c r="B63" s="1932" t="s">
        <v>684</v>
      </c>
      <c r="C63" s="1929"/>
      <c r="D63" s="1929"/>
      <c r="E63" s="1929"/>
      <c r="F63" s="1929"/>
      <c r="G63" s="1929"/>
      <c r="H63" s="1930"/>
    </row>
    <row r="64" spans="1:8" s="274" customFormat="1" ht="15.75" customHeight="1">
      <c r="A64" s="1927"/>
      <c r="B64" s="1932" t="s">
        <v>685</v>
      </c>
      <c r="C64" s="1929"/>
      <c r="D64" s="1929"/>
      <c r="E64" s="1929"/>
      <c r="F64" s="1929"/>
      <c r="G64" s="1929"/>
      <c r="H64" s="1930"/>
    </row>
    <row r="65" spans="1:13" s="274" customFormat="1" ht="15.75" customHeight="1">
      <c r="A65" s="1927"/>
      <c r="B65" s="1932" t="s">
        <v>686</v>
      </c>
      <c r="C65" s="1929"/>
      <c r="D65" s="1929"/>
      <c r="E65" s="1929"/>
      <c r="F65" s="1929"/>
      <c r="G65" s="1929"/>
      <c r="H65" s="1930"/>
    </row>
    <row r="66" spans="1:13" s="274" customFormat="1" ht="15.75" customHeight="1">
      <c r="A66" s="1927"/>
      <c r="B66" s="1932" t="s">
        <v>690</v>
      </c>
      <c r="C66" s="1929"/>
      <c r="D66" s="1929"/>
      <c r="E66" s="1929"/>
      <c r="F66" s="1929"/>
      <c r="G66" s="1929"/>
      <c r="H66" s="1930"/>
    </row>
    <row r="67" spans="1:13" s="274" customFormat="1" ht="15.75" customHeight="1">
      <c r="A67" s="1927"/>
      <c r="B67" s="1932" t="s">
        <v>689</v>
      </c>
      <c r="C67" s="1929"/>
      <c r="D67" s="1929"/>
      <c r="E67" s="1929"/>
      <c r="F67" s="1929"/>
      <c r="G67" s="1929"/>
      <c r="H67" s="1930"/>
    </row>
    <row r="68" spans="1:13" s="274" customFormat="1" ht="6" customHeight="1">
      <c r="A68" s="1927"/>
      <c r="B68" s="1933"/>
      <c r="C68" s="1929"/>
      <c r="D68" s="1929"/>
      <c r="E68" s="1929"/>
      <c r="F68" s="1929"/>
      <c r="G68" s="1929"/>
      <c r="H68" s="1930"/>
    </row>
    <row r="69" spans="1:13" s="274" customFormat="1" ht="15" customHeight="1">
      <c r="A69" s="1927"/>
      <c r="B69" s="1931" t="s">
        <v>687</v>
      </c>
      <c r="C69" s="1929"/>
      <c r="D69" s="1929"/>
      <c r="E69" s="1929"/>
      <c r="F69" s="1929"/>
      <c r="G69" s="1929"/>
      <c r="H69" s="1930"/>
    </row>
    <row r="70" spans="1:13" s="274" customFormat="1" ht="4.5" customHeight="1">
      <c r="A70" s="1934"/>
      <c r="B70" s="1935"/>
      <c r="C70" s="1936"/>
      <c r="D70" s="1936"/>
      <c r="E70" s="1936"/>
      <c r="F70" s="1936"/>
      <c r="G70" s="1936"/>
      <c r="H70" s="1937"/>
    </row>
    <row r="71" spans="1:13" s="274" customFormat="1" ht="12.75" customHeight="1">
      <c r="A71" s="1431"/>
      <c r="B71" s="1919"/>
      <c r="C71" s="1920"/>
      <c r="D71" s="1920"/>
      <c r="E71" s="1920"/>
      <c r="F71" s="1920"/>
      <c r="G71" s="1920"/>
      <c r="H71" s="1920"/>
    </row>
    <row r="72" spans="1:13" s="274" customFormat="1" ht="12.75" customHeight="1">
      <c r="A72" s="1431"/>
      <c r="B72" s="1919"/>
      <c r="C72" s="1920"/>
      <c r="D72" s="1920"/>
      <c r="E72" s="1920"/>
      <c r="F72" s="1920"/>
      <c r="G72" s="1920"/>
      <c r="H72" s="1920"/>
    </row>
    <row r="73" spans="1:13" s="274" customFormat="1" ht="12.75" customHeight="1">
      <c r="A73" s="1431"/>
      <c r="B73" s="1919"/>
      <c r="C73" s="1920"/>
      <c r="D73" s="1920"/>
      <c r="E73" s="1920"/>
      <c r="F73" s="1920"/>
      <c r="G73" s="1920"/>
      <c r="H73" s="1920"/>
    </row>
    <row r="74" spans="1:13">
      <c r="B74" s="1083"/>
      <c r="C74" s="1429"/>
      <c r="D74" s="1429"/>
      <c r="E74" s="1429"/>
      <c r="F74" s="1429"/>
      <c r="G74" s="1429"/>
      <c r="H74" s="1429"/>
    </row>
    <row r="75" spans="1:13" ht="18.75" customHeight="1">
      <c r="A75" s="1759"/>
      <c r="B75" s="2264" t="s">
        <v>606</v>
      </c>
      <c r="C75" s="2265"/>
      <c r="D75" s="2265"/>
      <c r="E75" s="2265"/>
      <c r="F75" s="2265"/>
      <c r="G75" s="2265"/>
      <c r="H75" s="2266"/>
    </row>
    <row r="76" spans="1:13" ht="30" customHeight="1">
      <c r="A76" s="1760"/>
      <c r="B76" s="2259" t="s">
        <v>607</v>
      </c>
      <c r="C76" s="2260"/>
      <c r="D76" s="2260"/>
      <c r="E76" s="2260"/>
      <c r="F76" s="2260"/>
      <c r="G76" s="2260"/>
      <c r="H76" s="2261"/>
    </row>
    <row r="77" spans="1:13" ht="22.5" customHeight="1">
      <c r="A77" s="1760"/>
      <c r="B77" s="2259" t="s">
        <v>608</v>
      </c>
      <c r="C77" s="2259"/>
      <c r="D77" s="2259"/>
      <c r="E77" s="2259"/>
      <c r="F77" s="2259"/>
      <c r="G77" s="2259"/>
      <c r="H77" s="2262"/>
    </row>
    <row r="78" spans="1:13" ht="18" customHeight="1">
      <c r="A78" s="1760"/>
      <c r="B78" s="2259" t="s">
        <v>609</v>
      </c>
      <c r="C78" s="2259"/>
      <c r="D78" s="2259"/>
      <c r="E78" s="2259"/>
      <c r="F78" s="2259"/>
      <c r="G78" s="2259"/>
      <c r="H78" s="2262"/>
      <c r="J78" s="1758"/>
      <c r="K78" s="1758"/>
      <c r="M78" s="1429" t="s">
        <v>118</v>
      </c>
    </row>
    <row r="79" spans="1:13" ht="29.25" customHeight="1">
      <c r="A79" s="1760"/>
      <c r="B79" s="2259" t="s">
        <v>610</v>
      </c>
      <c r="C79" s="2259"/>
      <c r="D79" s="2259"/>
      <c r="E79" s="2259"/>
      <c r="F79" s="2259"/>
      <c r="G79" s="2259"/>
      <c r="H79" s="2262"/>
      <c r="J79" s="1758"/>
      <c r="K79" s="1758"/>
    </row>
    <row r="80" spans="1:13" ht="6.75" customHeight="1">
      <c r="A80" s="1760"/>
      <c r="B80" s="2138"/>
      <c r="C80" s="1949"/>
      <c r="D80" s="1949"/>
      <c r="E80" s="1949"/>
      <c r="F80" s="1949"/>
      <c r="G80" s="1949"/>
      <c r="H80" s="2137"/>
    </row>
    <row r="81" spans="1:17" ht="22.5" customHeight="1">
      <c r="A81" s="1761"/>
      <c r="B81" s="2141" t="s">
        <v>712</v>
      </c>
      <c r="C81" s="2139"/>
      <c r="D81" s="2139"/>
      <c r="E81" s="2139"/>
      <c r="F81" s="2142"/>
      <c r="G81" s="2140" t="s">
        <v>713</v>
      </c>
      <c r="H81" s="2143"/>
    </row>
    <row r="87" spans="1:17" s="1432" customFormat="1" ht="15.75" customHeight="1">
      <c r="B87" s="1433"/>
      <c r="I87" s="1429"/>
      <c r="J87" s="1429"/>
      <c r="K87" s="1429"/>
      <c r="L87" s="1429"/>
      <c r="M87" s="1429"/>
      <c r="N87" s="1429"/>
      <c r="O87" s="1429"/>
      <c r="P87" s="1429"/>
      <c r="Q87" s="1429"/>
    </row>
    <row r="90" spans="1:17" s="1432" customFormat="1" ht="21.75" customHeight="1">
      <c r="B90" s="1433"/>
      <c r="I90" s="1429"/>
      <c r="J90" s="1429"/>
      <c r="K90" s="1429"/>
      <c r="L90" s="1429"/>
      <c r="M90" s="1429"/>
      <c r="N90" s="1429"/>
      <c r="O90" s="1429"/>
      <c r="P90" s="1429"/>
      <c r="Q90" s="1429"/>
    </row>
    <row r="94" spans="1:17" s="1432" customFormat="1" ht="15" customHeight="1">
      <c r="B94" s="1433"/>
      <c r="I94" s="1429"/>
      <c r="J94" s="1429"/>
      <c r="K94" s="1429"/>
      <c r="L94" s="1429"/>
      <c r="M94" s="1429"/>
      <c r="N94" s="1429"/>
      <c r="O94" s="1429"/>
      <c r="P94" s="1429"/>
      <c r="Q94" s="1429"/>
    </row>
    <row r="95" spans="1:17" s="1432" customFormat="1" ht="15.75" customHeight="1">
      <c r="B95" s="1433"/>
      <c r="I95" s="1429"/>
      <c r="J95" s="1429"/>
      <c r="K95" s="1429"/>
      <c r="L95" s="1429"/>
      <c r="M95" s="1429"/>
      <c r="N95" s="1429"/>
      <c r="O95" s="1429"/>
      <c r="P95" s="1429"/>
      <c r="Q95" s="1429"/>
    </row>
    <row r="97" spans="2:17" s="1432" customFormat="1" ht="12.75" customHeight="1">
      <c r="B97" s="1433"/>
      <c r="I97" s="1429"/>
      <c r="J97" s="1429"/>
      <c r="K97" s="1429"/>
      <c r="L97" s="1429"/>
      <c r="M97" s="1429"/>
      <c r="N97" s="1429"/>
      <c r="O97" s="1429"/>
      <c r="P97" s="1429"/>
      <c r="Q97" s="1429"/>
    </row>
    <row r="98" spans="2:17" s="1432" customFormat="1" ht="11.25" customHeight="1">
      <c r="B98" s="1433"/>
      <c r="I98" s="1429"/>
      <c r="J98" s="1429"/>
      <c r="K98" s="1429"/>
      <c r="L98" s="1429"/>
      <c r="M98" s="1429"/>
      <c r="N98" s="1429"/>
      <c r="O98" s="1429"/>
      <c r="P98" s="1429"/>
      <c r="Q98" s="1429"/>
    </row>
  </sheetData>
  <mergeCells count="20">
    <mergeCell ref="B76:H76"/>
    <mergeCell ref="B77:H77"/>
    <mergeCell ref="B78:H78"/>
    <mergeCell ref="B79:H79"/>
    <mergeCell ref="B34:H34"/>
    <mergeCell ref="B36:H36"/>
    <mergeCell ref="B40:H40"/>
    <mergeCell ref="B43:H43"/>
    <mergeCell ref="B50:H50"/>
    <mergeCell ref="B75:H75"/>
    <mergeCell ref="B29:H29"/>
    <mergeCell ref="A1:D1"/>
    <mergeCell ref="B16:H16"/>
    <mergeCell ref="B18:H18"/>
    <mergeCell ref="B19:H19"/>
    <mergeCell ref="B20:H20"/>
    <mergeCell ref="B22:H22"/>
    <mergeCell ref="B23:H23"/>
    <mergeCell ref="B24:H24"/>
    <mergeCell ref="F1:I1"/>
  </mergeCells>
  <printOptions horizontalCentered="1"/>
  <pageMargins left="0.39370078740157483" right="0.23622047244094491" top="0.35433070866141736" bottom="0.43307086614173229" header="0.31496062992125984" footer="0.31496062992125984"/>
  <pageSetup scale="85" fitToWidth="0" fitToHeight="0" orientation="portrait" r:id="rId1"/>
  <headerFooter alignWithMargins="0">
    <oddFooter xml:space="preserve">&amp;L&amp;"Arial,Gras"
</oddFooter>
  </headerFooter>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7745" r:id="rId4" name="Check Box 1">
              <controlPr defaultSize="0" autoFill="0" autoLine="0" autoPict="0">
                <anchor moveWithCells="1">
                  <from>
                    <xdr:col>5</xdr:col>
                    <xdr:colOff>9525</xdr:colOff>
                    <xdr:row>6</xdr:row>
                    <xdr:rowOff>142875</xdr:rowOff>
                  </from>
                  <to>
                    <xdr:col>5</xdr:col>
                    <xdr:colOff>352425</xdr:colOff>
                    <xdr:row>8</xdr:row>
                    <xdr:rowOff>66675</xdr:rowOff>
                  </to>
                </anchor>
              </controlPr>
            </control>
          </mc:Choice>
        </mc:AlternateContent>
        <mc:AlternateContent xmlns:mc="http://schemas.openxmlformats.org/markup-compatibility/2006">
          <mc:Choice Requires="x14">
            <control shapeId="287746" r:id="rId5" name="Check Box 2">
              <controlPr defaultSize="0" autoFill="0" autoLine="0" autoPict="0">
                <anchor moveWithCells="1">
                  <from>
                    <xdr:col>1</xdr:col>
                    <xdr:colOff>0</xdr:colOff>
                    <xdr:row>6</xdr:row>
                    <xdr:rowOff>180975</xdr:rowOff>
                  </from>
                  <to>
                    <xdr:col>1</xdr:col>
                    <xdr:colOff>219075</xdr:colOff>
                    <xdr:row>8</xdr:row>
                    <xdr:rowOff>76200</xdr:rowOff>
                  </to>
                </anchor>
              </controlPr>
            </control>
          </mc:Choice>
        </mc:AlternateContent>
        <mc:AlternateContent xmlns:mc="http://schemas.openxmlformats.org/markup-compatibility/2006">
          <mc:Choice Requires="x14">
            <control shapeId="287747" r:id="rId6" name="Check Box 3">
              <controlPr defaultSize="0" autoFill="0" autoLine="0" autoPict="0">
                <anchor moveWithCells="1">
                  <from>
                    <xdr:col>1</xdr:col>
                    <xdr:colOff>0</xdr:colOff>
                    <xdr:row>5</xdr:row>
                    <xdr:rowOff>180975</xdr:rowOff>
                  </from>
                  <to>
                    <xdr:col>1</xdr:col>
                    <xdr:colOff>314325</xdr:colOff>
                    <xdr:row>7</xdr:row>
                    <xdr:rowOff>47625</xdr:rowOff>
                  </to>
                </anchor>
              </controlPr>
            </control>
          </mc:Choice>
        </mc:AlternateContent>
        <mc:AlternateContent xmlns:mc="http://schemas.openxmlformats.org/markup-compatibility/2006">
          <mc:Choice Requires="x14">
            <control shapeId="287748" r:id="rId7" name="Check Box 4">
              <controlPr defaultSize="0" autoFill="0" autoLine="0" autoPict="0">
                <anchor moveWithCells="1">
                  <from>
                    <xdr:col>2</xdr:col>
                    <xdr:colOff>733425</xdr:colOff>
                    <xdr:row>6</xdr:row>
                    <xdr:rowOff>19050</xdr:rowOff>
                  </from>
                  <to>
                    <xdr:col>3</xdr:col>
                    <xdr:colOff>123825</xdr:colOff>
                    <xdr:row>7</xdr:row>
                    <xdr:rowOff>47625</xdr:rowOff>
                  </to>
                </anchor>
              </controlPr>
            </control>
          </mc:Choice>
        </mc:AlternateContent>
        <mc:AlternateContent xmlns:mc="http://schemas.openxmlformats.org/markup-compatibility/2006">
          <mc:Choice Requires="x14">
            <control shapeId="287749" r:id="rId8" name="Check Box 5">
              <controlPr defaultSize="0" autoFill="0" autoLine="0" autoPict="0">
                <anchor moveWithCells="1">
                  <from>
                    <xdr:col>2</xdr:col>
                    <xdr:colOff>733425</xdr:colOff>
                    <xdr:row>8</xdr:row>
                    <xdr:rowOff>104775</xdr:rowOff>
                  </from>
                  <to>
                    <xdr:col>3</xdr:col>
                    <xdr:colOff>114300</xdr:colOff>
                    <xdr:row>10</xdr:row>
                    <xdr:rowOff>95250</xdr:rowOff>
                  </to>
                </anchor>
              </controlPr>
            </control>
          </mc:Choice>
        </mc:AlternateContent>
        <mc:AlternateContent xmlns:mc="http://schemas.openxmlformats.org/markup-compatibility/2006">
          <mc:Choice Requires="x14">
            <control shapeId="287750" r:id="rId9" name="Check Box 6">
              <controlPr defaultSize="0" autoFill="0" autoLine="0" autoPict="0">
                <anchor moveWithCells="1">
                  <from>
                    <xdr:col>5</xdr:col>
                    <xdr:colOff>0</xdr:colOff>
                    <xdr:row>5</xdr:row>
                    <xdr:rowOff>123825</xdr:rowOff>
                  </from>
                  <to>
                    <xdr:col>5</xdr:col>
                    <xdr:colOff>295275</xdr:colOff>
                    <xdr:row>7</xdr:row>
                    <xdr:rowOff>85725</xdr:rowOff>
                  </to>
                </anchor>
              </controlPr>
            </control>
          </mc:Choice>
        </mc:AlternateContent>
        <mc:AlternateContent xmlns:mc="http://schemas.openxmlformats.org/markup-compatibility/2006">
          <mc:Choice Requires="x14">
            <control shapeId="287751" r:id="rId10" name="Check Box 7">
              <controlPr defaultSize="0" autoFill="0" autoLine="0" autoPict="0">
                <anchor moveWithCells="1">
                  <from>
                    <xdr:col>2</xdr:col>
                    <xdr:colOff>0</xdr:colOff>
                    <xdr:row>17</xdr:row>
                    <xdr:rowOff>0</xdr:rowOff>
                  </from>
                  <to>
                    <xdr:col>2</xdr:col>
                    <xdr:colOff>0</xdr:colOff>
                    <xdr:row>19</xdr:row>
                    <xdr:rowOff>0</xdr:rowOff>
                  </to>
                </anchor>
              </controlPr>
            </control>
          </mc:Choice>
        </mc:AlternateContent>
        <mc:AlternateContent xmlns:mc="http://schemas.openxmlformats.org/markup-compatibility/2006">
          <mc:Choice Requires="x14">
            <control shapeId="287752" r:id="rId11" name="Check Box 8">
              <controlPr defaultSize="0" autoFill="0" autoLine="0" autoPict="0">
                <anchor moveWithCells="1">
                  <from>
                    <xdr:col>1</xdr:col>
                    <xdr:colOff>0</xdr:colOff>
                    <xdr:row>7</xdr:row>
                    <xdr:rowOff>142875</xdr:rowOff>
                  </from>
                  <to>
                    <xdr:col>1</xdr:col>
                    <xdr:colOff>276225</xdr:colOff>
                    <xdr:row>9</xdr:row>
                    <xdr:rowOff>66675</xdr:rowOff>
                  </to>
                </anchor>
              </controlPr>
            </control>
          </mc:Choice>
        </mc:AlternateContent>
        <mc:AlternateContent xmlns:mc="http://schemas.openxmlformats.org/markup-compatibility/2006">
          <mc:Choice Requires="x14">
            <control shapeId="287753" r:id="rId12" name="Check Box 9">
              <controlPr defaultSize="0" autoFill="0" autoLine="0" autoPict="0">
                <anchor moveWithCells="1">
                  <from>
                    <xdr:col>1</xdr:col>
                    <xdr:colOff>0</xdr:colOff>
                    <xdr:row>28</xdr:row>
                    <xdr:rowOff>38100</xdr:rowOff>
                  </from>
                  <to>
                    <xdr:col>1</xdr:col>
                    <xdr:colOff>219075</xdr:colOff>
                    <xdr:row>29</xdr:row>
                    <xdr:rowOff>9525</xdr:rowOff>
                  </to>
                </anchor>
              </controlPr>
            </control>
          </mc:Choice>
        </mc:AlternateContent>
        <mc:AlternateContent xmlns:mc="http://schemas.openxmlformats.org/markup-compatibility/2006">
          <mc:Choice Requires="x14">
            <control shapeId="287754" r:id="rId13" name="Check Box 10">
              <controlPr defaultSize="0" autoFill="0" autoLine="0" autoPict="0">
                <anchor moveWithCells="1">
                  <from>
                    <xdr:col>1</xdr:col>
                    <xdr:colOff>0</xdr:colOff>
                    <xdr:row>49</xdr:row>
                    <xdr:rowOff>38100</xdr:rowOff>
                  </from>
                  <to>
                    <xdr:col>1</xdr:col>
                    <xdr:colOff>219075</xdr:colOff>
                    <xdr:row>50</xdr:row>
                    <xdr:rowOff>9525</xdr:rowOff>
                  </to>
                </anchor>
              </controlPr>
            </control>
          </mc:Choice>
        </mc:AlternateContent>
        <mc:AlternateContent xmlns:mc="http://schemas.openxmlformats.org/markup-compatibility/2006">
          <mc:Choice Requires="x14">
            <control shapeId="287755" r:id="rId14" name="Check Box 11">
              <controlPr defaultSize="0" autoFill="0" autoLine="0" autoPict="0">
                <anchor moveWithCells="1">
                  <from>
                    <xdr:col>2</xdr:col>
                    <xdr:colOff>733425</xdr:colOff>
                    <xdr:row>7</xdr:row>
                    <xdr:rowOff>152400</xdr:rowOff>
                  </from>
                  <to>
                    <xdr:col>3</xdr:col>
                    <xdr:colOff>28575</xdr:colOff>
                    <xdr:row>9</xdr:row>
                    <xdr:rowOff>76200</xdr:rowOff>
                  </to>
                </anchor>
              </controlPr>
            </control>
          </mc:Choice>
        </mc:AlternateContent>
        <mc:AlternateContent xmlns:mc="http://schemas.openxmlformats.org/markup-compatibility/2006">
          <mc:Choice Requires="x14">
            <control shapeId="287756" r:id="rId15" name="Check Box 12">
              <controlPr defaultSize="0" autoFill="0" autoLine="0" autoPict="0">
                <anchor moveWithCells="1">
                  <from>
                    <xdr:col>1</xdr:col>
                    <xdr:colOff>0</xdr:colOff>
                    <xdr:row>8</xdr:row>
                    <xdr:rowOff>142875</xdr:rowOff>
                  </from>
                  <to>
                    <xdr:col>1</xdr:col>
                    <xdr:colOff>257175</xdr:colOff>
                    <xdr:row>10</xdr:row>
                    <xdr:rowOff>57150</xdr:rowOff>
                  </to>
                </anchor>
              </controlPr>
            </control>
          </mc:Choice>
        </mc:AlternateContent>
        <mc:AlternateContent xmlns:mc="http://schemas.openxmlformats.org/markup-compatibility/2006">
          <mc:Choice Requires="x14">
            <control shapeId="287757" r:id="rId16" name="Check Box 13">
              <controlPr defaultSize="0" autoFill="0" autoLine="0" autoPict="0">
                <anchor moveWithCells="1">
                  <from>
                    <xdr:col>2</xdr:col>
                    <xdr:colOff>733425</xdr:colOff>
                    <xdr:row>6</xdr:row>
                    <xdr:rowOff>180975</xdr:rowOff>
                  </from>
                  <to>
                    <xdr:col>3</xdr:col>
                    <xdr:colOff>57150</xdr:colOff>
                    <xdr:row>8</xdr:row>
                    <xdr:rowOff>66675</xdr:rowOff>
                  </to>
                </anchor>
              </controlPr>
            </control>
          </mc:Choice>
        </mc:AlternateContent>
        <mc:AlternateContent xmlns:mc="http://schemas.openxmlformats.org/markup-compatibility/2006">
          <mc:Choice Requires="x14">
            <control shapeId="287758" r:id="rId17" name="Check Box 14">
              <controlPr defaultSize="0" autoFill="0" autoLine="0" autoPict="0">
                <anchor moveWithCells="1">
                  <from>
                    <xdr:col>5</xdr:col>
                    <xdr:colOff>19050</xdr:colOff>
                    <xdr:row>7</xdr:row>
                    <xdr:rowOff>104775</xdr:rowOff>
                  </from>
                  <to>
                    <xdr:col>5</xdr:col>
                    <xdr:colOff>314325</xdr:colOff>
                    <xdr:row>9</xdr:row>
                    <xdr:rowOff>76200</xdr:rowOff>
                  </to>
                </anchor>
              </controlPr>
            </control>
          </mc:Choice>
        </mc:AlternateContent>
        <mc:AlternateContent xmlns:mc="http://schemas.openxmlformats.org/markup-compatibility/2006">
          <mc:Choice Requires="x14">
            <control shapeId="287759" r:id="rId18" name="Check Box 15">
              <controlPr defaultSize="0" autoFill="0" autoLine="0" autoPict="0">
                <anchor moveWithCells="1">
                  <from>
                    <xdr:col>2</xdr:col>
                    <xdr:colOff>0</xdr:colOff>
                    <xdr:row>18</xdr:row>
                    <xdr:rowOff>0</xdr:rowOff>
                  </from>
                  <to>
                    <xdr:col>2</xdr:col>
                    <xdr:colOff>0</xdr:colOff>
                    <xdr:row>20</xdr:row>
                    <xdr:rowOff>0</xdr:rowOff>
                  </to>
                </anchor>
              </controlPr>
            </control>
          </mc:Choice>
        </mc:AlternateContent>
        <mc:AlternateContent xmlns:mc="http://schemas.openxmlformats.org/markup-compatibility/2006">
          <mc:Choice Requires="x14">
            <control shapeId="287760" r:id="rId19" name="Check Box 16">
              <controlPr defaultSize="0" autoFill="0" autoLine="0" autoPict="0">
                <anchor moveWithCells="1">
                  <from>
                    <xdr:col>2</xdr:col>
                    <xdr:colOff>0</xdr:colOff>
                    <xdr:row>21</xdr:row>
                    <xdr:rowOff>0</xdr:rowOff>
                  </from>
                  <to>
                    <xdr:col>2</xdr:col>
                    <xdr:colOff>0</xdr:colOff>
                    <xdr:row>22</xdr:row>
                    <xdr:rowOff>142875</xdr:rowOff>
                  </to>
                </anchor>
              </controlPr>
            </control>
          </mc:Choice>
        </mc:AlternateContent>
        <mc:AlternateContent xmlns:mc="http://schemas.openxmlformats.org/markup-compatibility/2006">
          <mc:Choice Requires="x14">
            <control shapeId="287761" r:id="rId20" name="Check Box 17">
              <controlPr defaultSize="0" autoFill="0" autoLine="0" autoPict="0">
                <anchor moveWithCells="1">
                  <from>
                    <xdr:col>2</xdr:col>
                    <xdr:colOff>0</xdr:colOff>
                    <xdr:row>22</xdr:row>
                    <xdr:rowOff>0</xdr:rowOff>
                  </from>
                  <to>
                    <xdr:col>2</xdr:col>
                    <xdr:colOff>0</xdr:colOff>
                    <xdr:row>23</xdr:row>
                    <xdr:rowOff>190500</xdr:rowOff>
                  </to>
                </anchor>
              </controlPr>
            </control>
          </mc:Choice>
        </mc:AlternateContent>
        <mc:AlternateContent xmlns:mc="http://schemas.openxmlformats.org/markup-compatibility/2006">
          <mc:Choice Requires="x14">
            <control shapeId="287762" r:id="rId21" name="Check Box 18">
              <controlPr defaultSize="0" autoFill="0" autoLine="0" autoPict="0">
                <anchor moveWithCells="1">
                  <from>
                    <xdr:col>1</xdr:col>
                    <xdr:colOff>0</xdr:colOff>
                    <xdr:row>23</xdr:row>
                    <xdr:rowOff>38100</xdr:rowOff>
                  </from>
                  <to>
                    <xdr:col>1</xdr:col>
                    <xdr:colOff>219075</xdr:colOff>
                    <xdr:row>24</xdr:row>
                    <xdr:rowOff>9525</xdr:rowOff>
                  </to>
                </anchor>
              </controlPr>
            </control>
          </mc:Choice>
        </mc:AlternateContent>
        <mc:AlternateContent xmlns:mc="http://schemas.openxmlformats.org/markup-compatibility/2006">
          <mc:Choice Requires="x14">
            <control shapeId="287763" r:id="rId22" name="Check Box 19">
              <controlPr defaultSize="0" autoFill="0" autoLine="0" autoPict="0">
                <anchor moveWithCells="1">
                  <from>
                    <xdr:col>2</xdr:col>
                    <xdr:colOff>0</xdr:colOff>
                    <xdr:row>19</xdr:row>
                    <xdr:rowOff>0</xdr:rowOff>
                  </from>
                  <to>
                    <xdr:col>2</xdr:col>
                    <xdr:colOff>0</xdr:colOff>
                    <xdr:row>20</xdr:row>
                    <xdr:rowOff>95250</xdr:rowOff>
                  </to>
                </anchor>
              </controlPr>
            </control>
          </mc:Choice>
        </mc:AlternateContent>
        <mc:AlternateContent xmlns:mc="http://schemas.openxmlformats.org/markup-compatibility/2006">
          <mc:Choice Requires="x14">
            <control shapeId="287764" r:id="rId23" name="Check Box 20">
              <controlPr defaultSize="0" autoFill="0" autoLine="0" autoPict="0">
                <anchor moveWithCells="1">
                  <from>
                    <xdr:col>2</xdr:col>
                    <xdr:colOff>0</xdr:colOff>
                    <xdr:row>36</xdr:row>
                    <xdr:rowOff>0</xdr:rowOff>
                  </from>
                  <to>
                    <xdr:col>2</xdr:col>
                    <xdr:colOff>0</xdr:colOff>
                    <xdr:row>38</xdr:row>
                    <xdr:rowOff>0</xdr:rowOff>
                  </to>
                </anchor>
              </controlPr>
            </control>
          </mc:Choice>
        </mc:AlternateContent>
        <mc:AlternateContent xmlns:mc="http://schemas.openxmlformats.org/markup-compatibility/2006">
          <mc:Choice Requires="x14">
            <control shapeId="287765" r:id="rId24" name="Check Box 21">
              <controlPr defaultSize="0" autoFill="0" autoLine="0" autoPict="0">
                <anchor moveWithCells="1">
                  <from>
                    <xdr:col>2</xdr:col>
                    <xdr:colOff>0</xdr:colOff>
                    <xdr:row>37</xdr:row>
                    <xdr:rowOff>0</xdr:rowOff>
                  </from>
                  <to>
                    <xdr:col>2</xdr:col>
                    <xdr:colOff>0</xdr:colOff>
                    <xdr:row>39</xdr:row>
                    <xdr:rowOff>0</xdr:rowOff>
                  </to>
                </anchor>
              </controlPr>
            </control>
          </mc:Choice>
        </mc:AlternateContent>
        <mc:AlternateContent xmlns:mc="http://schemas.openxmlformats.org/markup-compatibility/2006">
          <mc:Choice Requires="x14">
            <control shapeId="287766" r:id="rId25" name="Check Box 22">
              <controlPr defaultSize="0" autoFill="0" autoLine="0" autoPict="0">
                <anchor moveWithCells="1">
                  <from>
                    <xdr:col>2</xdr:col>
                    <xdr:colOff>0</xdr:colOff>
                    <xdr:row>39</xdr:row>
                    <xdr:rowOff>0</xdr:rowOff>
                  </from>
                  <to>
                    <xdr:col>2</xdr:col>
                    <xdr:colOff>0</xdr:colOff>
                    <xdr:row>41</xdr:row>
                    <xdr:rowOff>0</xdr:rowOff>
                  </to>
                </anchor>
              </controlPr>
            </control>
          </mc:Choice>
        </mc:AlternateContent>
        <mc:AlternateContent xmlns:mc="http://schemas.openxmlformats.org/markup-compatibility/2006">
          <mc:Choice Requires="x14">
            <control shapeId="287767" r:id="rId26" name="Check Box 23">
              <controlPr defaultSize="0" autoFill="0" autoLine="0" autoPict="0">
                <anchor moveWithCells="1">
                  <from>
                    <xdr:col>2</xdr:col>
                    <xdr:colOff>0</xdr:colOff>
                    <xdr:row>40</xdr:row>
                    <xdr:rowOff>0</xdr:rowOff>
                  </from>
                  <to>
                    <xdr:col>2</xdr:col>
                    <xdr:colOff>0</xdr:colOff>
                    <xdr:row>41</xdr:row>
                    <xdr:rowOff>161925</xdr:rowOff>
                  </to>
                </anchor>
              </controlPr>
            </control>
          </mc:Choice>
        </mc:AlternateContent>
        <mc:AlternateContent xmlns:mc="http://schemas.openxmlformats.org/markup-compatibility/2006">
          <mc:Choice Requires="x14">
            <control shapeId="287768" r:id="rId27" name="Check Box 24">
              <controlPr defaultSize="0" autoFill="0" autoLine="0" autoPict="0">
                <anchor moveWithCells="1">
                  <from>
                    <xdr:col>2</xdr:col>
                    <xdr:colOff>0</xdr:colOff>
                    <xdr:row>41</xdr:row>
                    <xdr:rowOff>0</xdr:rowOff>
                  </from>
                  <to>
                    <xdr:col>2</xdr:col>
                    <xdr:colOff>0</xdr:colOff>
                    <xdr:row>42</xdr:row>
                    <xdr:rowOff>133350</xdr:rowOff>
                  </to>
                </anchor>
              </controlPr>
            </control>
          </mc:Choice>
        </mc:AlternateContent>
        <mc:AlternateContent xmlns:mc="http://schemas.openxmlformats.org/markup-compatibility/2006">
          <mc:Choice Requires="x14">
            <control shapeId="287769" r:id="rId28" name="Check Box 25">
              <controlPr defaultSize="0" autoFill="0" autoLine="0" autoPict="0">
                <anchor moveWithCells="1">
                  <from>
                    <xdr:col>2</xdr:col>
                    <xdr:colOff>0</xdr:colOff>
                    <xdr:row>49</xdr:row>
                    <xdr:rowOff>0</xdr:rowOff>
                  </from>
                  <to>
                    <xdr:col>2</xdr:col>
                    <xdr:colOff>0</xdr:colOff>
                    <xdr:row>52</xdr:row>
                    <xdr:rowOff>0</xdr:rowOff>
                  </to>
                </anchor>
              </controlPr>
            </control>
          </mc:Choice>
        </mc:AlternateContent>
        <mc:AlternateContent xmlns:mc="http://schemas.openxmlformats.org/markup-compatibility/2006">
          <mc:Choice Requires="x14">
            <control shapeId="287770" r:id="rId29" name="Check Box 26">
              <controlPr defaultSize="0" autoFill="0" autoLine="0" autoPict="0">
                <anchor moveWithCells="1">
                  <from>
                    <xdr:col>2</xdr:col>
                    <xdr:colOff>0</xdr:colOff>
                    <xdr:row>38</xdr:row>
                    <xdr:rowOff>0</xdr:rowOff>
                  </from>
                  <to>
                    <xdr:col>2</xdr:col>
                    <xdr:colOff>0</xdr:colOff>
                    <xdr:row>40</xdr:row>
                    <xdr:rowOff>0</xdr:rowOff>
                  </to>
                </anchor>
              </controlPr>
            </control>
          </mc:Choice>
        </mc:AlternateContent>
        <mc:AlternateContent xmlns:mc="http://schemas.openxmlformats.org/markup-compatibility/2006">
          <mc:Choice Requires="x14">
            <control shapeId="287771" r:id="rId30" name="Check Box 27">
              <controlPr defaultSize="0" autoFill="0" autoLine="0" autoPict="0">
                <anchor moveWithCells="1">
                  <from>
                    <xdr:col>2</xdr:col>
                    <xdr:colOff>0</xdr:colOff>
                    <xdr:row>23</xdr:row>
                    <xdr:rowOff>0</xdr:rowOff>
                  </from>
                  <to>
                    <xdr:col>2</xdr:col>
                    <xdr:colOff>0</xdr:colOff>
                    <xdr:row>25</xdr:row>
                    <xdr:rowOff>0</xdr:rowOff>
                  </to>
                </anchor>
              </controlPr>
            </control>
          </mc:Choice>
        </mc:AlternateContent>
        <mc:AlternateContent xmlns:mc="http://schemas.openxmlformats.org/markup-compatibility/2006">
          <mc:Choice Requires="x14">
            <control shapeId="287772" r:id="rId31" name="Check Box 28">
              <controlPr defaultSize="0" autoFill="0" autoLine="0" autoPict="0">
                <anchor moveWithCells="1">
                  <from>
                    <xdr:col>5</xdr:col>
                    <xdr:colOff>19050</xdr:colOff>
                    <xdr:row>8</xdr:row>
                    <xdr:rowOff>133350</xdr:rowOff>
                  </from>
                  <to>
                    <xdr:col>5</xdr:col>
                    <xdr:colOff>314325</xdr:colOff>
                    <xdr:row>10</xdr:row>
                    <xdr:rowOff>76200</xdr:rowOff>
                  </to>
                </anchor>
              </controlPr>
            </control>
          </mc:Choice>
        </mc:AlternateContent>
        <mc:AlternateContent xmlns:mc="http://schemas.openxmlformats.org/markup-compatibility/2006">
          <mc:Choice Requires="x14">
            <control shapeId="287773" r:id="rId32" name="Check Box 29">
              <controlPr defaultSize="0" autoFill="0" autoLine="0" autoPict="0">
                <anchor moveWithCells="1">
                  <from>
                    <xdr:col>2</xdr:col>
                    <xdr:colOff>0</xdr:colOff>
                    <xdr:row>35</xdr:row>
                    <xdr:rowOff>0</xdr:rowOff>
                  </from>
                  <to>
                    <xdr:col>2</xdr:col>
                    <xdr:colOff>0</xdr:colOff>
                    <xdr:row>35</xdr:row>
                    <xdr:rowOff>333375</xdr:rowOff>
                  </to>
                </anchor>
              </controlPr>
            </control>
          </mc:Choice>
        </mc:AlternateContent>
        <mc:AlternateContent xmlns:mc="http://schemas.openxmlformats.org/markup-compatibility/2006">
          <mc:Choice Requires="x14">
            <control shapeId="287774" r:id="rId33" name="Check Box 30">
              <controlPr defaultSize="0" autoFill="0" autoLine="0" autoPict="0">
                <anchor moveWithCells="1">
                  <from>
                    <xdr:col>2</xdr:col>
                    <xdr:colOff>0</xdr:colOff>
                    <xdr:row>35</xdr:row>
                    <xdr:rowOff>0</xdr:rowOff>
                  </from>
                  <to>
                    <xdr:col>2</xdr:col>
                    <xdr:colOff>0</xdr:colOff>
                    <xdr:row>35</xdr:row>
                    <xdr:rowOff>323850</xdr:rowOff>
                  </to>
                </anchor>
              </controlPr>
            </control>
          </mc:Choice>
        </mc:AlternateContent>
        <mc:AlternateContent xmlns:mc="http://schemas.openxmlformats.org/markup-compatibility/2006">
          <mc:Choice Requires="x14">
            <control shapeId="287775" r:id="rId34" name="Check Box 31">
              <controlPr defaultSize="0" autoFill="0" autoLine="0" autoPict="0">
                <anchor moveWithCells="1">
                  <from>
                    <xdr:col>2</xdr:col>
                    <xdr:colOff>0</xdr:colOff>
                    <xdr:row>35</xdr:row>
                    <xdr:rowOff>0</xdr:rowOff>
                  </from>
                  <to>
                    <xdr:col>2</xdr:col>
                    <xdr:colOff>0</xdr:colOff>
                    <xdr:row>35</xdr:row>
                    <xdr:rowOff>409575</xdr:rowOff>
                  </to>
                </anchor>
              </controlPr>
            </control>
          </mc:Choice>
        </mc:AlternateContent>
        <mc:AlternateContent xmlns:mc="http://schemas.openxmlformats.org/markup-compatibility/2006">
          <mc:Choice Requires="x14">
            <control shapeId="287776" r:id="rId35" name="Check Box 32">
              <controlPr defaultSize="0" autoFill="0" autoLine="0" autoPict="0">
                <anchor moveWithCells="1">
                  <from>
                    <xdr:col>1</xdr:col>
                    <xdr:colOff>0</xdr:colOff>
                    <xdr:row>16</xdr:row>
                    <xdr:rowOff>190500</xdr:rowOff>
                  </from>
                  <to>
                    <xdr:col>1</xdr:col>
                    <xdr:colOff>219075</xdr:colOff>
                    <xdr:row>18</xdr:row>
                    <xdr:rowOff>9525</xdr:rowOff>
                  </to>
                </anchor>
              </controlPr>
            </control>
          </mc:Choice>
        </mc:AlternateContent>
        <mc:AlternateContent xmlns:mc="http://schemas.openxmlformats.org/markup-compatibility/2006">
          <mc:Choice Requires="x14">
            <control shapeId="287777" r:id="rId36" name="Check Box 33">
              <controlPr defaultSize="0" autoFill="0" autoLine="0" autoPict="0">
                <anchor moveWithCells="1">
                  <from>
                    <xdr:col>1</xdr:col>
                    <xdr:colOff>0</xdr:colOff>
                    <xdr:row>17</xdr:row>
                    <xdr:rowOff>161925</xdr:rowOff>
                  </from>
                  <to>
                    <xdr:col>1</xdr:col>
                    <xdr:colOff>219075</xdr:colOff>
                    <xdr:row>19</xdr:row>
                    <xdr:rowOff>19050</xdr:rowOff>
                  </to>
                </anchor>
              </controlPr>
            </control>
          </mc:Choice>
        </mc:AlternateContent>
        <mc:AlternateContent xmlns:mc="http://schemas.openxmlformats.org/markup-compatibility/2006">
          <mc:Choice Requires="x14">
            <control shapeId="287778" r:id="rId37" name="Check Box 34">
              <controlPr defaultSize="0" autoFill="0" autoLine="0" autoPict="0">
                <anchor moveWithCells="1">
                  <from>
                    <xdr:col>1</xdr:col>
                    <xdr:colOff>0</xdr:colOff>
                    <xdr:row>18</xdr:row>
                    <xdr:rowOff>161925</xdr:rowOff>
                  </from>
                  <to>
                    <xdr:col>1</xdr:col>
                    <xdr:colOff>219075</xdr:colOff>
                    <xdr:row>20</xdr:row>
                    <xdr:rowOff>19050</xdr:rowOff>
                  </to>
                </anchor>
              </controlPr>
            </control>
          </mc:Choice>
        </mc:AlternateContent>
        <mc:AlternateContent xmlns:mc="http://schemas.openxmlformats.org/markup-compatibility/2006">
          <mc:Choice Requires="x14">
            <control shapeId="287779" r:id="rId38" name="Check Box 35">
              <controlPr defaultSize="0" autoFill="0" autoLine="0" autoPict="0">
                <anchor moveWithCells="1">
                  <from>
                    <xdr:col>2</xdr:col>
                    <xdr:colOff>0</xdr:colOff>
                    <xdr:row>24</xdr:row>
                    <xdr:rowOff>0</xdr:rowOff>
                  </from>
                  <to>
                    <xdr:col>2</xdr:col>
                    <xdr:colOff>0</xdr:colOff>
                    <xdr:row>26</xdr:row>
                    <xdr:rowOff>0</xdr:rowOff>
                  </to>
                </anchor>
              </controlPr>
            </control>
          </mc:Choice>
        </mc:AlternateContent>
        <mc:AlternateContent xmlns:mc="http://schemas.openxmlformats.org/markup-compatibility/2006">
          <mc:Choice Requires="x14">
            <control shapeId="287780" r:id="rId39" name="Check Box 36">
              <controlPr defaultSize="0" autoFill="0" autoLine="0" autoPict="0">
                <anchor moveWithCells="1">
                  <from>
                    <xdr:col>1</xdr:col>
                    <xdr:colOff>0</xdr:colOff>
                    <xdr:row>21</xdr:row>
                    <xdr:rowOff>190500</xdr:rowOff>
                  </from>
                  <to>
                    <xdr:col>1</xdr:col>
                    <xdr:colOff>219075</xdr:colOff>
                    <xdr:row>23</xdr:row>
                    <xdr:rowOff>9525</xdr:rowOff>
                  </to>
                </anchor>
              </controlPr>
            </control>
          </mc:Choice>
        </mc:AlternateContent>
        <mc:AlternateContent xmlns:mc="http://schemas.openxmlformats.org/markup-compatibility/2006">
          <mc:Choice Requires="x14">
            <control shapeId="287781" r:id="rId40" name="Check Box 37">
              <controlPr defaultSize="0" autoFill="0" autoLine="0" autoPict="0">
                <anchor moveWithCells="1">
                  <from>
                    <xdr:col>1</xdr:col>
                    <xdr:colOff>0</xdr:colOff>
                    <xdr:row>21</xdr:row>
                    <xdr:rowOff>9525</xdr:rowOff>
                  </from>
                  <to>
                    <xdr:col>1</xdr:col>
                    <xdr:colOff>219075</xdr:colOff>
                    <xdr:row>22</xdr:row>
                    <xdr:rowOff>9525</xdr:rowOff>
                  </to>
                </anchor>
              </controlPr>
            </control>
          </mc:Choice>
        </mc:AlternateContent>
        <mc:AlternateContent xmlns:mc="http://schemas.openxmlformats.org/markup-compatibility/2006">
          <mc:Choice Requires="x14">
            <control shapeId="287782" r:id="rId41" name="Check Box 38">
              <controlPr defaultSize="0" autoFill="0" autoLine="0" autoPict="0">
                <anchor moveWithCells="1">
                  <from>
                    <xdr:col>2</xdr:col>
                    <xdr:colOff>0</xdr:colOff>
                    <xdr:row>36</xdr:row>
                    <xdr:rowOff>0</xdr:rowOff>
                  </from>
                  <to>
                    <xdr:col>2</xdr:col>
                    <xdr:colOff>0</xdr:colOff>
                    <xdr:row>38</xdr:row>
                    <xdr:rowOff>9525</xdr:rowOff>
                  </to>
                </anchor>
              </controlPr>
            </control>
          </mc:Choice>
        </mc:AlternateContent>
        <mc:AlternateContent xmlns:mc="http://schemas.openxmlformats.org/markup-compatibility/2006">
          <mc:Choice Requires="x14">
            <control shapeId="287783" r:id="rId42" name="Check Box 39">
              <controlPr defaultSize="0" autoFill="0" autoLine="0" autoPict="0">
                <anchor moveWithCells="1">
                  <from>
                    <xdr:col>1</xdr:col>
                    <xdr:colOff>0</xdr:colOff>
                    <xdr:row>33</xdr:row>
                    <xdr:rowOff>38100</xdr:rowOff>
                  </from>
                  <to>
                    <xdr:col>1</xdr:col>
                    <xdr:colOff>219075</xdr:colOff>
                    <xdr:row>34</xdr:row>
                    <xdr:rowOff>9525</xdr:rowOff>
                  </to>
                </anchor>
              </controlPr>
            </control>
          </mc:Choice>
        </mc:AlternateContent>
        <mc:AlternateContent xmlns:mc="http://schemas.openxmlformats.org/markup-compatibility/2006">
          <mc:Choice Requires="x14">
            <control shapeId="287784" r:id="rId43" name="Check Box 40">
              <controlPr defaultSize="0" autoFill="0" autoLine="0" autoPict="0">
                <anchor moveWithCells="1">
                  <from>
                    <xdr:col>1</xdr:col>
                    <xdr:colOff>0</xdr:colOff>
                    <xdr:row>36</xdr:row>
                    <xdr:rowOff>133350</xdr:rowOff>
                  </from>
                  <to>
                    <xdr:col>1</xdr:col>
                    <xdr:colOff>219075</xdr:colOff>
                    <xdr:row>38</xdr:row>
                    <xdr:rowOff>28575</xdr:rowOff>
                  </to>
                </anchor>
              </controlPr>
            </control>
          </mc:Choice>
        </mc:AlternateContent>
        <mc:AlternateContent xmlns:mc="http://schemas.openxmlformats.org/markup-compatibility/2006">
          <mc:Choice Requires="x14">
            <control shapeId="287785" r:id="rId44" name="Check Box 41">
              <controlPr defaultSize="0" autoFill="0" autoLine="0" autoPict="0">
                <anchor moveWithCells="1">
                  <from>
                    <xdr:col>1</xdr:col>
                    <xdr:colOff>0</xdr:colOff>
                    <xdr:row>37</xdr:row>
                    <xdr:rowOff>133350</xdr:rowOff>
                  </from>
                  <to>
                    <xdr:col>1</xdr:col>
                    <xdr:colOff>219075</xdr:colOff>
                    <xdr:row>39</xdr:row>
                    <xdr:rowOff>28575</xdr:rowOff>
                  </to>
                </anchor>
              </controlPr>
            </control>
          </mc:Choice>
        </mc:AlternateContent>
        <mc:AlternateContent xmlns:mc="http://schemas.openxmlformats.org/markup-compatibility/2006">
          <mc:Choice Requires="x14">
            <control shapeId="287786" r:id="rId45" name="Check Box 42">
              <controlPr defaultSize="0" autoFill="0" autoLine="0" autoPict="0">
                <anchor moveWithCells="1">
                  <from>
                    <xdr:col>1</xdr:col>
                    <xdr:colOff>0</xdr:colOff>
                    <xdr:row>38</xdr:row>
                    <xdr:rowOff>133350</xdr:rowOff>
                  </from>
                  <to>
                    <xdr:col>1</xdr:col>
                    <xdr:colOff>219075</xdr:colOff>
                    <xdr:row>40</xdr:row>
                    <xdr:rowOff>28575</xdr:rowOff>
                  </to>
                </anchor>
              </controlPr>
            </control>
          </mc:Choice>
        </mc:AlternateContent>
        <mc:AlternateContent xmlns:mc="http://schemas.openxmlformats.org/markup-compatibility/2006">
          <mc:Choice Requires="x14">
            <control shapeId="287787" r:id="rId46" name="Check Box 43">
              <controlPr defaultSize="0" autoFill="0" autoLine="0" autoPict="0">
                <anchor moveWithCells="1">
                  <from>
                    <xdr:col>1</xdr:col>
                    <xdr:colOff>0</xdr:colOff>
                    <xdr:row>35</xdr:row>
                    <xdr:rowOff>457200</xdr:rowOff>
                  </from>
                  <to>
                    <xdr:col>1</xdr:col>
                    <xdr:colOff>219075</xdr:colOff>
                    <xdr:row>37</xdr:row>
                    <xdr:rowOff>28575</xdr:rowOff>
                  </to>
                </anchor>
              </controlPr>
            </control>
          </mc:Choice>
        </mc:AlternateContent>
        <mc:AlternateContent xmlns:mc="http://schemas.openxmlformats.org/markup-compatibility/2006">
          <mc:Choice Requires="x14">
            <control shapeId="287788" r:id="rId47" name="Check Box 44">
              <controlPr defaultSize="0" autoFill="0" autoLine="0" autoPict="0">
                <anchor moveWithCells="1">
                  <from>
                    <xdr:col>1</xdr:col>
                    <xdr:colOff>0</xdr:colOff>
                    <xdr:row>39</xdr:row>
                    <xdr:rowOff>133350</xdr:rowOff>
                  </from>
                  <to>
                    <xdr:col>1</xdr:col>
                    <xdr:colOff>219075</xdr:colOff>
                    <xdr:row>41</xdr:row>
                    <xdr:rowOff>28575</xdr:rowOff>
                  </to>
                </anchor>
              </controlPr>
            </control>
          </mc:Choice>
        </mc:AlternateContent>
        <mc:AlternateContent xmlns:mc="http://schemas.openxmlformats.org/markup-compatibility/2006">
          <mc:Choice Requires="x14">
            <control shapeId="287789" r:id="rId48" name="Check Box 45">
              <controlPr defaultSize="0" autoFill="0" autoLine="0" autoPict="0">
                <anchor moveWithCells="1">
                  <from>
                    <xdr:col>2</xdr:col>
                    <xdr:colOff>0</xdr:colOff>
                    <xdr:row>43</xdr:row>
                    <xdr:rowOff>0</xdr:rowOff>
                  </from>
                  <to>
                    <xdr:col>2</xdr:col>
                    <xdr:colOff>0</xdr:colOff>
                    <xdr:row>45</xdr:row>
                    <xdr:rowOff>0</xdr:rowOff>
                  </to>
                </anchor>
              </controlPr>
            </control>
          </mc:Choice>
        </mc:AlternateContent>
        <mc:AlternateContent xmlns:mc="http://schemas.openxmlformats.org/markup-compatibility/2006">
          <mc:Choice Requires="x14">
            <control shapeId="287790" r:id="rId49" name="Check Box 46">
              <controlPr defaultSize="0" autoFill="0" autoLine="0" autoPict="0">
                <anchor moveWithCells="1">
                  <from>
                    <xdr:col>2</xdr:col>
                    <xdr:colOff>0</xdr:colOff>
                    <xdr:row>45</xdr:row>
                    <xdr:rowOff>0</xdr:rowOff>
                  </from>
                  <to>
                    <xdr:col>2</xdr:col>
                    <xdr:colOff>0</xdr:colOff>
                    <xdr:row>47</xdr:row>
                    <xdr:rowOff>0</xdr:rowOff>
                  </to>
                </anchor>
              </controlPr>
            </control>
          </mc:Choice>
        </mc:AlternateContent>
        <mc:AlternateContent xmlns:mc="http://schemas.openxmlformats.org/markup-compatibility/2006">
          <mc:Choice Requires="x14">
            <control shapeId="287791" r:id="rId50" name="Check Box 47">
              <controlPr defaultSize="0" autoFill="0" autoLine="0" autoPict="0">
                <anchor moveWithCells="1">
                  <from>
                    <xdr:col>2</xdr:col>
                    <xdr:colOff>0</xdr:colOff>
                    <xdr:row>47</xdr:row>
                    <xdr:rowOff>0</xdr:rowOff>
                  </from>
                  <to>
                    <xdr:col>2</xdr:col>
                    <xdr:colOff>0</xdr:colOff>
                    <xdr:row>49</xdr:row>
                    <xdr:rowOff>0</xdr:rowOff>
                  </to>
                </anchor>
              </controlPr>
            </control>
          </mc:Choice>
        </mc:AlternateContent>
        <mc:AlternateContent xmlns:mc="http://schemas.openxmlformats.org/markup-compatibility/2006">
          <mc:Choice Requires="x14">
            <control shapeId="287792" r:id="rId51" name="Check Box 48">
              <controlPr defaultSize="0" autoFill="0" autoLine="0" autoPict="0">
                <anchor moveWithCells="1">
                  <from>
                    <xdr:col>2</xdr:col>
                    <xdr:colOff>0</xdr:colOff>
                    <xdr:row>42</xdr:row>
                    <xdr:rowOff>0</xdr:rowOff>
                  </from>
                  <to>
                    <xdr:col>2</xdr:col>
                    <xdr:colOff>0</xdr:colOff>
                    <xdr:row>43</xdr:row>
                    <xdr:rowOff>85725</xdr:rowOff>
                  </to>
                </anchor>
              </controlPr>
            </control>
          </mc:Choice>
        </mc:AlternateContent>
        <mc:AlternateContent xmlns:mc="http://schemas.openxmlformats.org/markup-compatibility/2006">
          <mc:Choice Requires="x14">
            <control shapeId="287793" r:id="rId52" name="Check Box 49">
              <controlPr defaultSize="0" autoFill="0" autoLine="0" autoPict="0">
                <anchor moveWithCells="1">
                  <from>
                    <xdr:col>2</xdr:col>
                    <xdr:colOff>0</xdr:colOff>
                    <xdr:row>42</xdr:row>
                    <xdr:rowOff>0</xdr:rowOff>
                  </from>
                  <to>
                    <xdr:col>2</xdr:col>
                    <xdr:colOff>0</xdr:colOff>
                    <xdr:row>43</xdr:row>
                    <xdr:rowOff>76200</xdr:rowOff>
                  </to>
                </anchor>
              </controlPr>
            </control>
          </mc:Choice>
        </mc:AlternateContent>
        <mc:AlternateContent xmlns:mc="http://schemas.openxmlformats.org/markup-compatibility/2006">
          <mc:Choice Requires="x14">
            <control shapeId="287794" r:id="rId53" name="Check Box 50">
              <controlPr defaultSize="0" autoFill="0" autoLine="0" autoPict="0">
                <anchor moveWithCells="1">
                  <from>
                    <xdr:col>2</xdr:col>
                    <xdr:colOff>0</xdr:colOff>
                    <xdr:row>42</xdr:row>
                    <xdr:rowOff>0</xdr:rowOff>
                  </from>
                  <to>
                    <xdr:col>2</xdr:col>
                    <xdr:colOff>0</xdr:colOff>
                    <xdr:row>44</xdr:row>
                    <xdr:rowOff>0</xdr:rowOff>
                  </to>
                </anchor>
              </controlPr>
            </control>
          </mc:Choice>
        </mc:AlternateContent>
        <mc:AlternateContent xmlns:mc="http://schemas.openxmlformats.org/markup-compatibility/2006">
          <mc:Choice Requires="x14">
            <control shapeId="287795" r:id="rId54" name="Check Box 51">
              <controlPr defaultSize="0" autoFill="0" autoLine="0" autoPict="0">
                <anchor moveWithCells="1">
                  <from>
                    <xdr:col>2</xdr:col>
                    <xdr:colOff>0</xdr:colOff>
                    <xdr:row>43</xdr:row>
                    <xdr:rowOff>0</xdr:rowOff>
                  </from>
                  <to>
                    <xdr:col>2</xdr:col>
                    <xdr:colOff>0</xdr:colOff>
                    <xdr:row>45</xdr:row>
                    <xdr:rowOff>9525</xdr:rowOff>
                  </to>
                </anchor>
              </controlPr>
            </control>
          </mc:Choice>
        </mc:AlternateContent>
        <mc:AlternateContent xmlns:mc="http://schemas.openxmlformats.org/markup-compatibility/2006">
          <mc:Choice Requires="x14">
            <control shapeId="287796" r:id="rId55" name="Check Box 52">
              <controlPr defaultSize="0" autoFill="0" autoLine="0" autoPict="0">
                <anchor moveWithCells="1">
                  <from>
                    <xdr:col>1</xdr:col>
                    <xdr:colOff>0</xdr:colOff>
                    <xdr:row>42</xdr:row>
                    <xdr:rowOff>228600</xdr:rowOff>
                  </from>
                  <to>
                    <xdr:col>1</xdr:col>
                    <xdr:colOff>219075</xdr:colOff>
                    <xdr:row>44</xdr:row>
                    <xdr:rowOff>38100</xdr:rowOff>
                  </to>
                </anchor>
              </controlPr>
            </control>
          </mc:Choice>
        </mc:AlternateContent>
        <mc:AlternateContent xmlns:mc="http://schemas.openxmlformats.org/markup-compatibility/2006">
          <mc:Choice Requires="x14">
            <control shapeId="287797" r:id="rId56" name="Check Box 53">
              <controlPr defaultSize="0" autoFill="0" autoLine="0" autoPict="0">
                <anchor moveWithCells="1">
                  <from>
                    <xdr:col>1</xdr:col>
                    <xdr:colOff>0</xdr:colOff>
                    <xdr:row>44</xdr:row>
                    <xdr:rowOff>133350</xdr:rowOff>
                  </from>
                  <to>
                    <xdr:col>1</xdr:col>
                    <xdr:colOff>219075</xdr:colOff>
                    <xdr:row>46</xdr:row>
                    <xdr:rowOff>28575</xdr:rowOff>
                  </to>
                </anchor>
              </controlPr>
            </control>
          </mc:Choice>
        </mc:AlternateContent>
        <mc:AlternateContent xmlns:mc="http://schemas.openxmlformats.org/markup-compatibility/2006">
          <mc:Choice Requires="x14">
            <control shapeId="287798" r:id="rId57" name="Check Box 54">
              <controlPr defaultSize="0" autoFill="0" autoLine="0" autoPict="0">
                <anchor moveWithCells="1">
                  <from>
                    <xdr:col>1</xdr:col>
                    <xdr:colOff>0</xdr:colOff>
                    <xdr:row>46</xdr:row>
                    <xdr:rowOff>133350</xdr:rowOff>
                  </from>
                  <to>
                    <xdr:col>1</xdr:col>
                    <xdr:colOff>219075</xdr:colOff>
                    <xdr:row>48</xdr:row>
                    <xdr:rowOff>28575</xdr:rowOff>
                  </to>
                </anchor>
              </controlPr>
            </control>
          </mc:Choice>
        </mc:AlternateContent>
        <mc:AlternateContent xmlns:mc="http://schemas.openxmlformats.org/markup-compatibility/2006">
          <mc:Choice Requires="x14">
            <control shapeId="287799" r:id="rId58" name="Check Box 55">
              <controlPr defaultSize="0" autoFill="0" autoLine="0" autoPict="0">
                <anchor moveWithCells="1">
                  <from>
                    <xdr:col>2</xdr:col>
                    <xdr:colOff>723900</xdr:colOff>
                    <xdr:row>11</xdr:row>
                    <xdr:rowOff>66675</xdr:rowOff>
                  </from>
                  <to>
                    <xdr:col>3</xdr:col>
                    <xdr:colOff>57150</xdr:colOff>
                    <xdr:row>13</xdr:row>
                    <xdr:rowOff>38100</xdr:rowOff>
                  </to>
                </anchor>
              </controlPr>
            </control>
          </mc:Choice>
        </mc:AlternateContent>
        <mc:AlternateContent xmlns:mc="http://schemas.openxmlformats.org/markup-compatibility/2006">
          <mc:Choice Requires="x14">
            <control shapeId="287800" r:id="rId59" name="Check Box 56">
              <controlPr defaultSize="0" autoFill="0" autoLine="0" autoPict="0">
                <anchor moveWithCells="1">
                  <from>
                    <xdr:col>4</xdr:col>
                    <xdr:colOff>152400</xdr:colOff>
                    <xdr:row>11</xdr:row>
                    <xdr:rowOff>66675</xdr:rowOff>
                  </from>
                  <to>
                    <xdr:col>4</xdr:col>
                    <xdr:colOff>400050</xdr:colOff>
                    <xdr:row>13</xdr:row>
                    <xdr:rowOff>38100</xdr:rowOff>
                  </to>
                </anchor>
              </controlPr>
            </control>
          </mc:Choice>
        </mc:AlternateContent>
        <mc:AlternateContent xmlns:mc="http://schemas.openxmlformats.org/markup-compatibility/2006">
          <mc:Choice Requires="x14">
            <control shapeId="287801" r:id="rId60" name="Check Box 57">
              <controlPr defaultSize="0" autoFill="0" autoLine="0" autoPict="0">
                <anchor moveWithCells="1">
                  <from>
                    <xdr:col>7</xdr:col>
                    <xdr:colOff>19050</xdr:colOff>
                    <xdr:row>11</xdr:row>
                    <xdr:rowOff>66675</xdr:rowOff>
                  </from>
                  <to>
                    <xdr:col>7</xdr:col>
                    <xdr:colOff>266700</xdr:colOff>
                    <xdr:row>13</xdr:row>
                    <xdr:rowOff>38100</xdr:rowOff>
                  </to>
                </anchor>
              </controlPr>
            </control>
          </mc:Choice>
        </mc:AlternateContent>
        <mc:AlternateContent xmlns:mc="http://schemas.openxmlformats.org/markup-compatibility/2006">
          <mc:Choice Requires="x14">
            <control shapeId="287802" r:id="rId61" name="Check Box 58">
              <controlPr defaultSize="0" autoFill="0" autoLine="0" autoPict="0">
                <anchor moveWithCells="1">
                  <from>
                    <xdr:col>4</xdr:col>
                    <xdr:colOff>514350</xdr:colOff>
                    <xdr:row>76</xdr:row>
                    <xdr:rowOff>257175</xdr:rowOff>
                  </from>
                  <to>
                    <xdr:col>5</xdr:col>
                    <xdr:colOff>266700</xdr:colOff>
                    <xdr:row>77</xdr:row>
                    <xdr:rowOff>190500</xdr:rowOff>
                  </to>
                </anchor>
              </controlPr>
            </control>
          </mc:Choice>
        </mc:AlternateContent>
        <mc:AlternateContent xmlns:mc="http://schemas.openxmlformats.org/markup-compatibility/2006">
          <mc:Choice Requires="x14">
            <control shapeId="287803" r:id="rId62" name="Check Box 59">
              <controlPr defaultSize="0" autoFill="0" autoLine="0" autoPict="0">
                <anchor moveWithCells="1">
                  <from>
                    <xdr:col>5</xdr:col>
                    <xdr:colOff>390525</xdr:colOff>
                    <xdr:row>76</xdr:row>
                    <xdr:rowOff>257175</xdr:rowOff>
                  </from>
                  <to>
                    <xdr:col>5</xdr:col>
                    <xdr:colOff>895350</xdr:colOff>
                    <xdr:row>77</xdr:row>
                    <xdr:rowOff>190500</xdr:rowOff>
                  </to>
                </anchor>
              </controlPr>
            </control>
          </mc:Choice>
        </mc:AlternateContent>
        <mc:AlternateContent xmlns:mc="http://schemas.openxmlformats.org/markup-compatibility/2006">
          <mc:Choice Requires="x14">
            <control shapeId="287804" r:id="rId63" name="Check Box 60">
              <controlPr defaultSize="0" autoFill="0" autoLine="0" autoPict="0">
                <anchor moveWithCells="1">
                  <from>
                    <xdr:col>4</xdr:col>
                    <xdr:colOff>514350</xdr:colOff>
                    <xdr:row>78</xdr:row>
                    <xdr:rowOff>209550</xdr:rowOff>
                  </from>
                  <to>
                    <xdr:col>5</xdr:col>
                    <xdr:colOff>266700</xdr:colOff>
                    <xdr:row>79</xdr:row>
                    <xdr:rowOff>57150</xdr:rowOff>
                  </to>
                </anchor>
              </controlPr>
            </control>
          </mc:Choice>
        </mc:AlternateContent>
        <mc:AlternateContent xmlns:mc="http://schemas.openxmlformats.org/markup-compatibility/2006">
          <mc:Choice Requires="x14">
            <control shapeId="287805" r:id="rId64" name="Check Box 61">
              <controlPr defaultSize="0" autoFill="0" autoLine="0" autoPict="0">
                <anchor moveWithCells="1">
                  <from>
                    <xdr:col>5</xdr:col>
                    <xdr:colOff>390525</xdr:colOff>
                    <xdr:row>78</xdr:row>
                    <xdr:rowOff>209550</xdr:rowOff>
                  </from>
                  <to>
                    <xdr:col>5</xdr:col>
                    <xdr:colOff>895350</xdr:colOff>
                    <xdr:row>79</xdr:row>
                    <xdr:rowOff>57150</xdr:rowOff>
                  </to>
                </anchor>
              </controlPr>
            </control>
          </mc:Choice>
        </mc:AlternateContent>
        <mc:AlternateContent xmlns:mc="http://schemas.openxmlformats.org/markup-compatibility/2006">
          <mc:Choice Requires="x14">
            <control shapeId="287808" r:id="rId65" name="Check Box 64">
              <controlPr defaultSize="0" autoFill="0" autoLine="0" autoPict="0">
                <anchor moveWithCells="1">
                  <from>
                    <xdr:col>1</xdr:col>
                    <xdr:colOff>123825</xdr:colOff>
                    <xdr:row>52</xdr:row>
                    <xdr:rowOff>180975</xdr:rowOff>
                  </from>
                  <to>
                    <xdr:col>1</xdr:col>
                    <xdr:colOff>628650</xdr:colOff>
                    <xdr:row>54</xdr:row>
                    <xdr:rowOff>85725</xdr:rowOff>
                  </to>
                </anchor>
              </controlPr>
            </control>
          </mc:Choice>
        </mc:AlternateContent>
        <mc:AlternateContent xmlns:mc="http://schemas.openxmlformats.org/markup-compatibility/2006">
          <mc:Choice Requires="x14">
            <control shapeId="287809" r:id="rId66" name="Check Box 65">
              <controlPr defaultSize="0" autoFill="0" autoLine="0" autoPict="0">
                <anchor moveWithCells="1">
                  <from>
                    <xdr:col>1</xdr:col>
                    <xdr:colOff>752475</xdr:colOff>
                    <xdr:row>52</xdr:row>
                    <xdr:rowOff>180975</xdr:rowOff>
                  </from>
                  <to>
                    <xdr:col>1</xdr:col>
                    <xdr:colOff>1257300</xdr:colOff>
                    <xdr:row>54</xdr:row>
                    <xdr:rowOff>85725</xdr:rowOff>
                  </to>
                </anchor>
              </controlPr>
            </control>
          </mc:Choice>
        </mc:AlternateContent>
        <mc:AlternateContent xmlns:mc="http://schemas.openxmlformats.org/markup-compatibility/2006">
          <mc:Choice Requires="x14">
            <control shapeId="287810" r:id="rId67" name="Check Box 66">
              <controlPr defaultSize="0" autoFill="0" autoLine="0" autoPict="0">
                <anchor moveWithCells="1">
                  <from>
                    <xdr:col>1</xdr:col>
                    <xdr:colOff>104775</xdr:colOff>
                    <xdr:row>55</xdr:row>
                    <xdr:rowOff>142875</xdr:rowOff>
                  </from>
                  <to>
                    <xdr:col>1</xdr:col>
                    <xdr:colOff>323850</xdr:colOff>
                    <xdr:row>57</xdr:row>
                    <xdr:rowOff>19050</xdr:rowOff>
                  </to>
                </anchor>
              </controlPr>
            </control>
          </mc:Choice>
        </mc:AlternateContent>
        <mc:AlternateContent xmlns:mc="http://schemas.openxmlformats.org/markup-compatibility/2006">
          <mc:Choice Requires="x14">
            <control shapeId="287811" r:id="rId68" name="Check Box 67">
              <controlPr defaultSize="0" autoFill="0" autoLine="0" autoPict="0">
                <anchor moveWithCells="1">
                  <from>
                    <xdr:col>1</xdr:col>
                    <xdr:colOff>104775</xdr:colOff>
                    <xdr:row>57</xdr:row>
                    <xdr:rowOff>180975</xdr:rowOff>
                  </from>
                  <to>
                    <xdr:col>1</xdr:col>
                    <xdr:colOff>323850</xdr:colOff>
                    <xdr:row>59</xdr:row>
                    <xdr:rowOff>0</xdr:rowOff>
                  </to>
                </anchor>
              </controlPr>
            </control>
          </mc:Choice>
        </mc:AlternateContent>
        <mc:AlternateContent xmlns:mc="http://schemas.openxmlformats.org/markup-compatibility/2006">
          <mc:Choice Requires="x14">
            <control shapeId="287812" r:id="rId69" name="Check Box 68">
              <controlPr defaultSize="0" autoFill="0" autoLine="0" autoPict="0">
                <anchor moveWithCells="1">
                  <from>
                    <xdr:col>1</xdr:col>
                    <xdr:colOff>104775</xdr:colOff>
                    <xdr:row>58</xdr:row>
                    <xdr:rowOff>180975</xdr:rowOff>
                  </from>
                  <to>
                    <xdr:col>1</xdr:col>
                    <xdr:colOff>323850</xdr:colOff>
                    <xdr:row>60</xdr:row>
                    <xdr:rowOff>0</xdr:rowOff>
                  </to>
                </anchor>
              </controlPr>
            </control>
          </mc:Choice>
        </mc:AlternateContent>
        <mc:AlternateContent xmlns:mc="http://schemas.openxmlformats.org/markup-compatibility/2006">
          <mc:Choice Requires="x14">
            <control shapeId="287813" r:id="rId70" name="Check Box 69">
              <controlPr defaultSize="0" autoFill="0" autoLine="0" autoPict="0">
                <anchor moveWithCells="1">
                  <from>
                    <xdr:col>1</xdr:col>
                    <xdr:colOff>104775</xdr:colOff>
                    <xdr:row>60</xdr:row>
                    <xdr:rowOff>200025</xdr:rowOff>
                  </from>
                  <to>
                    <xdr:col>1</xdr:col>
                    <xdr:colOff>323850</xdr:colOff>
                    <xdr:row>62</xdr:row>
                    <xdr:rowOff>19050</xdr:rowOff>
                  </to>
                </anchor>
              </controlPr>
            </control>
          </mc:Choice>
        </mc:AlternateContent>
        <mc:AlternateContent xmlns:mc="http://schemas.openxmlformats.org/markup-compatibility/2006">
          <mc:Choice Requires="x14">
            <control shapeId="287814" r:id="rId71" name="Check Box 70">
              <controlPr defaultSize="0" autoFill="0" autoLine="0" autoPict="0">
                <anchor moveWithCells="1">
                  <from>
                    <xdr:col>1</xdr:col>
                    <xdr:colOff>104775</xdr:colOff>
                    <xdr:row>64</xdr:row>
                    <xdr:rowOff>9525</xdr:rowOff>
                  </from>
                  <to>
                    <xdr:col>1</xdr:col>
                    <xdr:colOff>323850</xdr:colOff>
                    <xdr:row>65</xdr:row>
                    <xdr:rowOff>28575</xdr:rowOff>
                  </to>
                </anchor>
              </controlPr>
            </control>
          </mc:Choice>
        </mc:AlternateContent>
        <mc:AlternateContent xmlns:mc="http://schemas.openxmlformats.org/markup-compatibility/2006">
          <mc:Choice Requires="x14">
            <control shapeId="287815" r:id="rId72" name="Check Box 71">
              <controlPr defaultSize="0" autoFill="0" autoLine="0" autoPict="0">
                <anchor moveWithCells="1">
                  <from>
                    <xdr:col>1</xdr:col>
                    <xdr:colOff>104775</xdr:colOff>
                    <xdr:row>64</xdr:row>
                    <xdr:rowOff>180975</xdr:rowOff>
                  </from>
                  <to>
                    <xdr:col>1</xdr:col>
                    <xdr:colOff>323850</xdr:colOff>
                    <xdr:row>66</xdr:row>
                    <xdr:rowOff>0</xdr:rowOff>
                  </to>
                </anchor>
              </controlPr>
            </control>
          </mc:Choice>
        </mc:AlternateContent>
        <mc:AlternateContent xmlns:mc="http://schemas.openxmlformats.org/markup-compatibility/2006">
          <mc:Choice Requires="x14">
            <control shapeId="287816" r:id="rId73" name="Check Box 72">
              <controlPr defaultSize="0" autoFill="0" autoLine="0" autoPict="0">
                <anchor moveWithCells="1">
                  <from>
                    <xdr:col>1</xdr:col>
                    <xdr:colOff>104775</xdr:colOff>
                    <xdr:row>56</xdr:row>
                    <xdr:rowOff>171450</xdr:rowOff>
                  </from>
                  <to>
                    <xdr:col>1</xdr:col>
                    <xdr:colOff>323850</xdr:colOff>
                    <xdr:row>57</xdr:row>
                    <xdr:rowOff>190500</xdr:rowOff>
                  </to>
                </anchor>
              </controlPr>
            </control>
          </mc:Choice>
        </mc:AlternateContent>
        <mc:AlternateContent xmlns:mc="http://schemas.openxmlformats.org/markup-compatibility/2006">
          <mc:Choice Requires="x14">
            <control shapeId="287817" r:id="rId74" name="Check Box 73">
              <controlPr defaultSize="0" autoFill="0" autoLine="0" autoPict="0">
                <anchor moveWithCells="1">
                  <from>
                    <xdr:col>1</xdr:col>
                    <xdr:colOff>104775</xdr:colOff>
                    <xdr:row>59</xdr:row>
                    <xdr:rowOff>190500</xdr:rowOff>
                  </from>
                  <to>
                    <xdr:col>1</xdr:col>
                    <xdr:colOff>323850</xdr:colOff>
                    <xdr:row>61</xdr:row>
                    <xdr:rowOff>9525</xdr:rowOff>
                  </to>
                </anchor>
              </controlPr>
            </control>
          </mc:Choice>
        </mc:AlternateContent>
        <mc:AlternateContent xmlns:mc="http://schemas.openxmlformats.org/markup-compatibility/2006">
          <mc:Choice Requires="x14">
            <control shapeId="287818" r:id="rId75" name="Check Box 74">
              <controlPr defaultSize="0" autoFill="0" autoLine="0" autoPict="0">
                <anchor moveWithCells="1">
                  <from>
                    <xdr:col>1</xdr:col>
                    <xdr:colOff>104775</xdr:colOff>
                    <xdr:row>62</xdr:row>
                    <xdr:rowOff>0</xdr:rowOff>
                  </from>
                  <to>
                    <xdr:col>1</xdr:col>
                    <xdr:colOff>323850</xdr:colOff>
                    <xdr:row>63</xdr:row>
                    <xdr:rowOff>19050</xdr:rowOff>
                  </to>
                </anchor>
              </controlPr>
            </control>
          </mc:Choice>
        </mc:AlternateContent>
        <mc:AlternateContent xmlns:mc="http://schemas.openxmlformats.org/markup-compatibility/2006">
          <mc:Choice Requires="x14">
            <control shapeId="287819" r:id="rId76" name="Check Box 75">
              <controlPr defaultSize="0" autoFill="0" autoLine="0" autoPict="0">
                <anchor moveWithCells="1">
                  <from>
                    <xdr:col>1</xdr:col>
                    <xdr:colOff>104775</xdr:colOff>
                    <xdr:row>63</xdr:row>
                    <xdr:rowOff>9525</xdr:rowOff>
                  </from>
                  <to>
                    <xdr:col>1</xdr:col>
                    <xdr:colOff>323850</xdr:colOff>
                    <xdr:row>64</xdr:row>
                    <xdr:rowOff>28575</xdr:rowOff>
                  </to>
                </anchor>
              </controlPr>
            </control>
          </mc:Choice>
        </mc:AlternateContent>
        <mc:AlternateContent xmlns:mc="http://schemas.openxmlformats.org/markup-compatibility/2006">
          <mc:Choice Requires="x14">
            <control shapeId="287821" r:id="rId77" name="Check Box 77">
              <controlPr defaultSize="0" autoFill="0" autoLine="0" autoPict="0">
                <anchor moveWithCells="1">
                  <from>
                    <xdr:col>1</xdr:col>
                    <xdr:colOff>104775</xdr:colOff>
                    <xdr:row>65</xdr:row>
                    <xdr:rowOff>180975</xdr:rowOff>
                  </from>
                  <to>
                    <xdr:col>1</xdr:col>
                    <xdr:colOff>323850</xdr:colOff>
                    <xdr:row>67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4"/>
  <sheetViews>
    <sheetView showGridLines="0" topLeftCell="G1" zoomScaleNormal="100" zoomScalePageLayoutView="90" workbookViewId="0">
      <selection activeCell="O26" sqref="O26"/>
    </sheetView>
  </sheetViews>
  <sheetFormatPr baseColWidth="10" defaultRowHeight="12.75"/>
  <cols>
    <col min="1" max="1" width="3.7109375" style="33" customWidth="1"/>
    <col min="2" max="2" width="35" customWidth="1"/>
    <col min="3" max="3" width="34.85546875" customWidth="1"/>
    <col min="4" max="4" width="21.85546875" customWidth="1"/>
    <col min="5" max="5" width="22.85546875" customWidth="1"/>
    <col min="6" max="6" width="24.85546875" customWidth="1"/>
    <col min="7" max="7" width="22.42578125" customWidth="1"/>
    <col min="8" max="9" width="8.42578125" customWidth="1"/>
    <col min="10" max="10" width="8" customWidth="1"/>
    <col min="11" max="11" width="7.7109375" customWidth="1"/>
    <col min="12" max="12" width="8.5703125" style="82" customWidth="1"/>
    <col min="13" max="13" width="9" style="82" customWidth="1"/>
    <col min="14" max="14" width="34" customWidth="1"/>
    <col min="15" max="15" width="29.140625" customWidth="1"/>
    <col min="16" max="16" width="11" customWidth="1"/>
  </cols>
  <sheetData>
    <row r="1" spans="1:20" ht="18">
      <c r="A1" s="317"/>
      <c r="B1" s="35" t="s">
        <v>697</v>
      </c>
      <c r="C1" s="317"/>
      <c r="D1" s="35"/>
      <c r="E1" s="317"/>
      <c r="F1" s="342"/>
      <c r="G1" s="342"/>
      <c r="H1" s="342"/>
      <c r="I1" s="342"/>
      <c r="J1" s="35" t="s">
        <v>695</v>
      </c>
      <c r="K1" s="320"/>
      <c r="L1" s="320"/>
      <c r="M1" s="320"/>
      <c r="O1" s="317"/>
      <c r="P1" s="317"/>
      <c r="Q1" s="317"/>
      <c r="R1" s="317"/>
      <c r="S1" s="317"/>
      <c r="T1" s="1040"/>
    </row>
    <row r="2" spans="1:20" ht="18">
      <c r="A2" s="317"/>
      <c r="B2" s="1963" t="s">
        <v>693</v>
      </c>
      <c r="C2" s="317"/>
      <c r="D2" s="35"/>
      <c r="E2" s="317"/>
      <c r="G2" s="342" t="s">
        <v>339</v>
      </c>
      <c r="H2" s="342"/>
      <c r="I2" s="342"/>
      <c r="J2" s="320"/>
      <c r="N2" s="35"/>
      <c r="O2" s="317"/>
      <c r="P2" s="317"/>
      <c r="Q2" s="317"/>
      <c r="R2" s="317"/>
      <c r="S2" s="317"/>
      <c r="T2" s="342" t="s">
        <v>339</v>
      </c>
    </row>
    <row r="3" spans="1:20" ht="18.75" customHeight="1">
      <c r="A3" s="317"/>
      <c r="B3" s="1215" t="s">
        <v>340</v>
      </c>
      <c r="C3" s="317"/>
      <c r="D3" s="325"/>
      <c r="E3" s="342"/>
      <c r="G3" s="681" t="s">
        <v>341</v>
      </c>
      <c r="H3" s="681"/>
      <c r="I3" s="681"/>
      <c r="J3" s="325"/>
      <c r="N3" s="42"/>
      <c r="O3" s="325"/>
      <c r="P3" s="325"/>
      <c r="Q3" s="42"/>
      <c r="R3" s="1041"/>
      <c r="S3" s="1041"/>
      <c r="T3" s="681" t="s">
        <v>341</v>
      </c>
    </row>
    <row r="4" spans="1:20" ht="12.75" customHeight="1">
      <c r="A4" s="317"/>
      <c r="B4" s="44" t="s">
        <v>31</v>
      </c>
      <c r="C4" s="317"/>
      <c r="D4" s="1195"/>
      <c r="E4" s="815" t="str">
        <f>"Bilan d'activité, de programmation et de diffusion "&amp;'Page de garde'!$C$4</f>
        <v>Bilan d'activité, de programmation et de diffusion 2018-2019</v>
      </c>
      <c r="L4" s="42"/>
      <c r="M4" s="42"/>
      <c r="O4" s="1360"/>
      <c r="Q4" s="317"/>
    </row>
    <row r="5" spans="1:20" ht="12.75" customHeight="1">
      <c r="A5" s="317"/>
      <c r="B5" s="44" t="s">
        <v>43</v>
      </c>
      <c r="C5" s="317"/>
      <c r="D5" s="325"/>
      <c r="E5" s="317" t="str">
        <f>"Plan d'activité, de programmation et de diffusion "&amp;CONCATENATE(LEFT('Page de garde'!$C$4,4)+1,"-",RIGHT('Page de garde'!$C$4,4)+1)</f>
        <v>Plan d'activité, de programmation et de diffusion 2019-2020</v>
      </c>
      <c r="G5" s="325"/>
      <c r="I5" s="325"/>
      <c r="J5" s="42"/>
      <c r="K5" s="42"/>
      <c r="L5" s="42"/>
      <c r="M5" s="42"/>
      <c r="N5" s="325"/>
      <c r="O5" s="1360"/>
      <c r="P5" s="317"/>
      <c r="Q5" s="317"/>
    </row>
    <row r="6" spans="1:20" ht="12.75" customHeight="1">
      <c r="A6" s="317"/>
      <c r="B6" s="44"/>
      <c r="C6" s="317"/>
      <c r="D6" s="325"/>
      <c r="E6" s="325"/>
      <c r="F6" s="325"/>
      <c r="G6" s="325"/>
      <c r="H6" s="325"/>
      <c r="I6" s="325"/>
      <c r="J6" s="42"/>
      <c r="K6" s="42"/>
      <c r="L6" s="42"/>
      <c r="M6" s="42"/>
      <c r="N6" s="325"/>
      <c r="O6" s="326"/>
      <c r="P6" s="317"/>
      <c r="Q6" s="317"/>
      <c r="R6" s="1359"/>
      <c r="S6" s="1359"/>
    </row>
    <row r="7" spans="1:20" ht="13.5" customHeight="1">
      <c r="A7" s="317"/>
      <c r="B7" s="153" t="s">
        <v>9</v>
      </c>
      <c r="C7" s="1692">
        <f>'Page de garde'!$C$3</f>
        <v>0</v>
      </c>
      <c r="D7" s="1692"/>
      <c r="E7" s="325"/>
      <c r="F7" s="325"/>
      <c r="G7" s="325"/>
      <c r="H7" s="325"/>
      <c r="I7" s="325"/>
      <c r="J7" s="42"/>
      <c r="K7" s="42"/>
      <c r="L7" s="42"/>
      <c r="M7" s="42"/>
      <c r="N7" s="325"/>
      <c r="O7" s="326"/>
      <c r="P7" s="317"/>
      <c r="Q7" s="317"/>
      <c r="R7" s="317"/>
      <c r="S7" s="317"/>
      <c r="T7" s="1040"/>
    </row>
    <row r="8" spans="1:20" ht="18">
      <c r="A8" s="317"/>
      <c r="B8" s="44"/>
      <c r="C8" s="317"/>
      <c r="D8" s="327"/>
      <c r="E8" s="327"/>
      <c r="F8" s="327"/>
      <c r="G8" s="327"/>
      <c r="H8" s="327"/>
      <c r="I8" s="327"/>
      <c r="J8" s="1042"/>
      <c r="K8" s="1042"/>
      <c r="L8" s="1042"/>
      <c r="M8" s="1042"/>
      <c r="N8" s="327"/>
      <c r="O8" s="1043"/>
      <c r="P8" s="317"/>
      <c r="Q8" s="317"/>
      <c r="R8" s="317"/>
      <c r="S8" s="317"/>
      <c r="T8" s="1040"/>
    </row>
    <row r="9" spans="1:20" ht="56.25">
      <c r="A9" s="23"/>
      <c r="B9" s="1044" t="s">
        <v>342</v>
      </c>
      <c r="C9" s="1044" t="s">
        <v>44</v>
      </c>
      <c r="D9" s="1044" t="s">
        <v>387</v>
      </c>
      <c r="E9" s="1044" t="s">
        <v>388</v>
      </c>
      <c r="F9" s="1044" t="s">
        <v>389</v>
      </c>
      <c r="G9" s="1044" t="s">
        <v>396</v>
      </c>
      <c r="H9" s="1045" t="s">
        <v>641</v>
      </c>
      <c r="I9" s="1045" t="s">
        <v>642</v>
      </c>
      <c r="J9" s="1045" t="s">
        <v>343</v>
      </c>
      <c r="K9" s="1045" t="s">
        <v>344</v>
      </c>
      <c r="L9" s="1045" t="s">
        <v>742</v>
      </c>
      <c r="M9" s="1045" t="s">
        <v>743</v>
      </c>
      <c r="N9" s="1044" t="s">
        <v>390</v>
      </c>
      <c r="O9" s="1044" t="s">
        <v>391</v>
      </c>
      <c r="P9" s="1045" t="s">
        <v>345</v>
      </c>
      <c r="Q9" s="1045" t="s">
        <v>346</v>
      </c>
      <c r="R9" s="1045" t="s">
        <v>347</v>
      </c>
      <c r="S9" s="1025" t="s">
        <v>324</v>
      </c>
      <c r="T9" s="1046" t="s">
        <v>348</v>
      </c>
    </row>
    <row r="10" spans="1:20">
      <c r="A10" s="32">
        <v>1</v>
      </c>
      <c r="B10" s="1039"/>
      <c r="C10" s="1039"/>
      <c r="D10" s="25"/>
      <c r="E10" s="25"/>
      <c r="F10" s="25"/>
      <c r="G10" s="25"/>
      <c r="H10" s="25"/>
      <c r="I10" s="25"/>
      <c r="J10" s="1218">
        <f>H10+I10</f>
        <v>0</v>
      </c>
      <c r="K10" s="25"/>
      <c r="L10" s="25"/>
      <c r="M10" s="414"/>
      <c r="N10" s="25"/>
      <c r="O10" s="25"/>
      <c r="P10" s="1218"/>
      <c r="Q10" s="1218"/>
      <c r="R10" s="1218"/>
      <c r="S10" s="1218"/>
      <c r="T10" s="2120"/>
    </row>
    <row r="11" spans="1:20">
      <c r="A11" s="32">
        <v>2</v>
      </c>
      <c r="B11" s="1039"/>
      <c r="C11" s="1039"/>
      <c r="D11" s="25"/>
      <c r="E11" s="25"/>
      <c r="F11" s="25"/>
      <c r="G11" s="25"/>
      <c r="H11" s="25"/>
      <c r="I11" s="25"/>
      <c r="J11" s="1218">
        <f t="shared" ref="J11:J31" si="0">H11+I11</f>
        <v>0</v>
      </c>
      <c r="K11" s="25"/>
      <c r="L11" s="25"/>
      <c r="M11" s="414"/>
      <c r="N11" s="25"/>
      <c r="O11" s="25"/>
      <c r="P11" s="1218"/>
      <c r="Q11" s="1218"/>
      <c r="R11" s="1218"/>
      <c r="S11" s="1218"/>
      <c r="T11" s="2120"/>
    </row>
    <row r="12" spans="1:20">
      <c r="A12" s="32">
        <v>3</v>
      </c>
      <c r="B12" s="1039"/>
      <c r="C12" s="1039"/>
      <c r="D12" s="25"/>
      <c r="E12" s="25"/>
      <c r="F12" s="25"/>
      <c r="G12" s="25"/>
      <c r="H12" s="25"/>
      <c r="I12" s="25"/>
      <c r="J12" s="1218">
        <f t="shared" si="0"/>
        <v>0</v>
      </c>
      <c r="K12" s="25"/>
      <c r="L12" s="25"/>
      <c r="M12" s="414"/>
      <c r="N12" s="25"/>
      <c r="O12" s="25"/>
      <c r="P12" s="1218"/>
      <c r="Q12" s="1218"/>
      <c r="R12" s="1218"/>
      <c r="S12" s="1218"/>
      <c r="T12" s="2120"/>
    </row>
    <row r="13" spans="1:20">
      <c r="A13" s="32">
        <v>4</v>
      </c>
      <c r="B13" s="1039"/>
      <c r="C13" s="1039"/>
      <c r="D13" s="25"/>
      <c r="E13" s="25"/>
      <c r="F13" s="25"/>
      <c r="G13" s="25"/>
      <c r="H13" s="25"/>
      <c r="I13" s="25"/>
      <c r="J13" s="1218">
        <f t="shared" si="0"/>
        <v>0</v>
      </c>
      <c r="K13" s="25"/>
      <c r="L13" s="25"/>
      <c r="M13" s="414"/>
      <c r="N13" s="25"/>
      <c r="O13" s="25"/>
      <c r="P13" s="1218"/>
      <c r="Q13" s="1218"/>
      <c r="R13" s="1218"/>
      <c r="S13" s="1218"/>
      <c r="T13" s="2120"/>
    </row>
    <row r="14" spans="1:20">
      <c r="A14" s="32">
        <v>5</v>
      </c>
      <c r="B14" s="1039"/>
      <c r="C14" s="1039"/>
      <c r="D14" s="25"/>
      <c r="E14" s="25"/>
      <c r="F14" s="25"/>
      <c r="G14" s="25"/>
      <c r="H14" s="25"/>
      <c r="I14" s="25"/>
      <c r="J14" s="1218">
        <f t="shared" si="0"/>
        <v>0</v>
      </c>
      <c r="K14" s="25"/>
      <c r="L14" s="25"/>
      <c r="M14" s="414"/>
      <c r="N14" s="25"/>
      <c r="O14" s="25"/>
      <c r="P14" s="1218"/>
      <c r="Q14" s="1218"/>
      <c r="R14" s="1218"/>
      <c r="S14" s="1218"/>
      <c r="T14" s="2120"/>
    </row>
    <row r="15" spans="1:20">
      <c r="A15" s="32">
        <v>6</v>
      </c>
      <c r="B15" s="1039"/>
      <c r="C15" s="1039"/>
      <c r="D15" s="25"/>
      <c r="E15" s="25"/>
      <c r="F15" s="25"/>
      <c r="G15" s="25"/>
      <c r="H15" s="25"/>
      <c r="I15" s="25"/>
      <c r="J15" s="1218">
        <f t="shared" si="0"/>
        <v>0</v>
      </c>
      <c r="K15" s="25"/>
      <c r="L15" s="25"/>
      <c r="M15" s="414"/>
      <c r="N15" s="25"/>
      <c r="O15" s="25"/>
      <c r="P15" s="1218"/>
      <c r="Q15" s="1218"/>
      <c r="R15" s="1218"/>
      <c r="S15" s="1218"/>
      <c r="T15" s="2120"/>
    </row>
    <row r="16" spans="1:20">
      <c r="A16" s="32">
        <v>7</v>
      </c>
      <c r="B16" s="1039"/>
      <c r="C16" s="1039"/>
      <c r="D16" s="25"/>
      <c r="E16" s="25"/>
      <c r="F16" s="25"/>
      <c r="G16" s="25"/>
      <c r="H16" s="25"/>
      <c r="I16" s="25"/>
      <c r="J16" s="1218">
        <f t="shared" si="0"/>
        <v>0</v>
      </c>
      <c r="K16" s="25"/>
      <c r="L16" s="25"/>
      <c r="M16" s="414"/>
      <c r="N16" s="25"/>
      <c r="O16" s="25"/>
      <c r="P16" s="1218"/>
      <c r="Q16" s="1218"/>
      <c r="R16" s="1218"/>
      <c r="S16" s="1218"/>
      <c r="T16" s="2120"/>
    </row>
    <row r="17" spans="1:20" ht="15">
      <c r="A17" s="32">
        <v>8</v>
      </c>
      <c r="B17" s="1047"/>
      <c r="C17" s="1039"/>
      <c r="D17" s="25"/>
      <c r="E17" s="25"/>
      <c r="F17" s="25"/>
      <c r="G17" s="25"/>
      <c r="H17" s="25"/>
      <c r="I17" s="25"/>
      <c r="J17" s="1218">
        <f t="shared" si="0"/>
        <v>0</v>
      </c>
      <c r="K17" s="25"/>
      <c r="L17" s="25"/>
      <c r="M17" s="414"/>
      <c r="N17" s="25"/>
      <c r="O17" s="25"/>
      <c r="P17" s="1218"/>
      <c r="Q17" s="1218"/>
      <c r="R17" s="1218"/>
      <c r="S17" s="1218"/>
      <c r="T17" s="2120"/>
    </row>
    <row r="18" spans="1:20">
      <c r="A18" s="32">
        <v>9</v>
      </c>
      <c r="B18" s="1039"/>
      <c r="C18" s="1039"/>
      <c r="D18" s="25"/>
      <c r="E18" s="25"/>
      <c r="F18" s="25"/>
      <c r="G18" s="25"/>
      <c r="H18" s="25"/>
      <c r="I18" s="25"/>
      <c r="J18" s="1218">
        <f t="shared" si="0"/>
        <v>0</v>
      </c>
      <c r="K18" s="25"/>
      <c r="L18" s="25"/>
      <c r="M18" s="414"/>
      <c r="N18" s="25"/>
      <c r="O18" s="25"/>
      <c r="P18" s="1218"/>
      <c r="Q18" s="1218"/>
      <c r="R18" s="1218"/>
      <c r="S18" s="1218"/>
      <c r="T18" s="2120"/>
    </row>
    <row r="19" spans="1:20">
      <c r="A19" s="32">
        <v>10</v>
      </c>
      <c r="B19" s="1039"/>
      <c r="C19" s="1039"/>
      <c r="D19" s="25"/>
      <c r="E19" s="25"/>
      <c r="F19" s="25"/>
      <c r="G19" s="25"/>
      <c r="H19" s="25"/>
      <c r="I19" s="25"/>
      <c r="J19" s="1218">
        <f t="shared" si="0"/>
        <v>0</v>
      </c>
      <c r="K19" s="25"/>
      <c r="L19" s="25"/>
      <c r="M19" s="414"/>
      <c r="N19" s="25"/>
      <c r="O19" s="25"/>
      <c r="P19" s="1218"/>
      <c r="Q19" s="1218"/>
      <c r="R19" s="1218"/>
      <c r="S19" s="1218"/>
      <c r="T19" s="2120"/>
    </row>
    <row r="20" spans="1:20">
      <c r="A20" s="32">
        <v>11</v>
      </c>
      <c r="B20" s="1039"/>
      <c r="C20" s="1039"/>
      <c r="D20" s="25"/>
      <c r="E20" s="25"/>
      <c r="F20" s="25"/>
      <c r="G20" s="25"/>
      <c r="H20" s="25"/>
      <c r="I20" s="25"/>
      <c r="J20" s="1218">
        <f t="shared" si="0"/>
        <v>0</v>
      </c>
      <c r="K20" s="25"/>
      <c r="L20" s="25"/>
      <c r="M20" s="414"/>
      <c r="N20" s="25"/>
      <c r="O20" s="25"/>
      <c r="P20" s="1218"/>
      <c r="Q20" s="1218"/>
      <c r="R20" s="1218"/>
      <c r="S20" s="1218"/>
      <c r="T20" s="2120"/>
    </row>
    <row r="21" spans="1:20">
      <c r="A21" s="32">
        <v>12</v>
      </c>
      <c r="B21" s="1039"/>
      <c r="C21" s="1039"/>
      <c r="D21" s="25"/>
      <c r="E21" s="25"/>
      <c r="F21" s="25"/>
      <c r="G21" s="25"/>
      <c r="H21" s="25"/>
      <c r="I21" s="25"/>
      <c r="J21" s="1218">
        <f t="shared" si="0"/>
        <v>0</v>
      </c>
      <c r="K21" s="25"/>
      <c r="L21" s="25"/>
      <c r="M21" s="414"/>
      <c r="N21" s="25"/>
      <c r="O21" s="25"/>
      <c r="P21" s="1218"/>
      <c r="Q21" s="1218"/>
      <c r="R21" s="1218"/>
      <c r="S21" s="1218"/>
      <c r="T21" s="2120"/>
    </row>
    <row r="22" spans="1:20">
      <c r="A22" s="32">
        <v>13</v>
      </c>
      <c r="B22" s="1039"/>
      <c r="C22" s="1039"/>
      <c r="D22" s="25"/>
      <c r="E22" s="25"/>
      <c r="F22" s="25"/>
      <c r="G22" s="25"/>
      <c r="H22" s="25"/>
      <c r="I22" s="25"/>
      <c r="J22" s="1218">
        <f t="shared" si="0"/>
        <v>0</v>
      </c>
      <c r="K22" s="25"/>
      <c r="L22" s="25"/>
      <c r="M22" s="414"/>
      <c r="N22" s="25"/>
      <c r="O22" s="25"/>
      <c r="P22" s="1218"/>
      <c r="Q22" s="1218"/>
      <c r="R22" s="1218"/>
      <c r="S22" s="1218"/>
      <c r="T22" s="2120"/>
    </row>
    <row r="23" spans="1:20">
      <c r="A23" s="32">
        <v>14</v>
      </c>
      <c r="B23" s="1039"/>
      <c r="C23" s="1039"/>
      <c r="D23" s="25"/>
      <c r="E23" s="25"/>
      <c r="F23" s="25"/>
      <c r="G23" s="25"/>
      <c r="H23" s="25"/>
      <c r="I23" s="25"/>
      <c r="J23" s="1218">
        <f t="shared" si="0"/>
        <v>0</v>
      </c>
      <c r="K23" s="25"/>
      <c r="L23" s="25"/>
      <c r="M23" s="414"/>
      <c r="N23" s="25"/>
      <c r="O23" s="25"/>
      <c r="P23" s="1218"/>
      <c r="Q23" s="1218"/>
      <c r="R23" s="1218"/>
      <c r="S23" s="1218"/>
      <c r="T23" s="2120"/>
    </row>
    <row r="24" spans="1:20">
      <c r="A24" s="32">
        <v>15</v>
      </c>
      <c r="B24" s="1039"/>
      <c r="C24" s="1039"/>
      <c r="D24" s="25"/>
      <c r="E24" s="25"/>
      <c r="F24" s="25"/>
      <c r="G24" s="25"/>
      <c r="H24" s="25"/>
      <c r="I24" s="25"/>
      <c r="J24" s="1218">
        <f t="shared" si="0"/>
        <v>0</v>
      </c>
      <c r="K24" s="25"/>
      <c r="L24" s="25"/>
      <c r="M24" s="414"/>
      <c r="N24" s="25"/>
      <c r="O24" s="25"/>
      <c r="P24" s="1218"/>
      <c r="Q24" s="1218"/>
      <c r="R24" s="1218"/>
      <c r="S24" s="1218"/>
      <c r="T24" s="2120"/>
    </row>
    <row r="25" spans="1:20">
      <c r="A25" s="32">
        <v>16</v>
      </c>
      <c r="B25" s="1039"/>
      <c r="C25" s="1039"/>
      <c r="D25" s="25"/>
      <c r="E25" s="25"/>
      <c r="F25" s="25"/>
      <c r="G25" s="25"/>
      <c r="H25" s="25"/>
      <c r="I25" s="25"/>
      <c r="J25" s="1218">
        <f t="shared" si="0"/>
        <v>0</v>
      </c>
      <c r="K25" s="25"/>
      <c r="L25" s="25"/>
      <c r="M25" s="414"/>
      <c r="N25" s="25"/>
      <c r="O25" s="25"/>
      <c r="P25" s="1218"/>
      <c r="Q25" s="1218"/>
      <c r="R25" s="1218"/>
      <c r="S25" s="1218"/>
      <c r="T25" s="2120"/>
    </row>
    <row r="26" spans="1:20">
      <c r="A26" s="32">
        <v>17</v>
      </c>
      <c r="B26" s="1039"/>
      <c r="C26" s="1039"/>
      <c r="D26" s="25"/>
      <c r="E26" s="25"/>
      <c r="F26" s="25"/>
      <c r="G26" s="25"/>
      <c r="H26" s="25"/>
      <c r="I26" s="25"/>
      <c r="J26" s="1218">
        <f t="shared" si="0"/>
        <v>0</v>
      </c>
      <c r="K26" s="25"/>
      <c r="L26" s="25"/>
      <c r="M26" s="414"/>
      <c r="N26" s="25"/>
      <c r="O26" s="25"/>
      <c r="P26" s="1218"/>
      <c r="Q26" s="1218"/>
      <c r="R26" s="1218"/>
      <c r="S26" s="1218"/>
      <c r="T26" s="2120"/>
    </row>
    <row r="27" spans="1:20">
      <c r="A27" s="32">
        <v>18</v>
      </c>
      <c r="B27" s="1039"/>
      <c r="C27" s="1039"/>
      <c r="D27" s="25"/>
      <c r="E27" s="25"/>
      <c r="F27" s="25"/>
      <c r="G27" s="25"/>
      <c r="H27" s="25"/>
      <c r="I27" s="25"/>
      <c r="J27" s="1218">
        <f t="shared" si="0"/>
        <v>0</v>
      </c>
      <c r="K27" s="25"/>
      <c r="L27" s="25"/>
      <c r="M27" s="414"/>
      <c r="N27" s="25"/>
      <c r="O27" s="25"/>
      <c r="P27" s="1218"/>
      <c r="Q27" s="1218"/>
      <c r="R27" s="1218"/>
      <c r="S27" s="1218"/>
      <c r="T27" s="2120"/>
    </row>
    <row r="28" spans="1:20">
      <c r="A28" s="32">
        <v>19</v>
      </c>
      <c r="B28" s="1039"/>
      <c r="C28" s="1039"/>
      <c r="D28" s="25"/>
      <c r="E28" s="25"/>
      <c r="F28" s="25"/>
      <c r="G28" s="25"/>
      <c r="H28" s="25"/>
      <c r="I28" s="25"/>
      <c r="J28" s="1218">
        <f t="shared" si="0"/>
        <v>0</v>
      </c>
      <c r="K28" s="25"/>
      <c r="L28" s="25"/>
      <c r="M28" s="414"/>
      <c r="N28" s="25"/>
      <c r="O28" s="25"/>
      <c r="P28" s="1218"/>
      <c r="Q28" s="1218"/>
      <c r="R28" s="1218"/>
      <c r="S28" s="1218"/>
      <c r="T28" s="2120"/>
    </row>
    <row r="29" spans="1:20">
      <c r="A29" s="32">
        <v>20</v>
      </c>
      <c r="B29" s="1039"/>
      <c r="C29" s="1039"/>
      <c r="D29" s="25"/>
      <c r="E29" s="25"/>
      <c r="F29" s="25"/>
      <c r="G29" s="25"/>
      <c r="H29" s="25"/>
      <c r="I29" s="25"/>
      <c r="J29" s="1218">
        <f t="shared" si="0"/>
        <v>0</v>
      </c>
      <c r="K29" s="25"/>
      <c r="L29" s="25"/>
      <c r="M29" s="414"/>
      <c r="N29" s="25"/>
      <c r="O29" s="25"/>
      <c r="P29" s="1218"/>
      <c r="Q29" s="1218"/>
      <c r="R29" s="1218"/>
      <c r="S29" s="1218"/>
      <c r="T29" s="2120"/>
    </row>
    <row r="30" spans="1:20">
      <c r="A30" s="32">
        <v>21</v>
      </c>
      <c r="B30" s="1039"/>
      <c r="C30" s="1039"/>
      <c r="D30" s="25"/>
      <c r="E30" s="25"/>
      <c r="F30" s="25"/>
      <c r="G30" s="25"/>
      <c r="H30" s="25"/>
      <c r="I30" s="25"/>
      <c r="J30" s="1218">
        <f t="shared" si="0"/>
        <v>0</v>
      </c>
      <c r="K30" s="25"/>
      <c r="L30" s="25"/>
      <c r="M30" s="414"/>
      <c r="N30" s="25"/>
      <c r="O30" s="25"/>
      <c r="P30" s="1218"/>
      <c r="Q30" s="1218"/>
      <c r="R30" s="1218"/>
      <c r="S30" s="1218"/>
      <c r="T30" s="2120"/>
    </row>
    <row r="31" spans="1:20">
      <c r="A31" s="32">
        <v>22</v>
      </c>
      <c r="B31" s="1039"/>
      <c r="C31" s="1039"/>
      <c r="D31" s="25"/>
      <c r="E31" s="25"/>
      <c r="F31" s="25"/>
      <c r="G31" s="25"/>
      <c r="H31" s="25"/>
      <c r="I31" s="25"/>
      <c r="J31" s="1218">
        <f t="shared" si="0"/>
        <v>0</v>
      </c>
      <c r="K31" s="25"/>
      <c r="L31" s="25"/>
      <c r="M31" s="414"/>
      <c r="N31" s="25"/>
      <c r="O31" s="25"/>
      <c r="P31" s="1218"/>
      <c r="Q31" s="1218"/>
      <c r="R31" s="1218"/>
      <c r="S31" s="1218"/>
      <c r="T31" s="2120"/>
    </row>
    <row r="32" spans="1:20" ht="13.5" thickBot="1">
      <c r="A32" s="1048"/>
      <c r="B32" s="20"/>
      <c r="C32" s="42"/>
      <c r="D32" s="42"/>
      <c r="E32" s="42"/>
      <c r="F32" s="42"/>
      <c r="G32" s="42"/>
      <c r="H32" s="42"/>
      <c r="I32" s="42"/>
      <c r="J32" s="42"/>
      <c r="K32" s="42"/>
      <c r="L32" s="42"/>
      <c r="M32" s="42"/>
      <c r="N32" s="42"/>
      <c r="O32" s="42"/>
      <c r="P32" s="42"/>
      <c r="Q32" s="42"/>
      <c r="R32" s="42"/>
      <c r="S32" s="42"/>
      <c r="T32" s="1049"/>
    </row>
    <row r="33" spans="1:20" ht="13.5" thickBot="1">
      <c r="A33" s="28"/>
      <c r="B33" s="167" t="s">
        <v>349</v>
      </c>
      <c r="C33" s="52"/>
      <c r="D33" s="28"/>
      <c r="E33" s="28"/>
      <c r="G33" s="167" t="s">
        <v>42</v>
      </c>
      <c r="H33" s="2117">
        <f>SUM(H10:H31)</f>
        <v>0</v>
      </c>
      <c r="I33" s="2117">
        <f>SUM(I10:I31)</f>
        <v>0</v>
      </c>
      <c r="J33" s="2117">
        <f>SUM(J10:J31)</f>
        <v>0</v>
      </c>
      <c r="K33" s="2117">
        <f>SUM(K10:K31)</f>
        <v>0</v>
      </c>
      <c r="L33" s="1356"/>
      <c r="M33" s="1356"/>
      <c r="N33" s="28"/>
      <c r="O33" s="28"/>
      <c r="P33" s="2118">
        <f>SUM(P10:P31)</f>
        <v>0</v>
      </c>
      <c r="Q33" s="2117">
        <f>SUM(Q10:Q31)</f>
        <v>0</v>
      </c>
      <c r="R33" s="2117">
        <f>SUM(R10:R31)</f>
        <v>0</v>
      </c>
      <c r="S33" s="2117">
        <f>SUM(S10:S31)</f>
        <v>0</v>
      </c>
      <c r="T33" s="2119">
        <f>SUM(T10:T31)</f>
        <v>0</v>
      </c>
    </row>
    <row r="34" spans="1:20">
      <c r="A34" s="1050"/>
      <c r="B34" s="1051"/>
      <c r="C34" s="1051"/>
      <c r="D34" s="1051"/>
      <c r="E34" s="1052"/>
      <c r="F34" s="1052"/>
      <c r="G34" s="1052"/>
      <c r="H34" s="1052"/>
      <c r="I34" s="1052"/>
      <c r="J34" s="1053"/>
      <c r="K34" s="1053"/>
      <c r="L34" s="1357"/>
      <c r="M34" s="1357"/>
      <c r="N34" s="1054"/>
      <c r="O34" s="1051"/>
      <c r="P34" s="1055"/>
      <c r="Q34" s="1051"/>
      <c r="R34" s="1051"/>
      <c r="S34" s="1051"/>
      <c r="T34" s="1051"/>
    </row>
    <row r="35" spans="1:20" s="37" customFormat="1" ht="22.5" customHeight="1">
      <c r="A35" s="2121"/>
      <c r="B35" s="2122" t="s">
        <v>405</v>
      </c>
      <c r="C35" s="2122" t="s">
        <v>383</v>
      </c>
      <c r="D35" s="2123" t="s">
        <v>384</v>
      </c>
      <c r="E35" s="2124" t="s">
        <v>350</v>
      </c>
      <c r="F35" s="2125" t="s">
        <v>505</v>
      </c>
      <c r="J35" s="2294" t="s">
        <v>506</v>
      </c>
      <c r="K35" s="2294"/>
      <c r="L35" s="2294"/>
      <c r="M35" s="2294"/>
      <c r="N35" s="2294"/>
      <c r="O35" s="2294"/>
      <c r="P35" s="2294"/>
      <c r="Q35" s="2126"/>
      <c r="R35" s="2126"/>
      <c r="S35" s="2126"/>
      <c r="T35" s="2126"/>
    </row>
    <row r="36" spans="1:20" ht="84.75" customHeight="1">
      <c r="A36" s="1057"/>
      <c r="B36" s="1058" t="s">
        <v>397</v>
      </c>
      <c r="C36" s="1058" t="s">
        <v>385</v>
      </c>
      <c r="D36" s="1059" t="s">
        <v>386</v>
      </c>
      <c r="E36" s="1306" t="s">
        <v>338</v>
      </c>
      <c r="F36" s="1353" t="s">
        <v>504</v>
      </c>
      <c r="J36" s="2295" t="s">
        <v>739</v>
      </c>
      <c r="K36" s="2296"/>
      <c r="L36" s="2296"/>
      <c r="M36" s="2296"/>
      <c r="N36" s="2296"/>
      <c r="O36" s="2296"/>
      <c r="P36" s="2297"/>
      <c r="Q36" s="53"/>
      <c r="R36" s="53"/>
      <c r="S36" s="53"/>
      <c r="T36" s="53"/>
    </row>
    <row r="37" spans="1:20" ht="14.25">
      <c r="A37" s="1056"/>
      <c r="B37" s="53"/>
      <c r="C37" s="1060"/>
      <c r="D37" s="53"/>
      <c r="E37" s="54"/>
      <c r="F37" s="54"/>
      <c r="G37" s="54"/>
      <c r="H37" s="54"/>
      <c r="I37" s="54"/>
      <c r="J37" s="53"/>
      <c r="K37" s="53"/>
      <c r="L37" s="1358"/>
      <c r="M37" s="1358"/>
      <c r="N37" s="53"/>
      <c r="O37" s="53"/>
      <c r="P37" s="54"/>
      <c r="Q37" s="53"/>
      <c r="R37" s="53"/>
      <c r="S37" s="53"/>
      <c r="T37" s="53"/>
    </row>
    <row r="38" spans="1:20" ht="14.25">
      <c r="A38" s="1061"/>
      <c r="B38" s="53"/>
      <c r="C38" s="1060"/>
      <c r="D38" s="53"/>
      <c r="E38" s="54"/>
      <c r="F38" s="54"/>
      <c r="G38" s="54"/>
      <c r="H38" s="54"/>
      <c r="I38" s="54"/>
      <c r="J38" s="53"/>
      <c r="K38" s="53"/>
      <c r="L38" s="1358"/>
      <c r="M38" s="1358"/>
      <c r="N38" s="53"/>
      <c r="O38" s="53"/>
      <c r="P38" s="54"/>
      <c r="Q38" s="53"/>
      <c r="R38" s="53"/>
      <c r="S38" s="53"/>
      <c r="T38" s="53"/>
    </row>
    <row r="39" spans="1:20" ht="14.25">
      <c r="A39" s="1061"/>
      <c r="B39" s="53"/>
      <c r="C39" s="1060"/>
      <c r="D39" s="53"/>
      <c r="E39" s="54"/>
      <c r="F39" s="54"/>
      <c r="G39" s="54"/>
      <c r="H39" s="54"/>
      <c r="I39" s="54"/>
      <c r="J39" s="53"/>
      <c r="K39" s="53"/>
      <c r="L39" s="1358"/>
      <c r="M39" s="1358"/>
      <c r="N39" s="53"/>
      <c r="O39" s="53"/>
      <c r="P39" s="54"/>
      <c r="Q39" s="53"/>
      <c r="R39" s="53"/>
      <c r="S39" s="53"/>
      <c r="T39" s="53"/>
    </row>
    <row r="40" spans="1:20" ht="14.25">
      <c r="A40" s="1061"/>
      <c r="B40" s="53"/>
      <c r="C40" s="1060"/>
      <c r="D40" s="53"/>
      <c r="E40" s="54"/>
      <c r="F40" s="54"/>
      <c r="G40" s="54"/>
      <c r="H40" s="54"/>
      <c r="I40" s="54"/>
      <c r="J40" s="53"/>
      <c r="K40" s="53"/>
      <c r="L40" s="1358"/>
      <c r="M40" s="1358"/>
      <c r="N40" s="53"/>
      <c r="O40" s="53"/>
      <c r="P40" s="54"/>
      <c r="Q40" s="53"/>
      <c r="R40" s="53"/>
      <c r="S40" s="53"/>
      <c r="T40" s="53"/>
    </row>
    <row r="41" spans="1:20" ht="14.25">
      <c r="A41" s="1061"/>
      <c r="B41" s="53"/>
      <c r="C41" s="1060"/>
      <c r="D41" s="53"/>
      <c r="E41" s="54"/>
      <c r="F41" s="54"/>
      <c r="G41" s="54"/>
      <c r="H41" s="54"/>
      <c r="I41" s="54"/>
      <c r="J41" s="53"/>
      <c r="K41" s="53"/>
      <c r="L41" s="1358"/>
      <c r="M41" s="1358"/>
      <c r="N41" s="53"/>
      <c r="O41" s="53"/>
      <c r="P41" s="54"/>
      <c r="Q41" s="53"/>
      <c r="R41" s="53"/>
      <c r="S41" s="53"/>
      <c r="T41" s="53"/>
    </row>
    <row r="42" spans="1:20" ht="14.25">
      <c r="A42" s="1061"/>
      <c r="B42" s="53"/>
      <c r="C42" s="1060"/>
      <c r="D42" s="53"/>
      <c r="E42" s="54"/>
      <c r="F42" s="54"/>
      <c r="G42" s="54"/>
      <c r="H42" s="54"/>
      <c r="I42" s="54"/>
      <c r="J42" s="53"/>
      <c r="K42" s="53"/>
      <c r="L42" s="1358"/>
      <c r="M42" s="1358"/>
      <c r="N42" s="53"/>
      <c r="O42" s="53"/>
      <c r="P42" s="54"/>
      <c r="Q42" s="53"/>
      <c r="R42" s="53"/>
      <c r="S42" s="53"/>
      <c r="T42" s="53"/>
    </row>
    <row r="43" spans="1:20">
      <c r="A43" s="1061"/>
      <c r="B43" s="53"/>
      <c r="C43" s="53"/>
      <c r="D43" s="53"/>
      <c r="E43" s="54"/>
      <c r="F43" s="54"/>
      <c r="G43" s="54"/>
      <c r="H43" s="54"/>
      <c r="I43" s="54"/>
      <c r="J43" s="53"/>
      <c r="K43" s="53"/>
      <c r="L43" s="1358"/>
      <c r="M43" s="1358"/>
      <c r="N43" s="53"/>
      <c r="O43" s="53"/>
      <c r="P43" s="54"/>
      <c r="Q43" s="53"/>
      <c r="R43" s="53"/>
      <c r="S43" s="53"/>
      <c r="T43" s="53"/>
    </row>
    <row r="44" spans="1:20">
      <c r="E44" s="54"/>
      <c r="F44" s="135"/>
      <c r="G44" s="135"/>
      <c r="H44" s="135"/>
      <c r="I44" s="135"/>
    </row>
  </sheetData>
  <customSheetViews>
    <customSheetView guid="{E81D238A-7B02-4284-898B-8B059A14501E}" showPageBreaks="1" showGridLines="0" topLeftCell="F1">
      <selection activeCell="H58" sqref="H58"/>
      <pageMargins left="0.23622047244094491" right="0.23622047244094491" top="0.74803149606299213" bottom="0.74803149606299213" header="0.31496062992125984" footer="0.31496062992125984"/>
      <pageSetup scale="80" orientation="landscape" r:id="rId1"/>
      <headerFooter>
        <oddFooter>&amp;C&amp;8&amp;P de &amp;N&amp;R&amp;8Soutien à la mission 2017-2018</oddFooter>
      </headerFooter>
    </customSheetView>
    <customSheetView guid="{880C3229-9790-4559-BAA0-FBDBBD6DDD03}" showGridLines="0" topLeftCell="F1">
      <selection activeCell="H58" sqref="H58"/>
      <pageMargins left="0.23622047244094491" right="0.23622047244094491" top="0.74803149606299213" bottom="0.74803149606299213" header="0.31496062992125984" footer="0.31496062992125984"/>
      <pageSetup scale="80" orientation="landscape" r:id="rId2"/>
      <headerFooter>
        <oddFooter>&amp;C&amp;8&amp;P de &amp;N&amp;R&amp;8Soutien à la mission 2017-2018</oddFooter>
      </headerFooter>
    </customSheetView>
  </customSheetViews>
  <mergeCells count="2">
    <mergeCell ref="J35:P35"/>
    <mergeCell ref="J36:P36"/>
  </mergeCells>
  <dataValidations count="1">
    <dataValidation type="list" allowBlank="1" showInputMessage="1" showErrorMessage="1" sqref="M10:M31">
      <formula1>"Autochtone,Diversité"</formula1>
    </dataValidation>
  </dataValidations>
  <pageMargins left="0.23622047244094491" right="0.23622047244094491" top="0.74803149606299213" bottom="0.74803149606299213" header="0.31496062992125984" footer="0.31496062992125984"/>
  <pageSetup scale="75" orientation="landscape" r:id="rId3"/>
  <headerFooter>
    <oddFooter>&amp;C&amp;8&amp;P de &amp;N&amp;R&amp;8Rapport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4129" r:id="rId6" name="Check Box 1">
              <controlPr defaultSize="0" autoFill="0" autoLine="0" autoPict="0">
                <anchor moveWithCells="1">
                  <from>
                    <xdr:col>3</xdr:col>
                    <xdr:colOff>1095375</xdr:colOff>
                    <xdr:row>2</xdr:row>
                    <xdr:rowOff>209550</xdr:rowOff>
                  </from>
                  <to>
                    <xdr:col>3</xdr:col>
                    <xdr:colOff>1400175</xdr:colOff>
                    <xdr:row>4</xdr:row>
                    <xdr:rowOff>28575</xdr:rowOff>
                  </to>
                </anchor>
              </controlPr>
            </control>
          </mc:Choice>
        </mc:AlternateContent>
        <mc:AlternateContent xmlns:mc="http://schemas.openxmlformats.org/markup-compatibility/2006">
          <mc:Choice Requires="x14">
            <control shapeId="304130" r:id="rId7" name="Check Box 2">
              <controlPr defaultSize="0" autoFill="0" autoLine="0" autoPict="0">
                <anchor moveWithCells="1">
                  <from>
                    <xdr:col>3</xdr:col>
                    <xdr:colOff>1095375</xdr:colOff>
                    <xdr:row>3</xdr:row>
                    <xdr:rowOff>133350</xdr:rowOff>
                  </from>
                  <to>
                    <xdr:col>3</xdr:col>
                    <xdr:colOff>1400175</xdr:colOff>
                    <xdr:row>5</xdr:row>
                    <xdr:rowOff>28575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41"/>
  <sheetViews>
    <sheetView showGridLines="0" topLeftCell="H5" zoomScaleNormal="100" zoomScalePageLayoutView="130" workbookViewId="0">
      <selection activeCell="I31" sqref="I31:T31"/>
    </sheetView>
  </sheetViews>
  <sheetFormatPr baseColWidth="10" defaultRowHeight="12.75"/>
  <cols>
    <col min="1" max="1" width="4.42578125" customWidth="1"/>
    <col min="2" max="2" width="19.42578125" customWidth="1"/>
    <col min="3" max="4" width="8.140625" customWidth="1"/>
    <col min="5" max="5" width="8.85546875" customWidth="1"/>
    <col min="6" max="6" width="10.140625" customWidth="1"/>
    <col min="7" max="8" width="12.7109375" customWidth="1"/>
    <col min="9" max="9" width="17.7109375" customWidth="1"/>
    <col min="10" max="13" width="7.7109375" customWidth="1"/>
    <col min="16" max="17" width="4.5703125" customWidth="1"/>
    <col min="18" max="18" width="4.28515625" customWidth="1"/>
  </cols>
  <sheetData>
    <row r="1" spans="1:22" ht="18">
      <c r="A1" s="35" t="s">
        <v>696</v>
      </c>
      <c r="B1" s="21"/>
      <c r="C1" s="21"/>
      <c r="D1" s="35"/>
      <c r="E1" s="35"/>
      <c r="F1" s="35"/>
      <c r="G1" s="35"/>
      <c r="H1" s="21"/>
      <c r="I1" s="35"/>
      <c r="J1" s="35"/>
      <c r="K1" s="35"/>
      <c r="L1" s="21"/>
      <c r="M1" s="21"/>
      <c r="N1" s="22"/>
      <c r="P1" s="342"/>
      <c r="Q1" s="342"/>
      <c r="S1" s="21"/>
      <c r="T1" s="344" t="s">
        <v>380</v>
      </c>
    </row>
    <row r="2" spans="1:22" ht="18" customHeight="1">
      <c r="A2" s="1963" t="s">
        <v>693</v>
      </c>
      <c r="B2" s="21"/>
      <c r="C2" s="21"/>
      <c r="D2" s="35"/>
      <c r="E2" s="35"/>
      <c r="F2" s="35"/>
      <c r="G2" s="35"/>
      <c r="H2" s="21"/>
      <c r="I2" s="35"/>
      <c r="J2" s="35"/>
      <c r="K2" s="35"/>
      <c r="L2" s="21"/>
      <c r="M2" s="21"/>
      <c r="N2" s="22"/>
      <c r="O2" s="81"/>
      <c r="P2" s="342"/>
      <c r="Q2" s="342"/>
      <c r="R2" s="81"/>
      <c r="S2" s="21"/>
      <c r="T2" s="21"/>
    </row>
    <row r="3" spans="1:22" ht="13.5" customHeight="1">
      <c r="A3" s="47" t="s">
        <v>331</v>
      </c>
      <c r="B3" s="21"/>
      <c r="C3" s="21"/>
      <c r="D3" s="325"/>
      <c r="E3" s="325"/>
      <c r="F3" s="82"/>
      <c r="G3" s="82"/>
      <c r="M3" s="815"/>
      <c r="N3" s="1960" t="str">
        <f>"Bilan d'activité diffusion "&amp;'Page de garde'!$C$4</f>
        <v>Bilan d'activité diffusion 2018-2019</v>
      </c>
      <c r="O3" s="326"/>
      <c r="P3" s="681"/>
      <c r="Q3" s="681"/>
      <c r="R3" s="326"/>
      <c r="S3" s="20"/>
    </row>
    <row r="4" spans="1:22" ht="13.5" customHeight="1">
      <c r="A4" s="44" t="s">
        <v>43</v>
      </c>
      <c r="B4" s="21"/>
      <c r="C4" s="21"/>
      <c r="D4" s="325"/>
      <c r="E4" s="325"/>
      <c r="F4" s="325"/>
      <c r="G4" s="325"/>
      <c r="H4" s="43"/>
      <c r="I4" s="21"/>
      <c r="J4" s="21"/>
      <c r="K4" s="21"/>
      <c r="M4" s="1965"/>
      <c r="N4" s="317" t="str">
        <f>"Plan d'activité et diffusion "&amp;CONCATENATE(LEFT('Page de garde'!$C$4,4)+1,"-",RIGHT('Page de garde'!$C$4,4)+1)</f>
        <v>Plan d'activité et diffusion 2019-2020</v>
      </c>
      <c r="O4" s="326"/>
      <c r="R4" s="326"/>
      <c r="S4" s="21"/>
    </row>
    <row r="5" spans="1:22" ht="12" customHeight="1">
      <c r="A5" s="44"/>
      <c r="B5" s="21"/>
      <c r="C5" s="21"/>
      <c r="D5" s="325"/>
      <c r="E5" s="325"/>
      <c r="F5" s="325"/>
      <c r="G5" s="325"/>
      <c r="H5" s="43"/>
      <c r="I5" s="21"/>
      <c r="J5" s="21"/>
      <c r="K5" s="21"/>
      <c r="L5" s="326"/>
      <c r="M5" s="21"/>
      <c r="N5" s="22"/>
      <c r="O5" s="22"/>
      <c r="R5" s="22"/>
      <c r="S5" s="21"/>
      <c r="T5" s="21"/>
    </row>
    <row r="6" spans="1:22" ht="12" customHeight="1">
      <c r="A6" s="153" t="s">
        <v>149</v>
      </c>
      <c r="C6" s="1402">
        <f>'Page de garde'!$C$3</f>
        <v>0</v>
      </c>
      <c r="D6" s="1395"/>
      <c r="E6" s="1020"/>
      <c r="F6" s="1021"/>
      <c r="G6" s="1021"/>
      <c r="H6" s="1022"/>
      <c r="I6" s="1019"/>
      <c r="J6" s="1020"/>
      <c r="K6" s="1020"/>
      <c r="L6" s="21"/>
      <c r="M6" s="21"/>
      <c r="N6" s="22"/>
      <c r="O6" s="21"/>
      <c r="P6" s="325"/>
      <c r="Q6" s="325"/>
      <c r="R6" s="21"/>
      <c r="S6" s="21"/>
      <c r="T6" s="21"/>
    </row>
    <row r="7" spans="1:22" ht="12" customHeight="1">
      <c r="A7" s="1524"/>
      <c r="C7" s="1826"/>
      <c r="D7" s="1827"/>
      <c r="E7" s="1828"/>
      <c r="F7" s="1829"/>
      <c r="G7" s="1829"/>
      <c r="H7" s="1830"/>
      <c r="I7" s="1831"/>
      <c r="J7" s="1828"/>
      <c r="K7" s="1828"/>
      <c r="L7" s="21"/>
      <c r="M7" s="21"/>
      <c r="N7" s="22"/>
      <c r="O7" s="21"/>
      <c r="P7" s="325"/>
      <c r="Q7" s="325"/>
      <c r="R7" s="21"/>
      <c r="S7" s="21"/>
      <c r="T7" s="21"/>
    </row>
    <row r="8" spans="1:22" ht="14.25" customHeight="1">
      <c r="A8" s="44"/>
      <c r="B8" s="21"/>
      <c r="C8" s="21"/>
      <c r="D8" s="327"/>
      <c r="E8" s="327"/>
      <c r="F8" s="327"/>
      <c r="G8" s="327"/>
      <c r="H8" s="1023"/>
      <c r="I8" s="21"/>
      <c r="J8" s="21"/>
      <c r="K8" s="21"/>
      <c r="L8" s="21"/>
      <c r="M8" s="21"/>
      <c r="N8" s="22"/>
      <c r="O8" s="22"/>
      <c r="P8" s="2298" t="s">
        <v>669</v>
      </c>
      <c r="Q8" s="2299"/>
      <c r="R8" s="2299"/>
      <c r="S8" s="2300"/>
      <c r="T8" s="21"/>
    </row>
    <row r="9" spans="1:22" ht="82.5" customHeight="1">
      <c r="A9" s="32"/>
      <c r="B9" s="2129" t="s">
        <v>44</v>
      </c>
      <c r="C9" s="2129" t="s">
        <v>403</v>
      </c>
      <c r="D9" s="2129" t="s">
        <v>710</v>
      </c>
      <c r="E9" s="2130" t="s">
        <v>509</v>
      </c>
      <c r="F9" s="2129" t="s">
        <v>510</v>
      </c>
      <c r="G9" s="2129" t="s">
        <v>322</v>
      </c>
      <c r="H9" s="2129" t="s">
        <v>333</v>
      </c>
      <c r="I9" s="2129" t="s">
        <v>522</v>
      </c>
      <c r="J9" s="2129" t="s">
        <v>19</v>
      </c>
      <c r="K9" s="2131" t="s">
        <v>172</v>
      </c>
      <c r="L9" s="2131" t="s">
        <v>323</v>
      </c>
      <c r="M9" s="2131" t="s">
        <v>45</v>
      </c>
      <c r="N9" s="2131" t="s">
        <v>20</v>
      </c>
      <c r="O9" s="2131" t="s">
        <v>21</v>
      </c>
      <c r="P9" s="2131" t="s">
        <v>667</v>
      </c>
      <c r="Q9" s="1024" t="s">
        <v>668</v>
      </c>
      <c r="R9" s="2131" t="s">
        <v>630</v>
      </c>
      <c r="S9" s="2132" t="s">
        <v>324</v>
      </c>
      <c r="T9" s="2132" t="s">
        <v>325</v>
      </c>
      <c r="U9" s="49"/>
      <c r="V9" s="49"/>
    </row>
    <row r="10" spans="1:22">
      <c r="A10" s="32">
        <v>1</v>
      </c>
      <c r="B10" s="25"/>
      <c r="C10" s="25"/>
      <c r="D10" s="25"/>
      <c r="E10" s="1218"/>
      <c r="F10" s="414"/>
      <c r="G10" s="25"/>
      <c r="H10" s="25"/>
      <c r="I10" s="25"/>
      <c r="J10" s="25"/>
      <c r="K10" s="1031"/>
      <c r="L10" s="1031"/>
      <c r="M10" s="2128"/>
      <c r="N10" s="2128"/>
      <c r="O10" s="2128"/>
      <c r="P10" s="1218"/>
      <c r="Q10" s="1218"/>
      <c r="R10" s="1218">
        <f>P10+Q10</f>
        <v>0</v>
      </c>
      <c r="S10" s="1029"/>
      <c r="T10" s="2133"/>
      <c r="U10" s="20"/>
      <c r="V10" s="20"/>
    </row>
    <row r="11" spans="1:22">
      <c r="A11" s="32">
        <f>A10+1</f>
        <v>2</v>
      </c>
      <c r="B11" s="25"/>
      <c r="C11" s="25"/>
      <c r="D11" s="25"/>
      <c r="E11" s="1218"/>
      <c r="F11" s="414"/>
      <c r="G11" s="25"/>
      <c r="H11" s="25"/>
      <c r="I11" s="25"/>
      <c r="J11" s="25"/>
      <c r="K11" s="1031"/>
      <c r="L11" s="1031"/>
      <c r="M11" s="2128"/>
      <c r="N11" s="2128"/>
      <c r="O11" s="2128"/>
      <c r="P11" s="1218"/>
      <c r="Q11" s="1218"/>
      <c r="R11" s="1218">
        <f>P11+Q11</f>
        <v>0</v>
      </c>
      <c r="S11" s="2133"/>
      <c r="T11" s="2133"/>
      <c r="U11" s="20"/>
      <c r="V11" s="20"/>
    </row>
    <row r="12" spans="1:22">
      <c r="A12" s="32">
        <f t="shared" ref="A12:A26" si="0">A11+1</f>
        <v>3</v>
      </c>
      <c r="B12" s="25"/>
      <c r="C12" s="25"/>
      <c r="D12" s="25"/>
      <c r="E12" s="25"/>
      <c r="F12" s="414"/>
      <c r="G12" s="25"/>
      <c r="H12" s="25"/>
      <c r="I12" s="25"/>
      <c r="J12" s="25"/>
      <c r="K12" s="1031"/>
      <c r="L12" s="1031"/>
      <c r="M12" s="2128"/>
      <c r="N12" s="2128"/>
      <c r="O12" s="2128"/>
      <c r="P12" s="1218"/>
      <c r="Q12" s="1218"/>
      <c r="R12" s="1218">
        <f t="shared" ref="R12:R25" si="1">P12+Q12</f>
        <v>0</v>
      </c>
      <c r="S12" s="2133"/>
      <c r="T12" s="2133"/>
      <c r="U12" s="20"/>
      <c r="V12" s="20"/>
    </row>
    <row r="13" spans="1:22">
      <c r="A13" s="32">
        <f t="shared" si="0"/>
        <v>4</v>
      </c>
      <c r="B13" s="25"/>
      <c r="C13" s="25"/>
      <c r="D13" s="25"/>
      <c r="E13" s="25"/>
      <c r="F13" s="414"/>
      <c r="G13" s="25"/>
      <c r="H13" s="25"/>
      <c r="I13" s="25"/>
      <c r="J13" s="25"/>
      <c r="K13" s="1031"/>
      <c r="L13" s="1031"/>
      <c r="M13" s="2128"/>
      <c r="N13" s="2128"/>
      <c r="O13" s="2128"/>
      <c r="P13" s="1218"/>
      <c r="Q13" s="1218"/>
      <c r="R13" s="1218">
        <f t="shared" si="1"/>
        <v>0</v>
      </c>
      <c r="S13" s="2133"/>
      <c r="T13" s="2133"/>
      <c r="U13" s="20"/>
      <c r="V13" s="20"/>
    </row>
    <row r="14" spans="1:22">
      <c r="A14" s="32">
        <f t="shared" si="0"/>
        <v>5</v>
      </c>
      <c r="B14" s="25"/>
      <c r="C14" s="25"/>
      <c r="D14" s="25"/>
      <c r="E14" s="25"/>
      <c r="F14" s="414"/>
      <c r="G14" s="25"/>
      <c r="H14" s="25"/>
      <c r="I14" s="25"/>
      <c r="J14" s="25"/>
      <c r="K14" s="1031"/>
      <c r="L14" s="1031"/>
      <c r="M14" s="2128"/>
      <c r="N14" s="2128"/>
      <c r="O14" s="2128"/>
      <c r="P14" s="1218"/>
      <c r="Q14" s="1218"/>
      <c r="R14" s="1218">
        <f t="shared" si="1"/>
        <v>0</v>
      </c>
      <c r="S14" s="2133"/>
      <c r="T14" s="2133"/>
      <c r="U14" s="20"/>
      <c r="V14" s="20"/>
    </row>
    <row r="15" spans="1:22">
      <c r="A15" s="32">
        <f t="shared" si="0"/>
        <v>6</v>
      </c>
      <c r="B15" s="25"/>
      <c r="C15" s="25"/>
      <c r="D15" s="25"/>
      <c r="E15" s="25"/>
      <c r="F15" s="414"/>
      <c r="G15" s="25"/>
      <c r="H15" s="25"/>
      <c r="I15" s="25"/>
      <c r="J15" s="25"/>
      <c r="K15" s="1031"/>
      <c r="L15" s="1031"/>
      <c r="M15" s="2128"/>
      <c r="N15" s="2128"/>
      <c r="O15" s="2128"/>
      <c r="P15" s="1218"/>
      <c r="Q15" s="1218"/>
      <c r="R15" s="1218">
        <f t="shared" si="1"/>
        <v>0</v>
      </c>
      <c r="S15" s="2133"/>
      <c r="T15" s="2133"/>
      <c r="U15" s="20"/>
      <c r="V15" s="20"/>
    </row>
    <row r="16" spans="1:22">
      <c r="A16" s="32">
        <f t="shared" si="0"/>
        <v>7</v>
      </c>
      <c r="B16" s="25"/>
      <c r="C16" s="25"/>
      <c r="D16" s="25"/>
      <c r="E16" s="25"/>
      <c r="F16" s="414"/>
      <c r="G16" s="25"/>
      <c r="H16" s="25"/>
      <c r="I16" s="25"/>
      <c r="J16" s="25"/>
      <c r="K16" s="1031"/>
      <c r="L16" s="1031"/>
      <c r="M16" s="2128"/>
      <c r="N16" s="2128"/>
      <c r="O16" s="2128"/>
      <c r="P16" s="1218"/>
      <c r="Q16" s="1218"/>
      <c r="R16" s="1218">
        <f t="shared" si="1"/>
        <v>0</v>
      </c>
      <c r="S16" s="2133"/>
      <c r="T16" s="2133"/>
      <c r="U16" s="20"/>
      <c r="V16" s="20"/>
    </row>
    <row r="17" spans="1:22">
      <c r="A17" s="32">
        <f t="shared" si="0"/>
        <v>8</v>
      </c>
      <c r="B17" s="25"/>
      <c r="C17" s="25"/>
      <c r="D17" s="25"/>
      <c r="E17" s="25"/>
      <c r="F17" s="414"/>
      <c r="G17" s="25"/>
      <c r="H17" s="25"/>
      <c r="I17" s="25"/>
      <c r="J17" s="25"/>
      <c r="K17" s="1031"/>
      <c r="L17" s="1031"/>
      <c r="M17" s="2128"/>
      <c r="N17" s="2128"/>
      <c r="O17" s="2128"/>
      <c r="P17" s="1218"/>
      <c r="Q17" s="1218"/>
      <c r="R17" s="1218">
        <f t="shared" si="1"/>
        <v>0</v>
      </c>
      <c r="S17" s="2133"/>
      <c r="T17" s="2133"/>
      <c r="U17" s="20"/>
      <c r="V17" s="20"/>
    </row>
    <row r="18" spans="1:22">
      <c r="A18" s="32">
        <f t="shared" si="0"/>
        <v>9</v>
      </c>
      <c r="B18" s="25"/>
      <c r="C18" s="25"/>
      <c r="D18" s="25"/>
      <c r="E18" s="25"/>
      <c r="F18" s="414"/>
      <c r="G18" s="25"/>
      <c r="H18" s="25"/>
      <c r="I18" s="25"/>
      <c r="J18" s="25"/>
      <c r="K18" s="1031"/>
      <c r="L18" s="1031"/>
      <c r="M18" s="2128"/>
      <c r="N18" s="2128"/>
      <c r="O18" s="2128"/>
      <c r="P18" s="1218"/>
      <c r="Q18" s="1218"/>
      <c r="R18" s="1218">
        <f t="shared" si="1"/>
        <v>0</v>
      </c>
      <c r="S18" s="2133"/>
      <c r="T18" s="2133"/>
      <c r="U18" s="20"/>
      <c r="V18" s="20"/>
    </row>
    <row r="19" spans="1:22">
      <c r="A19" s="32">
        <f t="shared" si="0"/>
        <v>10</v>
      </c>
      <c r="B19" s="25"/>
      <c r="C19" s="25"/>
      <c r="D19" s="25"/>
      <c r="E19" s="25"/>
      <c r="F19" s="414"/>
      <c r="G19" s="25"/>
      <c r="H19" s="25"/>
      <c r="I19" s="25"/>
      <c r="J19" s="25"/>
      <c r="K19" s="1031"/>
      <c r="L19" s="1031"/>
      <c r="M19" s="2128"/>
      <c r="N19" s="2128"/>
      <c r="O19" s="2128"/>
      <c r="P19" s="1218"/>
      <c r="Q19" s="1218"/>
      <c r="R19" s="1218">
        <f t="shared" si="1"/>
        <v>0</v>
      </c>
      <c r="S19" s="2133"/>
      <c r="T19" s="2133"/>
      <c r="U19" s="20"/>
      <c r="V19" s="20"/>
    </row>
    <row r="20" spans="1:22">
      <c r="A20" s="32">
        <f t="shared" si="0"/>
        <v>11</v>
      </c>
      <c r="B20" s="25"/>
      <c r="C20" s="25"/>
      <c r="D20" s="25"/>
      <c r="E20" s="25"/>
      <c r="F20" s="414"/>
      <c r="G20" s="25"/>
      <c r="H20" s="25"/>
      <c r="I20" s="25"/>
      <c r="J20" s="25"/>
      <c r="K20" s="1031"/>
      <c r="L20" s="1031"/>
      <c r="M20" s="2128"/>
      <c r="N20" s="2128"/>
      <c r="O20" s="2128"/>
      <c r="P20" s="1218"/>
      <c r="Q20" s="1218"/>
      <c r="R20" s="1218">
        <f t="shared" si="1"/>
        <v>0</v>
      </c>
      <c r="S20" s="2133"/>
      <c r="T20" s="2133"/>
      <c r="U20" s="20"/>
      <c r="V20" s="20"/>
    </row>
    <row r="21" spans="1:22">
      <c r="A21" s="32">
        <f t="shared" si="0"/>
        <v>12</v>
      </c>
      <c r="B21" s="25"/>
      <c r="C21" s="25"/>
      <c r="D21" s="25"/>
      <c r="E21" s="25"/>
      <c r="F21" s="414"/>
      <c r="G21" s="25"/>
      <c r="H21" s="25"/>
      <c r="I21" s="25"/>
      <c r="J21" s="25"/>
      <c r="K21" s="1031"/>
      <c r="L21" s="1031"/>
      <c r="M21" s="2128"/>
      <c r="N21" s="2128"/>
      <c r="O21" s="2128"/>
      <c r="P21" s="1218"/>
      <c r="Q21" s="1218"/>
      <c r="R21" s="1218">
        <f t="shared" si="1"/>
        <v>0</v>
      </c>
      <c r="S21" s="2133"/>
      <c r="T21" s="2133"/>
      <c r="U21" s="20"/>
      <c r="V21" s="20"/>
    </row>
    <row r="22" spans="1:22">
      <c r="A22" s="32">
        <f t="shared" si="0"/>
        <v>13</v>
      </c>
      <c r="B22" s="25"/>
      <c r="C22" s="25"/>
      <c r="D22" s="25"/>
      <c r="E22" s="25"/>
      <c r="F22" s="414"/>
      <c r="G22" s="25"/>
      <c r="H22" s="25"/>
      <c r="I22" s="25"/>
      <c r="J22" s="25"/>
      <c r="K22" s="1031"/>
      <c r="L22" s="1031"/>
      <c r="M22" s="2128"/>
      <c r="N22" s="2128"/>
      <c r="O22" s="2128"/>
      <c r="P22" s="1218"/>
      <c r="Q22" s="1218"/>
      <c r="R22" s="1218">
        <f t="shared" si="1"/>
        <v>0</v>
      </c>
      <c r="S22" s="2133"/>
      <c r="T22" s="2133"/>
      <c r="U22" s="20"/>
      <c r="V22" s="20"/>
    </row>
    <row r="23" spans="1:22">
      <c r="A23" s="32">
        <f t="shared" si="0"/>
        <v>14</v>
      </c>
      <c r="B23" s="25"/>
      <c r="C23" s="25"/>
      <c r="D23" s="25"/>
      <c r="E23" s="25"/>
      <c r="F23" s="414"/>
      <c r="G23" s="25"/>
      <c r="H23" s="25"/>
      <c r="I23" s="25"/>
      <c r="J23" s="25"/>
      <c r="K23" s="1031"/>
      <c r="L23" s="1031"/>
      <c r="M23" s="2128"/>
      <c r="N23" s="2128"/>
      <c r="O23" s="2128"/>
      <c r="P23" s="1218"/>
      <c r="Q23" s="1218"/>
      <c r="R23" s="1218">
        <f t="shared" si="1"/>
        <v>0</v>
      </c>
      <c r="S23" s="2133"/>
      <c r="T23" s="2133"/>
      <c r="U23" s="20"/>
      <c r="V23" s="20"/>
    </row>
    <row r="24" spans="1:22">
      <c r="A24" s="32">
        <f t="shared" si="0"/>
        <v>15</v>
      </c>
      <c r="B24" s="25"/>
      <c r="C24" s="25"/>
      <c r="D24" s="25"/>
      <c r="E24" s="25"/>
      <c r="F24" s="414"/>
      <c r="G24" s="25"/>
      <c r="H24" s="25"/>
      <c r="I24" s="25"/>
      <c r="J24" s="25"/>
      <c r="K24" s="1031"/>
      <c r="L24" s="1031"/>
      <c r="M24" s="2128"/>
      <c r="N24" s="2128"/>
      <c r="O24" s="2128"/>
      <c r="P24" s="1218"/>
      <c r="Q24" s="1218"/>
      <c r="R24" s="1218">
        <f t="shared" si="1"/>
        <v>0</v>
      </c>
      <c r="S24" s="2133"/>
      <c r="T24" s="2133"/>
      <c r="U24" s="20"/>
      <c r="V24" s="20"/>
    </row>
    <row r="25" spans="1:22">
      <c r="A25" s="32">
        <f t="shared" si="0"/>
        <v>16</v>
      </c>
      <c r="B25" s="25"/>
      <c r="C25" s="25"/>
      <c r="D25" s="25"/>
      <c r="E25" s="25"/>
      <c r="F25" s="414"/>
      <c r="G25" s="25"/>
      <c r="H25" s="25"/>
      <c r="I25" s="25"/>
      <c r="J25" s="25"/>
      <c r="K25" s="1031"/>
      <c r="L25" s="1031"/>
      <c r="M25" s="2128"/>
      <c r="N25" s="2128"/>
      <c r="O25" s="2128"/>
      <c r="P25" s="1218"/>
      <c r="Q25" s="1218"/>
      <c r="R25" s="1218">
        <f t="shared" si="1"/>
        <v>0</v>
      </c>
      <c r="S25" s="2133"/>
      <c r="T25" s="2133"/>
      <c r="U25" s="20"/>
      <c r="V25" s="20"/>
    </row>
    <row r="26" spans="1:22">
      <c r="A26" s="32">
        <f t="shared" si="0"/>
        <v>17</v>
      </c>
      <c r="B26" s="25"/>
      <c r="C26" s="25"/>
      <c r="D26" s="25"/>
      <c r="E26" s="25"/>
      <c r="F26" s="414"/>
      <c r="G26" s="25"/>
      <c r="H26" s="25"/>
      <c r="I26" s="25"/>
      <c r="J26" s="25"/>
      <c r="K26" s="1031"/>
      <c r="L26" s="1031"/>
      <c r="M26" s="2128"/>
      <c r="N26" s="2128"/>
      <c r="O26" s="2128"/>
      <c r="P26" s="1218"/>
      <c r="Q26" s="1218"/>
      <c r="R26" s="1218">
        <f>P26+Q26</f>
        <v>0</v>
      </c>
      <c r="S26" s="2133"/>
      <c r="T26" s="2133"/>
      <c r="U26" s="20"/>
      <c r="V26" s="20"/>
    </row>
    <row r="27" spans="1:22" ht="13.5" thickBot="1">
      <c r="A27" s="1416"/>
      <c r="B27" s="27"/>
      <c r="C27" s="27"/>
      <c r="D27" s="27"/>
      <c r="E27" s="27"/>
      <c r="F27" s="27"/>
      <c r="G27" s="27"/>
      <c r="H27" s="27"/>
      <c r="I27" s="1032"/>
      <c r="J27" s="1032"/>
      <c r="K27" s="1032"/>
      <c r="L27" s="1032"/>
      <c r="M27" s="1032"/>
      <c r="N27" s="1030"/>
      <c r="O27" s="1030"/>
      <c r="P27" s="1825"/>
      <c r="Q27" s="1825"/>
      <c r="R27" s="1825"/>
      <c r="S27" s="27"/>
      <c r="T27" s="27"/>
    </row>
    <row r="28" spans="1:22" ht="21" customHeight="1" thickBot="1">
      <c r="A28" s="28"/>
      <c r="B28" s="2308" t="s">
        <v>326</v>
      </c>
      <c r="C28" s="2309"/>
      <c r="D28" s="52"/>
      <c r="E28" s="28"/>
      <c r="F28" s="28"/>
      <c r="G28" s="28"/>
      <c r="H28" s="28"/>
      <c r="I28" s="28"/>
      <c r="J28" s="167" t="s">
        <v>327</v>
      </c>
      <c r="K28" s="2189">
        <f>SUM(K10:K26)</f>
        <v>0</v>
      </c>
      <c r="L28" s="2189"/>
      <c r="M28" s="2189">
        <f>SUM(M10:M26)</f>
        <v>0</v>
      </c>
      <c r="N28" s="2189">
        <f>SUM(N10:N26)</f>
        <v>0</v>
      </c>
      <c r="O28" s="2189">
        <f>SUM(O10:O26)</f>
        <v>0</v>
      </c>
      <c r="P28" s="2190">
        <f>SUM(P10:P26)</f>
        <v>0</v>
      </c>
      <c r="Q28" s="2191">
        <f>SUM(Q10:Q26)</f>
        <v>0</v>
      </c>
      <c r="R28" s="2192">
        <f>SUM(P28:Q28)</f>
        <v>0</v>
      </c>
      <c r="S28" s="2127">
        <f>SUM(S10:S26)</f>
        <v>0</v>
      </c>
      <c r="T28" s="2127">
        <f>SUM(T10:T26)</f>
        <v>0</v>
      </c>
      <c r="U28" s="28"/>
      <c r="V28" s="28"/>
    </row>
    <row r="29" spans="1:22">
      <c r="A29" s="48"/>
      <c r="B29" s="27"/>
      <c r="C29" s="27"/>
      <c r="D29" s="33"/>
      <c r="E29" s="27"/>
      <c r="F29" s="27"/>
      <c r="G29" s="27"/>
      <c r="H29" s="27"/>
      <c r="I29" s="27"/>
      <c r="J29" s="27"/>
      <c r="K29" s="27"/>
      <c r="L29" s="27"/>
      <c r="M29" s="27"/>
      <c r="N29" s="27"/>
      <c r="O29" s="27"/>
      <c r="P29" s="42"/>
      <c r="Q29" s="42"/>
      <c r="R29" s="27"/>
      <c r="S29" s="27"/>
      <c r="T29" s="27"/>
    </row>
    <row r="30" spans="1:22" ht="22.5" customHeight="1">
      <c r="A30" s="1026"/>
      <c r="B30" s="2310" t="s">
        <v>404</v>
      </c>
      <c r="C30" s="2311"/>
      <c r="D30" s="2301" t="s">
        <v>406</v>
      </c>
      <c r="E30" s="2302"/>
      <c r="F30" s="2303"/>
      <c r="G30" s="2312" t="s">
        <v>507</v>
      </c>
      <c r="H30" s="2313"/>
      <c r="I30" s="2305" t="s">
        <v>508</v>
      </c>
      <c r="J30" s="2306"/>
      <c r="K30" s="2306"/>
      <c r="L30" s="2306"/>
      <c r="M30" s="2306"/>
      <c r="N30" s="2306"/>
      <c r="O30" s="2306"/>
      <c r="P30" s="2306"/>
      <c r="Q30" s="2306"/>
      <c r="R30" s="2306"/>
      <c r="S30" s="2306"/>
      <c r="T30" s="2307"/>
    </row>
    <row r="31" spans="1:22" ht="75.75" customHeight="1">
      <c r="A31" s="1027"/>
      <c r="B31" s="2295" t="s">
        <v>328</v>
      </c>
      <c r="C31" s="2297"/>
      <c r="D31" s="2295" t="s">
        <v>329</v>
      </c>
      <c r="E31" s="2296"/>
      <c r="F31" s="2297"/>
      <c r="G31" s="2295" t="s">
        <v>504</v>
      </c>
      <c r="H31" s="2297"/>
      <c r="I31" s="2295" t="s">
        <v>774</v>
      </c>
      <c r="J31" s="2296"/>
      <c r="K31" s="2296"/>
      <c r="L31" s="2296"/>
      <c r="M31" s="2296"/>
      <c r="N31" s="2296"/>
      <c r="O31" s="2296"/>
      <c r="P31" s="2296"/>
      <c r="Q31" s="2296"/>
      <c r="R31" s="2296"/>
      <c r="S31" s="2296"/>
      <c r="T31" s="2304"/>
    </row>
    <row r="32" spans="1:22">
      <c r="A32" s="1027"/>
      <c r="B32" s="1018"/>
      <c r="C32" s="1018"/>
      <c r="D32" s="42"/>
      <c r="E32" s="41"/>
      <c r="F32" s="1028"/>
      <c r="G32" s="1028"/>
      <c r="H32" s="1018"/>
      <c r="I32" s="41"/>
      <c r="J32" s="41"/>
      <c r="K32" s="41"/>
      <c r="L32" s="1018"/>
      <c r="M32" s="1018"/>
      <c r="N32" s="1018"/>
      <c r="O32" s="1018"/>
      <c r="P32" s="1823"/>
      <c r="Q32" s="1823"/>
      <c r="R32" s="1018"/>
      <c r="S32" s="1018"/>
      <c r="T32" s="1018"/>
    </row>
    <row r="33" spans="1:20">
      <c r="A33" s="1027"/>
      <c r="P33" s="1108"/>
      <c r="Q33" s="1108"/>
      <c r="S33" s="1018"/>
      <c r="T33" s="1018"/>
    </row>
    <row r="34" spans="1:20">
      <c r="A34" s="1027"/>
      <c r="B34" s="1018"/>
      <c r="C34" s="1018"/>
      <c r="D34" s="42"/>
      <c r="E34" s="41"/>
      <c r="F34" s="136"/>
      <c r="G34" s="1018"/>
      <c r="H34" s="1018"/>
      <c r="I34" s="41"/>
      <c r="J34" s="1018"/>
      <c r="K34" s="1018"/>
      <c r="L34" s="1018"/>
      <c r="M34" s="1018"/>
      <c r="N34" s="1018"/>
      <c r="O34" s="1018"/>
      <c r="P34" s="54"/>
      <c r="Q34" s="54"/>
      <c r="R34" s="1018"/>
      <c r="S34" s="1018"/>
      <c r="T34" s="1018"/>
    </row>
    <row r="35" spans="1:20">
      <c r="A35" s="1027"/>
      <c r="B35" s="1018"/>
      <c r="C35" s="1018"/>
      <c r="D35" s="42"/>
      <c r="E35" s="41"/>
      <c r="F35" s="136"/>
      <c r="G35" s="1018"/>
      <c r="H35" s="1018"/>
      <c r="I35" s="41"/>
      <c r="J35" s="1018"/>
      <c r="K35" s="1018"/>
      <c r="L35" s="1018"/>
      <c r="M35" s="1018"/>
      <c r="N35" s="1018"/>
      <c r="O35" s="1018"/>
      <c r="P35" s="54"/>
      <c r="Q35" s="54"/>
      <c r="R35" s="1018"/>
      <c r="S35" s="1018"/>
      <c r="T35" s="1018"/>
    </row>
    <row r="36" spans="1:20">
      <c r="A36" s="1027"/>
      <c r="B36" s="1018"/>
      <c r="C36" s="1018"/>
      <c r="D36" s="42"/>
      <c r="E36" s="41"/>
      <c r="F36" s="1028"/>
      <c r="G36" s="1028"/>
      <c r="H36" s="1018"/>
      <c r="I36" s="41"/>
      <c r="J36" s="1018"/>
      <c r="K36" s="1018"/>
      <c r="L36" s="1018"/>
      <c r="M36" s="1018"/>
      <c r="N36" s="1018"/>
      <c r="O36" s="1018"/>
      <c r="P36" s="54"/>
      <c r="Q36" s="54"/>
      <c r="R36" s="1018"/>
      <c r="S36" s="1018"/>
      <c r="T36" s="1018"/>
    </row>
    <row r="37" spans="1:20">
      <c r="P37" s="54"/>
      <c r="Q37" s="54"/>
    </row>
    <row r="38" spans="1:20">
      <c r="P38" s="54"/>
      <c r="Q38" s="54"/>
    </row>
    <row r="39" spans="1:20">
      <c r="P39" s="54"/>
      <c r="Q39" s="54"/>
    </row>
    <row r="40" spans="1:20">
      <c r="P40" s="54"/>
      <c r="Q40" s="54"/>
    </row>
    <row r="41" spans="1:20">
      <c r="P41" s="135"/>
      <c r="Q41" s="135"/>
    </row>
  </sheetData>
  <customSheetViews>
    <customSheetView guid="{E81D238A-7B02-4284-898B-8B059A14501E}" showPageBreaks="1" showGridLines="0" fitToPage="1" topLeftCell="C1">
      <selection activeCell="H58" sqref="H58"/>
      <pageMargins left="0.25" right="0.25" top="0.75" bottom="0.75" header="0.3" footer="0.3"/>
      <pageSetup paperSize="5" scale="98" fitToHeight="0" orientation="landscape" r:id="rId1"/>
      <headerFooter>
        <oddFooter>&amp;R&amp;8Soutien à la mission 2017-2018</oddFooter>
      </headerFooter>
    </customSheetView>
    <customSheetView guid="{880C3229-9790-4559-BAA0-FBDBBD6DDD03}" showGridLines="0" fitToPage="1" topLeftCell="C1">
      <selection activeCell="H58" sqref="H58"/>
      <pageMargins left="0.25" right="0.25" top="0.75" bottom="0.75" header="0.3" footer="0.3"/>
      <pageSetup paperSize="5" scale="98" fitToHeight="0" orientation="landscape" r:id="rId2"/>
      <headerFooter>
        <oddFooter>&amp;R&amp;8Soutien à la mission 2017-2018</oddFooter>
      </headerFooter>
    </customSheetView>
  </customSheetViews>
  <mergeCells count="10">
    <mergeCell ref="B28:C28"/>
    <mergeCell ref="B30:C30"/>
    <mergeCell ref="B31:C31"/>
    <mergeCell ref="G30:H30"/>
    <mergeCell ref="G31:H31"/>
    <mergeCell ref="P8:S8"/>
    <mergeCell ref="D30:F30"/>
    <mergeCell ref="D31:F31"/>
    <mergeCell ref="I31:T31"/>
    <mergeCell ref="I30:T30"/>
  </mergeCells>
  <dataValidations count="1">
    <dataValidation type="list" allowBlank="1" showInputMessage="1" showErrorMessage="1" sqref="F10:F26">
      <formula1>"Autochtone,Diversité"</formula1>
    </dataValidation>
  </dataValidations>
  <pageMargins left="0.23622047244094491" right="0.23622047244094491" top="0.74803149606299213" bottom="0.74803149606299213" header="0.31496062992125984" footer="0.31496062992125984"/>
  <pageSetup paperSize="5" scale="91" fitToHeight="0" orientation="landscape" r:id="rId3"/>
  <headerFooter>
    <oddFooter>&amp;R&amp;8Rapport final d'activité</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05153" r:id="rId6" name="Check Box 1">
              <controlPr defaultSize="0" autoFill="0" autoLine="0" autoPict="0">
                <anchor moveWithCells="1">
                  <from>
                    <xdr:col>12</xdr:col>
                    <xdr:colOff>238125</xdr:colOff>
                    <xdr:row>1</xdr:row>
                    <xdr:rowOff>190500</xdr:rowOff>
                  </from>
                  <to>
                    <xdr:col>13</xdr:col>
                    <xdr:colOff>28575</xdr:colOff>
                    <xdr:row>3</xdr:row>
                    <xdr:rowOff>9525</xdr:rowOff>
                  </to>
                </anchor>
              </controlPr>
            </control>
          </mc:Choice>
        </mc:AlternateContent>
        <mc:AlternateContent xmlns:mc="http://schemas.openxmlformats.org/markup-compatibility/2006">
          <mc:Choice Requires="x14">
            <control shapeId="305154" r:id="rId7" name="Check Box 2">
              <controlPr defaultSize="0" autoFill="0" autoLine="0" autoPict="0">
                <anchor moveWithCells="1">
                  <from>
                    <xdr:col>12</xdr:col>
                    <xdr:colOff>238125</xdr:colOff>
                    <xdr:row>2</xdr:row>
                    <xdr:rowOff>133350</xdr:rowOff>
                  </from>
                  <to>
                    <xdr:col>13</xdr:col>
                    <xdr:colOff>28575</xdr:colOff>
                    <xdr:row>4</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8"/>
  <sheetViews>
    <sheetView showGridLines="0" showZeros="0" zoomScaleNormal="100" workbookViewId="0">
      <selection activeCell="I10" sqref="I10"/>
    </sheetView>
  </sheetViews>
  <sheetFormatPr baseColWidth="10" defaultRowHeight="12.75"/>
  <cols>
    <col min="1" max="1" width="25.7109375" style="318" customWidth="1"/>
    <col min="2" max="2" width="36.7109375" style="703" customWidth="1"/>
    <col min="3" max="3" width="2.7109375" style="318" customWidth="1"/>
    <col min="4" max="4" width="2.7109375" style="319" customWidth="1"/>
    <col min="5" max="5" width="12.7109375" style="319" customWidth="1"/>
    <col min="6" max="6" width="2.7109375" style="319" customWidth="1"/>
    <col min="7" max="7" width="12.7109375" style="319" customWidth="1"/>
    <col min="8" max="16384" width="11.42578125" style="318"/>
  </cols>
  <sheetData>
    <row r="1" spans="1:7" s="679" customFormat="1" ht="26.25" customHeight="1">
      <c r="A1" s="677" t="s">
        <v>215</v>
      </c>
      <c r="B1" s="678"/>
      <c r="D1" s="680"/>
      <c r="F1" s="680"/>
      <c r="G1" s="681" t="s">
        <v>216</v>
      </c>
    </row>
    <row r="2" spans="1:7" s="683" customFormat="1" ht="12" customHeight="1">
      <c r="A2" s="682" t="s">
        <v>149</v>
      </c>
      <c r="B2" s="1687">
        <f>'Page de garde'!$C$3</f>
        <v>0</v>
      </c>
      <c r="C2" s="1687"/>
      <c r="D2" s="1687"/>
      <c r="E2" s="1687"/>
      <c r="F2" s="1401"/>
      <c r="G2" s="1401"/>
    </row>
    <row r="3" spans="1:7" s="683" customFormat="1" ht="6" customHeight="1">
      <c r="A3" s="684"/>
      <c r="B3" s="685"/>
      <c r="D3" s="317"/>
      <c r="E3" s="320"/>
      <c r="F3" s="317"/>
      <c r="G3" s="320"/>
    </row>
    <row r="4" spans="1:7" s="683" customFormat="1" ht="22.5" customHeight="1">
      <c r="A4" s="55" t="s">
        <v>670</v>
      </c>
      <c r="B4" s="685"/>
      <c r="D4" s="317"/>
      <c r="E4" s="320"/>
      <c r="F4" s="317"/>
      <c r="G4" s="320"/>
    </row>
    <row r="5" spans="1:7" s="689" customFormat="1" ht="22.5" customHeight="1">
      <c r="A5" s="686"/>
      <c r="B5" s="687"/>
      <c r="C5" s="688"/>
      <c r="D5" s="688"/>
      <c r="E5" s="1090" t="str">
        <f>CONCATENATE(LEFT('Page de garde'!$C$4,4)-0,"-",RIGHT('Page de garde'!$C$4,4)-0)</f>
        <v>2018-2019</v>
      </c>
      <c r="F5" s="688"/>
      <c r="G5" s="1090" t="str">
        <f>CONCATENATE(LEFT('Page de garde'!$C$4,4)+1,"-",RIGHT('Page de garde'!$C$4,4)+1)</f>
        <v>2019-2020</v>
      </c>
    </row>
    <row r="6" spans="1:7" s="689" customFormat="1" ht="22.5" customHeight="1">
      <c r="A6" s="686"/>
      <c r="B6" s="687"/>
      <c r="C6" s="688"/>
      <c r="D6" s="688"/>
      <c r="E6" s="1089"/>
      <c r="F6" s="688"/>
      <c r="G6" s="1089"/>
    </row>
    <row r="7" spans="1:7" s="27" customFormat="1" ht="12" customHeight="1">
      <c r="A7" s="1917" t="s">
        <v>671</v>
      </c>
      <c r="B7" s="691"/>
      <c r="C7" s="31"/>
      <c r="D7" s="30"/>
      <c r="E7" s="1100"/>
      <c r="F7" s="30"/>
      <c r="G7" s="1100"/>
    </row>
    <row r="8" spans="1:7" s="27" customFormat="1" ht="12" customHeight="1">
      <c r="A8" s="1096"/>
      <c r="B8" s="1097"/>
      <c r="C8" s="31"/>
      <c r="D8" s="30"/>
      <c r="E8" s="1100"/>
      <c r="F8" s="30"/>
      <c r="G8" s="1100"/>
    </row>
    <row r="9" spans="1:7" s="27" customFormat="1" ht="12" customHeight="1">
      <c r="A9" s="1098"/>
      <c r="B9" s="1099"/>
      <c r="C9" s="31"/>
      <c r="D9" s="30"/>
      <c r="E9" s="1100"/>
      <c r="F9" s="30"/>
      <c r="G9" s="1100"/>
    </row>
    <row r="10" spans="1:7" s="27" customFormat="1" ht="12" customHeight="1">
      <c r="A10" s="690" t="s">
        <v>217</v>
      </c>
      <c r="B10" s="1099"/>
      <c r="C10" s="31"/>
      <c r="D10" s="30"/>
      <c r="E10" s="1100"/>
      <c r="F10" s="30"/>
      <c r="G10" s="1100"/>
    </row>
    <row r="11" spans="1:7" s="27" customFormat="1" ht="12" customHeight="1">
      <c r="A11" s="690" t="s">
        <v>218</v>
      </c>
      <c r="B11" s="1099"/>
      <c r="C11" s="31"/>
      <c r="D11" s="30"/>
      <c r="E11" s="1100"/>
      <c r="F11" s="30"/>
      <c r="G11" s="1100"/>
    </row>
    <row r="12" spans="1:7" s="693" customFormat="1" ht="12" customHeight="1">
      <c r="A12" s="692" t="s">
        <v>219</v>
      </c>
      <c r="B12" s="687"/>
      <c r="D12" s="695"/>
      <c r="E12" s="694"/>
      <c r="F12" s="695"/>
      <c r="G12" s="694"/>
    </row>
    <row r="13" spans="1:7" s="27" customFormat="1" ht="12" customHeight="1">
      <c r="A13" s="690" t="s">
        <v>220</v>
      </c>
      <c r="B13" s="691"/>
      <c r="D13" s="50"/>
      <c r="E13" s="72"/>
      <c r="F13" s="50"/>
      <c r="G13" s="72"/>
    </row>
    <row r="14" spans="1:7" s="27" customFormat="1" ht="12" customHeight="1">
      <c r="A14" s="690" t="s">
        <v>221</v>
      </c>
      <c r="B14" s="691"/>
      <c r="D14" s="50"/>
      <c r="E14" s="696"/>
      <c r="F14" s="50"/>
      <c r="G14" s="696"/>
    </row>
    <row r="15" spans="1:7" s="27" customFormat="1" ht="12" customHeight="1">
      <c r="A15" s="690" t="s">
        <v>222</v>
      </c>
      <c r="B15" s="691"/>
      <c r="D15" s="50"/>
      <c r="E15" s="71"/>
      <c r="F15" s="50"/>
      <c r="G15" s="71"/>
    </row>
    <row r="16" spans="1:7" s="27" customFormat="1" ht="12" customHeight="1">
      <c r="A16" s="693"/>
      <c r="B16" s="691"/>
      <c r="D16" s="50"/>
      <c r="E16" s="50"/>
      <c r="F16" s="50"/>
      <c r="G16" s="50"/>
    </row>
    <row r="17" spans="1:7" s="693" customFormat="1" ht="12" customHeight="1">
      <c r="A17" s="692" t="s">
        <v>223</v>
      </c>
      <c r="B17" s="687"/>
      <c r="D17" s="695"/>
      <c r="E17" s="697">
        <v>0</v>
      </c>
      <c r="F17" s="695"/>
      <c r="G17" s="697">
        <v>0</v>
      </c>
    </row>
    <row r="18" spans="1:7" s="693" customFormat="1" ht="15" customHeight="1">
      <c r="A18" s="692" t="s">
        <v>224</v>
      </c>
      <c r="B18" s="687"/>
      <c r="D18" s="695"/>
      <c r="E18" s="694"/>
      <c r="F18" s="695"/>
      <c r="G18" s="694"/>
    </row>
    <row r="19" spans="1:7" s="27" customFormat="1" ht="12" customHeight="1">
      <c r="A19" s="690" t="s">
        <v>225</v>
      </c>
      <c r="B19" s="691"/>
      <c r="D19" s="50"/>
      <c r="E19" s="698">
        <v>0</v>
      </c>
      <c r="F19" s="50"/>
      <c r="G19" s="698">
        <v>0</v>
      </c>
    </row>
    <row r="20" spans="1:7" s="27" customFormat="1" ht="12" customHeight="1">
      <c r="A20" s="690" t="s">
        <v>226</v>
      </c>
      <c r="B20" s="691"/>
      <c r="D20" s="50"/>
      <c r="E20" s="699">
        <v>0</v>
      </c>
      <c r="F20" s="50"/>
      <c r="G20" s="699">
        <v>0</v>
      </c>
    </row>
    <row r="21" spans="1:7" s="27" customFormat="1" ht="12" customHeight="1">
      <c r="A21" s="700" t="s">
        <v>227</v>
      </c>
      <c r="B21" s="691"/>
      <c r="D21" s="50"/>
      <c r="E21" s="698">
        <v>0</v>
      </c>
      <c r="F21" s="50"/>
      <c r="G21" s="698">
        <v>0</v>
      </c>
    </row>
    <row r="22" spans="1:7" s="27" customFormat="1" ht="12" customHeight="1">
      <c r="A22" s="690" t="s">
        <v>228</v>
      </c>
      <c r="B22" s="691"/>
      <c r="D22" s="50"/>
      <c r="E22" s="698">
        <v>0</v>
      </c>
      <c r="F22" s="50"/>
      <c r="G22" s="698">
        <v>0</v>
      </c>
    </row>
    <row r="23" spans="1:7" s="27" customFormat="1" ht="12" customHeight="1">
      <c r="A23" s="690" t="s">
        <v>229</v>
      </c>
      <c r="B23" s="691"/>
      <c r="D23" s="50"/>
      <c r="E23" s="698">
        <v>0</v>
      </c>
      <c r="F23" s="50"/>
      <c r="G23" s="698">
        <v>0</v>
      </c>
    </row>
    <row r="24" spans="1:7" s="27" customFormat="1" ht="12" customHeight="1">
      <c r="A24" s="690" t="s">
        <v>230</v>
      </c>
      <c r="B24" s="691"/>
      <c r="D24" s="50"/>
      <c r="E24" s="699">
        <v>0</v>
      </c>
      <c r="F24" s="50"/>
      <c r="G24" s="699">
        <v>0</v>
      </c>
    </row>
    <row r="25" spans="1:7" s="27" customFormat="1" ht="12" customHeight="1">
      <c r="A25" s="690" t="s">
        <v>46</v>
      </c>
      <c r="B25" s="691"/>
      <c r="D25" s="50"/>
      <c r="E25" s="699">
        <v>0</v>
      </c>
      <c r="F25" s="50"/>
      <c r="G25" s="699">
        <v>0</v>
      </c>
    </row>
    <row r="26" spans="1:7" s="693" customFormat="1" ht="18.75" customHeight="1">
      <c r="A26" s="692" t="s">
        <v>231</v>
      </c>
      <c r="B26" s="687"/>
      <c r="D26" s="695"/>
      <c r="E26" s="701"/>
      <c r="F26" s="695"/>
      <c r="G26" s="701"/>
    </row>
    <row r="27" spans="1:7" ht="15" customHeight="1">
      <c r="A27" s="702" t="s">
        <v>232</v>
      </c>
      <c r="C27" s="693"/>
      <c r="D27" s="695"/>
      <c r="E27" s="701"/>
      <c r="F27" s="695"/>
      <c r="G27" s="701"/>
    </row>
    <row r="28" spans="1:7" s="27" customFormat="1" ht="9.75" customHeight="1">
      <c r="A28" s="690" t="s">
        <v>233</v>
      </c>
      <c r="B28" s="691"/>
      <c r="D28" s="50"/>
      <c r="E28" s="72"/>
      <c r="F28" s="50"/>
      <c r="G28" s="72"/>
    </row>
    <row r="29" spans="1:7" s="27" customFormat="1" ht="12" customHeight="1">
      <c r="A29" s="690" t="s">
        <v>234</v>
      </c>
      <c r="B29" s="691"/>
      <c r="D29" s="50"/>
      <c r="E29" s="71"/>
      <c r="F29" s="50"/>
      <c r="G29" s="71"/>
    </row>
    <row r="30" spans="1:7" s="27" customFormat="1" ht="12" customHeight="1">
      <c r="A30" s="690" t="s">
        <v>235</v>
      </c>
      <c r="B30" s="691"/>
      <c r="D30" s="50"/>
      <c r="E30" s="71"/>
      <c r="F30" s="50"/>
      <c r="G30" s="71"/>
    </row>
    <row r="31" spans="1:7" s="27" customFormat="1" ht="12" customHeight="1">
      <c r="A31" s="704"/>
      <c r="B31" s="705" t="s">
        <v>54</v>
      </c>
      <c r="D31" s="50"/>
      <c r="E31" s="706">
        <f>SUM(E28:E30)</f>
        <v>0</v>
      </c>
      <c r="F31" s="50"/>
      <c r="G31" s="706">
        <f>SUM(G28:G30)</f>
        <v>0</v>
      </c>
    </row>
    <row r="32" spans="1:7" ht="18.75" customHeight="1">
      <c r="A32" s="702" t="s">
        <v>236</v>
      </c>
      <c r="C32" s="693"/>
      <c r="D32" s="695"/>
      <c r="E32" s="701"/>
      <c r="F32" s="695"/>
      <c r="G32" s="701"/>
    </row>
    <row r="33" spans="1:7" s="27" customFormat="1" ht="12" customHeight="1">
      <c r="A33" s="690" t="s">
        <v>237</v>
      </c>
      <c r="B33" s="691"/>
      <c r="D33" s="50"/>
      <c r="E33" s="72"/>
      <c r="F33" s="50"/>
      <c r="G33" s="72"/>
    </row>
    <row r="34" spans="1:7" s="27" customFormat="1" ht="12" customHeight="1">
      <c r="A34" s="690" t="s">
        <v>238</v>
      </c>
      <c r="B34" s="691"/>
      <c r="D34" s="50"/>
      <c r="E34" s="71"/>
      <c r="F34" s="50"/>
      <c r="G34" s="71"/>
    </row>
    <row r="35" spans="1:7" s="27" customFormat="1" ht="12" customHeight="1">
      <c r="A35" s="690" t="s">
        <v>239</v>
      </c>
      <c r="B35" s="691"/>
      <c r="D35" s="50"/>
      <c r="E35" s="71"/>
      <c r="F35" s="50"/>
      <c r="G35" s="71"/>
    </row>
    <row r="36" spans="1:7" s="27" customFormat="1" ht="12" customHeight="1">
      <c r="A36" s="704"/>
      <c r="B36" s="705" t="s">
        <v>54</v>
      </c>
      <c r="D36" s="50"/>
      <c r="E36" s="706">
        <f>SUM(E33:E35)</f>
        <v>0</v>
      </c>
      <c r="F36" s="50"/>
      <c r="G36" s="706">
        <f>SUM(G33:G35)</f>
        <v>0</v>
      </c>
    </row>
    <row r="37" spans="1:7" s="27" customFormat="1" ht="6.75" customHeight="1">
      <c r="A37" s="692"/>
      <c r="B37" s="691"/>
      <c r="D37" s="50"/>
      <c r="E37" s="707"/>
      <c r="F37" s="50"/>
      <c r="G37" s="707"/>
    </row>
    <row r="38" spans="1:7" s="693" customFormat="1" ht="12" customHeight="1">
      <c r="A38" s="708"/>
      <c r="B38" s="709" t="s">
        <v>240</v>
      </c>
      <c r="D38" s="695"/>
      <c r="E38" s="710">
        <f>E31+E36</f>
        <v>0</v>
      </c>
      <c r="F38" s="695"/>
      <c r="G38" s="710">
        <f>G31+G36</f>
        <v>0</v>
      </c>
    </row>
    <row r="39" spans="1:7" s="693" customFormat="1" ht="12" customHeight="1">
      <c r="A39" s="692" t="s">
        <v>241</v>
      </c>
      <c r="B39" s="687"/>
      <c r="D39" s="695"/>
      <c r="E39" s="701"/>
      <c r="F39" s="695"/>
      <c r="G39" s="701"/>
    </row>
    <row r="40" spans="1:7" s="27" customFormat="1" ht="12" customHeight="1">
      <c r="A40" s="690" t="s">
        <v>242</v>
      </c>
      <c r="B40" s="691"/>
      <c r="D40" s="50"/>
      <c r="E40" s="72"/>
      <c r="F40" s="50"/>
      <c r="G40" s="72"/>
    </row>
    <row r="41" spans="1:7" s="27" customFormat="1" ht="11.25" customHeight="1">
      <c r="A41" s="690" t="s">
        <v>237</v>
      </c>
      <c r="B41" s="691"/>
      <c r="D41" s="50"/>
      <c r="E41" s="71"/>
      <c r="F41" s="50"/>
      <c r="G41" s="71"/>
    </row>
    <row r="42" spans="1:7" s="693" customFormat="1" ht="12" customHeight="1">
      <c r="A42" s="708"/>
      <c r="B42" s="709" t="s">
        <v>243</v>
      </c>
      <c r="D42" s="695"/>
      <c r="E42" s="711">
        <f>SUM(E40:E41)</f>
        <v>0</v>
      </c>
      <c r="F42" s="695"/>
      <c r="G42" s="711">
        <f>SUM(G40:G41)</f>
        <v>0</v>
      </c>
    </row>
    <row r="43" spans="1:7" s="693" customFormat="1" ht="12.75" customHeight="1">
      <c r="A43" s="692" t="s">
        <v>244</v>
      </c>
      <c r="B43" s="687"/>
      <c r="D43" s="695"/>
      <c r="E43" s="701"/>
      <c r="F43" s="695"/>
      <c r="G43" s="701"/>
    </row>
    <row r="44" spans="1:7" s="27" customFormat="1" ht="12" customHeight="1">
      <c r="A44" s="690" t="s">
        <v>245</v>
      </c>
      <c r="B44" s="691"/>
      <c r="D44" s="50"/>
      <c r="E44" s="72"/>
      <c r="F44" s="50"/>
      <c r="G44" s="72"/>
    </row>
    <row r="45" spans="1:7" s="27" customFormat="1" ht="12" customHeight="1">
      <c r="A45" s="690" t="s">
        <v>246</v>
      </c>
      <c r="B45" s="691"/>
      <c r="D45" s="50"/>
      <c r="E45" s="71"/>
      <c r="F45" s="50"/>
      <c r="G45" s="71"/>
    </row>
    <row r="46" spans="1:7" s="27" customFormat="1" ht="12" customHeight="1">
      <c r="A46" s="690" t="s">
        <v>247</v>
      </c>
      <c r="B46" s="691"/>
      <c r="D46" s="50"/>
      <c r="E46" s="71"/>
      <c r="F46" s="50"/>
      <c r="G46" s="71"/>
    </row>
    <row r="47" spans="1:7" s="693" customFormat="1" ht="12" customHeight="1">
      <c r="A47" s="708"/>
      <c r="B47" s="709" t="s">
        <v>248</v>
      </c>
      <c r="D47" s="695"/>
      <c r="E47" s="711">
        <f>SUM(E44:E46)</f>
        <v>0</v>
      </c>
      <c r="F47" s="695"/>
      <c r="G47" s="711">
        <f>SUM(G44:G46)</f>
        <v>0</v>
      </c>
    </row>
    <row r="48" spans="1:7" ht="15" customHeight="1">
      <c r="A48" s="692" t="s">
        <v>249</v>
      </c>
      <c r="C48" s="693"/>
      <c r="D48" s="695"/>
      <c r="E48" s="701"/>
      <c r="F48" s="695"/>
      <c r="G48" s="701"/>
    </row>
    <row r="49" spans="1:7" s="27" customFormat="1" ht="12" customHeight="1">
      <c r="A49" s="690" t="s">
        <v>250</v>
      </c>
      <c r="B49" s="691"/>
      <c r="D49" s="50"/>
      <c r="E49" s="698">
        <v>0</v>
      </c>
      <c r="F49" s="50"/>
      <c r="G49" s="698">
        <v>0</v>
      </c>
    </row>
    <row r="50" spans="1:7" s="27" customFormat="1" ht="12" customHeight="1">
      <c r="A50" s="690" t="s">
        <v>251</v>
      </c>
      <c r="B50" s="691"/>
      <c r="D50" s="50"/>
      <c r="E50" s="699">
        <v>0</v>
      </c>
      <c r="F50" s="50"/>
      <c r="G50" s="699">
        <v>0</v>
      </c>
    </row>
    <row r="51" spans="1:7" s="31" customFormat="1" ht="12" customHeight="1">
      <c r="A51" s="690" t="s">
        <v>252</v>
      </c>
      <c r="B51" s="712"/>
      <c r="C51" s="27"/>
      <c r="D51" s="50"/>
      <c r="E51" s="699">
        <v>0</v>
      </c>
      <c r="F51" s="50"/>
      <c r="G51" s="699">
        <v>0</v>
      </c>
    </row>
    <row r="52" spans="1:7" s="31" customFormat="1" ht="7.5" customHeight="1" thickBot="1">
      <c r="A52" s="690"/>
      <c r="B52" s="712"/>
      <c r="C52" s="27"/>
      <c r="D52" s="50"/>
      <c r="E52" s="713"/>
      <c r="F52" s="50"/>
      <c r="G52" s="713"/>
    </row>
    <row r="53" spans="1:7" s="321" customFormat="1" ht="8.25" customHeight="1" thickBot="1">
      <c r="A53" s="692"/>
      <c r="B53" s="714"/>
      <c r="C53" s="693"/>
      <c r="D53" s="695"/>
      <c r="E53" s="715"/>
      <c r="F53" s="695"/>
      <c r="G53" s="715"/>
    </row>
    <row r="54" spans="1:7" s="321" customFormat="1" ht="8.25" customHeight="1" thickTop="1">
      <c r="A54" s="716"/>
      <c r="B54" s="716"/>
      <c r="C54" s="716"/>
      <c r="D54" s="717"/>
      <c r="E54" s="717"/>
      <c r="F54" s="717"/>
      <c r="G54" s="717"/>
    </row>
    <row r="55" spans="1:7" ht="12" customHeight="1">
      <c r="A55" s="718" t="s">
        <v>253</v>
      </c>
      <c r="C55" s="583"/>
      <c r="D55" s="721"/>
      <c r="E55" s="720"/>
      <c r="F55" s="721"/>
      <c r="G55" s="720"/>
    </row>
    <row r="56" spans="1:7" s="27" customFormat="1" ht="12" customHeight="1">
      <c r="A56" s="68" t="s">
        <v>254</v>
      </c>
      <c r="B56" s="691"/>
      <c r="C56" s="719"/>
      <c r="D56" s="721"/>
      <c r="E56" s="720"/>
      <c r="F56" s="721"/>
      <c r="G56" s="720"/>
    </row>
    <row r="57" spans="1:7" s="27" customFormat="1" ht="12" customHeight="1">
      <c r="B57" s="691"/>
      <c r="C57" s="722"/>
      <c r="D57" s="724"/>
      <c r="E57" s="723"/>
      <c r="F57" s="724"/>
      <c r="G57" s="723"/>
    </row>
    <row r="58" spans="1:7" s="27" customFormat="1" ht="12" customHeight="1">
      <c r="B58" s="691"/>
      <c r="C58" s="725"/>
      <c r="D58" s="727"/>
      <c r="E58" s="726"/>
      <c r="F58" s="727"/>
      <c r="G58" s="726"/>
    </row>
    <row r="59" spans="1:7" s="27" customFormat="1" ht="15.75" customHeight="1">
      <c r="B59" s="691"/>
      <c r="C59" s="725"/>
      <c r="D59" s="727"/>
      <c r="E59" s="726"/>
      <c r="F59" s="727"/>
      <c r="G59" s="726"/>
    </row>
    <row r="60" spans="1:7" s="31" customFormat="1" ht="9.75" customHeight="1" thickBot="1">
      <c r="A60" s="27"/>
      <c r="B60" s="27"/>
      <c r="C60" s="728"/>
      <c r="D60" s="729"/>
      <c r="E60" s="729"/>
      <c r="F60" s="729"/>
      <c r="G60" s="729"/>
    </row>
    <row r="61" spans="1:7" s="321" customFormat="1" ht="6" customHeight="1" thickTop="1">
      <c r="A61" s="716"/>
      <c r="B61" s="714"/>
      <c r="C61" s="716"/>
      <c r="D61" s="717"/>
      <c r="E61" s="730"/>
      <c r="F61" s="717"/>
      <c r="G61" s="730"/>
    </row>
    <row r="62" spans="1:7" s="321" customFormat="1" ht="11.25" customHeight="1">
      <c r="A62" s="731" t="s">
        <v>255</v>
      </c>
      <c r="B62" s="714"/>
      <c r="C62" s="732"/>
      <c r="D62" s="733"/>
      <c r="E62" s="694"/>
      <c r="F62" s="733"/>
      <c r="G62" s="694"/>
    </row>
    <row r="63" spans="1:7" s="319" customFormat="1" ht="12" customHeight="1">
      <c r="B63" s="734"/>
      <c r="C63" s="695"/>
      <c r="D63" s="695"/>
      <c r="E63" s="695"/>
      <c r="F63" s="695"/>
      <c r="G63" s="695"/>
    </row>
    <row r="64" spans="1:7" ht="18">
      <c r="A64" s="55" t="s">
        <v>256</v>
      </c>
      <c r="B64" s="735"/>
      <c r="C64" s="317"/>
      <c r="D64" s="317"/>
      <c r="F64" s="317"/>
    </row>
    <row r="65" spans="1:7" ht="18">
      <c r="A65" s="55"/>
      <c r="B65" s="735"/>
      <c r="C65" s="317"/>
      <c r="D65" s="317"/>
      <c r="E65" s="736"/>
      <c r="F65" s="317"/>
      <c r="G65" s="736"/>
    </row>
    <row r="66" spans="1:7" ht="15" customHeight="1">
      <c r="A66" s="737"/>
      <c r="B66" s="735"/>
      <c r="C66" s="688"/>
      <c r="D66" s="511"/>
      <c r="E66" s="170" t="str">
        <f>E5</f>
        <v>2018-2019</v>
      </c>
      <c r="F66" s="511"/>
      <c r="G66" s="170" t="str">
        <f>G5</f>
        <v>2019-2020</v>
      </c>
    </row>
    <row r="67" spans="1:7" ht="15.75" customHeight="1">
      <c r="A67" s="738" t="s">
        <v>217</v>
      </c>
      <c r="B67" s="735"/>
      <c r="C67" s="30"/>
      <c r="D67" s="50"/>
      <c r="E67" s="72"/>
      <c r="F67" s="50"/>
      <c r="G67" s="72"/>
    </row>
    <row r="68" spans="1:7">
      <c r="A68" s="738" t="s">
        <v>218</v>
      </c>
      <c r="B68" s="735"/>
      <c r="C68" s="30"/>
      <c r="D68" s="50"/>
      <c r="E68" s="71"/>
      <c r="F68" s="50"/>
      <c r="G68" s="71"/>
    </row>
    <row r="69" spans="1:7" ht="12.75" customHeight="1">
      <c r="A69" s="739"/>
      <c r="B69" s="735"/>
      <c r="C69" s="695"/>
      <c r="D69" s="695"/>
      <c r="E69" s="694"/>
      <c r="F69" s="695"/>
      <c r="G69" s="694"/>
    </row>
    <row r="70" spans="1:7" ht="11.25" customHeight="1">
      <c r="A70" s="738" t="s">
        <v>220</v>
      </c>
      <c r="B70" s="735"/>
      <c r="C70" s="50"/>
      <c r="D70" s="50"/>
      <c r="E70" s="72"/>
      <c r="F70" s="50"/>
      <c r="G70" s="72"/>
    </row>
    <row r="71" spans="1:7">
      <c r="A71" s="738" t="s">
        <v>257</v>
      </c>
      <c r="B71" s="735"/>
      <c r="C71" s="50"/>
      <c r="D71" s="50"/>
      <c r="E71" s="696"/>
      <c r="F71" s="50"/>
      <c r="G71" s="696"/>
    </row>
    <row r="72" spans="1:7">
      <c r="A72" s="695"/>
      <c r="B72" s="735"/>
      <c r="C72" s="50"/>
      <c r="D72" s="50"/>
      <c r="E72" s="50"/>
      <c r="F72" s="50"/>
      <c r="G72" s="50"/>
    </row>
    <row r="73" spans="1:7">
      <c r="A73" s="739" t="s">
        <v>223</v>
      </c>
      <c r="B73" s="735"/>
      <c r="C73" s="695"/>
      <c r="D73" s="695"/>
      <c r="E73" s="697">
        <v>0</v>
      </c>
      <c r="F73" s="695"/>
      <c r="G73" s="697">
        <v>0</v>
      </c>
    </row>
    <row r="74" spans="1:7">
      <c r="A74" s="739"/>
      <c r="B74" s="735"/>
      <c r="C74" s="695"/>
      <c r="D74" s="695"/>
      <c r="E74" s="715"/>
      <c r="F74" s="695"/>
      <c r="G74" s="715"/>
    </row>
    <row r="75" spans="1:7">
      <c r="A75" s="739" t="s">
        <v>224</v>
      </c>
      <c r="B75" s="735"/>
      <c r="C75" s="695"/>
      <c r="D75" s="695"/>
      <c r="E75" s="694"/>
      <c r="F75" s="695"/>
      <c r="G75" s="694"/>
    </row>
    <row r="76" spans="1:7">
      <c r="A76" s="738" t="s">
        <v>225</v>
      </c>
      <c r="B76" s="734"/>
      <c r="C76" s="50"/>
      <c r="D76" s="50"/>
      <c r="E76" s="698">
        <v>0</v>
      </c>
      <c r="F76" s="50"/>
      <c r="G76" s="698">
        <v>0</v>
      </c>
    </row>
    <row r="77" spans="1:7">
      <c r="A77" s="738" t="s">
        <v>226</v>
      </c>
      <c r="B77" s="735"/>
      <c r="C77" s="50"/>
      <c r="D77" s="50"/>
      <c r="E77" s="699">
        <v>0</v>
      </c>
      <c r="F77" s="50"/>
      <c r="G77" s="699">
        <v>0</v>
      </c>
    </row>
    <row r="78" spans="1:7">
      <c r="A78" s="740" t="s">
        <v>227</v>
      </c>
      <c r="B78" s="735"/>
      <c r="C78" s="50"/>
      <c r="D78" s="50"/>
      <c r="E78" s="698">
        <v>0</v>
      </c>
      <c r="F78" s="50"/>
      <c r="G78" s="698">
        <v>0</v>
      </c>
    </row>
    <row r="79" spans="1:7">
      <c r="A79" s="738" t="s">
        <v>228</v>
      </c>
      <c r="B79" s="735"/>
      <c r="C79" s="50"/>
      <c r="D79" s="50"/>
      <c r="E79" s="698">
        <v>0</v>
      </c>
      <c r="F79" s="50"/>
      <c r="G79" s="698">
        <v>0</v>
      </c>
    </row>
    <row r="80" spans="1:7">
      <c r="A80" s="738" t="s">
        <v>229</v>
      </c>
      <c r="B80" s="735"/>
      <c r="C80" s="50"/>
      <c r="D80" s="50"/>
      <c r="E80" s="698">
        <v>0</v>
      </c>
      <c r="F80" s="50"/>
      <c r="G80" s="698">
        <v>0</v>
      </c>
    </row>
    <row r="81" spans="1:7">
      <c r="A81" s="738" t="s">
        <v>230</v>
      </c>
      <c r="B81" s="735"/>
      <c r="C81" s="50"/>
      <c r="D81" s="50"/>
      <c r="E81" s="699">
        <v>0</v>
      </c>
      <c r="F81" s="50"/>
      <c r="G81" s="699">
        <v>0</v>
      </c>
    </row>
    <row r="82" spans="1:7">
      <c r="A82" s="738" t="s">
        <v>46</v>
      </c>
      <c r="B82" s="735"/>
      <c r="C82" s="50"/>
      <c r="D82" s="50"/>
      <c r="E82" s="699">
        <v>0</v>
      </c>
      <c r="F82" s="50"/>
      <c r="G82" s="699">
        <v>0</v>
      </c>
    </row>
    <row r="83" spans="1:7">
      <c r="A83" s="738"/>
      <c r="B83" s="735"/>
      <c r="C83" s="50"/>
      <c r="D83" s="50"/>
      <c r="E83" s="713"/>
      <c r="F83" s="50"/>
      <c r="G83" s="713"/>
    </row>
    <row r="84" spans="1:7">
      <c r="A84" s="739" t="s">
        <v>40</v>
      </c>
      <c r="B84" s="735"/>
      <c r="C84" s="695"/>
      <c r="D84" s="695"/>
      <c r="E84" s="701"/>
      <c r="F84" s="695"/>
      <c r="G84" s="701"/>
    </row>
    <row r="85" spans="1:7">
      <c r="A85" s="738" t="s">
        <v>258</v>
      </c>
      <c r="B85" s="735"/>
      <c r="C85" s="50"/>
      <c r="D85" s="50"/>
      <c r="E85" s="72"/>
      <c r="F85" s="50"/>
      <c r="G85" s="72"/>
    </row>
    <row r="86" spans="1:7">
      <c r="A86" s="738" t="s">
        <v>259</v>
      </c>
      <c r="B86" s="735"/>
      <c r="C86" s="50"/>
      <c r="D86" s="50"/>
      <c r="E86" s="71"/>
      <c r="F86" s="50"/>
      <c r="G86" s="71"/>
    </row>
    <row r="87" spans="1:7">
      <c r="A87" s="738"/>
      <c r="B87" s="735"/>
      <c r="C87" s="50"/>
      <c r="D87" s="50"/>
      <c r="E87" s="71"/>
      <c r="F87" s="50"/>
      <c r="G87" s="71"/>
    </row>
    <row r="88" spans="1:7">
      <c r="A88" s="741" t="s">
        <v>260</v>
      </c>
      <c r="B88" s="735"/>
      <c r="C88" s="695"/>
      <c r="D88" s="695"/>
      <c r="E88" s="701"/>
      <c r="F88" s="695"/>
      <c r="G88" s="701"/>
    </row>
    <row r="89" spans="1:7">
      <c r="A89" s="738" t="s">
        <v>261</v>
      </c>
      <c r="B89" s="735"/>
      <c r="C89" s="50"/>
      <c r="D89" s="50"/>
      <c r="E89" s="1980"/>
      <c r="F89" s="50"/>
      <c r="G89" s="72"/>
    </row>
    <row r="90" spans="1:7">
      <c r="A90" s="738" t="s">
        <v>262</v>
      </c>
      <c r="B90" s="735"/>
      <c r="C90" s="50"/>
      <c r="D90" s="50"/>
      <c r="E90" s="71"/>
      <c r="F90" s="50"/>
      <c r="G90" s="71"/>
    </row>
    <row r="91" spans="1:7">
      <c r="A91" s="739"/>
      <c r="B91" s="735"/>
      <c r="C91" s="50"/>
      <c r="D91" s="50"/>
      <c r="E91" s="707"/>
      <c r="F91" s="50"/>
      <c r="G91" s="707"/>
    </row>
    <row r="92" spans="1:7">
      <c r="A92" s="739" t="s">
        <v>241</v>
      </c>
      <c r="B92" s="735"/>
      <c r="C92" s="695"/>
      <c r="D92" s="695"/>
      <c r="E92" s="701"/>
      <c r="F92" s="695"/>
      <c r="G92" s="701"/>
    </row>
    <row r="93" spans="1:7">
      <c r="A93" s="738" t="s">
        <v>242</v>
      </c>
      <c r="B93" s="735"/>
      <c r="C93" s="50"/>
      <c r="D93" s="50"/>
      <c r="E93" s="72"/>
      <c r="F93" s="50"/>
      <c r="G93" s="72"/>
    </row>
    <row r="94" spans="1:7">
      <c r="A94" s="738" t="s">
        <v>237</v>
      </c>
      <c r="B94" s="735"/>
      <c r="C94" s="50"/>
      <c r="D94" s="50"/>
      <c r="E94" s="71"/>
      <c r="F94" s="50"/>
      <c r="G94" s="71"/>
    </row>
    <row r="95" spans="1:7">
      <c r="A95" s="742"/>
      <c r="B95" s="743" t="s">
        <v>243</v>
      </c>
      <c r="C95" s="695"/>
      <c r="D95" s="695"/>
      <c r="E95" s="711">
        <f>SUM(E93:E94)</f>
        <v>0</v>
      </c>
      <c r="F95" s="695"/>
      <c r="G95" s="711">
        <f>SUM(G93:G94)</f>
        <v>0</v>
      </c>
    </row>
    <row r="96" spans="1:7">
      <c r="A96" s="742"/>
      <c r="B96" s="735"/>
      <c r="C96" s="695"/>
      <c r="D96" s="695"/>
      <c r="E96" s="701"/>
      <c r="F96" s="695"/>
      <c r="G96" s="701"/>
    </row>
    <row r="97" spans="1:7">
      <c r="A97" s="739" t="s">
        <v>263</v>
      </c>
      <c r="B97" s="735"/>
      <c r="C97" s="695"/>
      <c r="D97" s="695"/>
      <c r="E97" s="701"/>
      <c r="F97" s="695"/>
      <c r="G97" s="701"/>
    </row>
    <row r="98" spans="1:7">
      <c r="A98" s="738" t="s">
        <v>264</v>
      </c>
      <c r="B98" s="735"/>
      <c r="C98" s="50"/>
      <c r="D98" s="50"/>
      <c r="E98" s="72"/>
      <c r="F98" s="50"/>
      <c r="G98" s="72"/>
    </row>
    <row r="99" spans="1:7">
      <c r="A99" s="738" t="s">
        <v>265</v>
      </c>
      <c r="B99" s="735"/>
      <c r="C99" s="50"/>
      <c r="D99" s="50"/>
      <c r="E99" s="72"/>
      <c r="F99" s="50"/>
      <c r="G99" s="72"/>
    </row>
    <row r="100" spans="1:7" s="321" customFormat="1" ht="12.75" customHeight="1" thickBot="1">
      <c r="A100" s="733"/>
      <c r="B100" s="733"/>
      <c r="C100" s="733"/>
      <c r="D100" s="733"/>
      <c r="E100" s="733"/>
      <c r="F100" s="733"/>
      <c r="G100" s="733"/>
    </row>
    <row r="101" spans="1:7" ht="18" customHeight="1" thickTop="1">
      <c r="A101" s="744" t="s">
        <v>253</v>
      </c>
      <c r="B101" s="745"/>
      <c r="C101" s="730"/>
      <c r="D101" s="730"/>
      <c r="E101" s="746"/>
      <c r="F101" s="730"/>
      <c r="G101" s="746"/>
    </row>
    <row r="102" spans="1:7">
      <c r="A102" s="177" t="s">
        <v>254</v>
      </c>
      <c r="B102" s="735"/>
      <c r="C102" s="721"/>
      <c r="D102" s="721"/>
      <c r="E102" s="720"/>
      <c r="F102" s="721"/>
      <c r="G102" s="720"/>
    </row>
    <row r="103" spans="1:7">
      <c r="A103" s="50"/>
      <c r="B103" s="735"/>
      <c r="C103" s="724"/>
      <c r="D103" s="724"/>
      <c r="E103" s="723"/>
      <c r="F103" s="724"/>
      <c r="G103" s="723"/>
    </row>
    <row r="104" spans="1:7">
      <c r="A104" s="50"/>
      <c r="B104" s="735"/>
      <c r="C104" s="727"/>
      <c r="D104" s="727"/>
      <c r="E104" s="726"/>
      <c r="F104" s="727"/>
      <c r="G104" s="726"/>
    </row>
    <row r="105" spans="1:7">
      <c r="A105" s="50"/>
      <c r="B105" s="735"/>
      <c r="C105" s="727"/>
      <c r="D105" s="727"/>
      <c r="E105" s="726"/>
      <c r="F105" s="727"/>
      <c r="G105" s="726"/>
    </row>
    <row r="106" spans="1:7" ht="13.5" thickBot="1">
      <c r="A106" s="27"/>
      <c r="B106" s="27"/>
      <c r="C106" s="1037"/>
      <c r="D106" s="1037"/>
      <c r="E106" s="1037"/>
      <c r="F106" s="1037"/>
      <c r="G106" s="1037"/>
    </row>
    <row r="107" spans="1:7" s="321" customFormat="1" ht="36" customHeight="1">
      <c r="A107" s="747" t="s">
        <v>255</v>
      </c>
      <c r="B107" s="748"/>
      <c r="C107" s="1038"/>
      <c r="D107" s="1038"/>
      <c r="E107" s="1038"/>
      <c r="F107" s="1038"/>
      <c r="G107" s="1038"/>
    </row>
    <row r="108" spans="1:7">
      <c r="A108" s="731"/>
      <c r="C108" s="695"/>
      <c r="D108" s="695"/>
      <c r="E108" s="695"/>
      <c r="F108" s="695"/>
      <c r="G108" s="695"/>
    </row>
  </sheetData>
  <customSheetViews>
    <customSheetView guid="{E81D238A-7B02-4284-898B-8B059A14501E}"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1"/>
      <headerFooter alignWithMargins="0">
        <oddFooter>&amp;R&amp;8Soutien à la mission 2017-2018</oddFooter>
      </headerFooter>
    </customSheetView>
    <customSheetView guid="{880C3229-9790-4559-BAA0-FBDBBD6DDD03}" showPageBreaks="1" showGridLines="0" zeroValues="0" fitToPage="1" printArea="1" view="pageLayout">
      <selection activeCell="H58" sqref="H58"/>
      <rowBreaks count="1" manualBreakCount="1">
        <brk id="63" max="16383" man="1"/>
      </rowBreaks>
      <pageMargins left="0.55118110236220474" right="0.51181102362204722" top="0.39370078740157483" bottom="0.39370078740157483" header="0" footer="0.27559055118110237"/>
      <pageSetup scale="89" firstPageNumber="23" fitToHeight="0" orientation="portrait" r:id="rId2"/>
      <headerFooter alignWithMargins="0">
        <oddFooter>&amp;R&amp;8Soutien à la mission 2017-2018</oddFooter>
      </headerFooter>
    </customSheetView>
  </customSheetViews>
  <pageMargins left="0.55118110236220474" right="0.51181102362204722" top="0.39370078740157483" bottom="0.39370078740157483" header="0" footer="0.27559055118110237"/>
  <pageSetup scale="95" firstPageNumber="23" fitToWidth="0" fitToHeight="0" orientation="portrait" r:id="rId3"/>
  <headerFooter alignWithMargins="0">
    <oddFooter>&amp;R&amp;8Rapport final d'activité</oddFooter>
  </headerFooter>
  <rowBreaks count="1" manualBreakCount="1">
    <brk id="63"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81922" r:id="rId6" name="Check Box 2">
              <controlPr defaultSize="0" autoFill="0" autoLine="0" autoPict="0">
                <anchor moveWithCells="1">
                  <from>
                    <xdr:col>6</xdr:col>
                    <xdr:colOff>85725</xdr:colOff>
                    <xdr:row>4</xdr:row>
                    <xdr:rowOff>209550</xdr:rowOff>
                  </from>
                  <to>
                    <xdr:col>6</xdr:col>
                    <xdr:colOff>733425</xdr:colOff>
                    <xdr:row>5</xdr:row>
                    <xdr:rowOff>85725</xdr:rowOff>
                  </to>
                </anchor>
              </controlPr>
            </control>
          </mc:Choice>
        </mc:AlternateContent>
        <mc:AlternateContent xmlns:mc="http://schemas.openxmlformats.org/markup-compatibility/2006">
          <mc:Choice Requires="x14">
            <control shapeId="81923" r:id="rId7" name="Check Box 3">
              <controlPr defaultSize="0" autoFill="0" autoLine="0" autoPict="0">
                <anchor moveWithCells="1">
                  <from>
                    <xdr:col>6</xdr:col>
                    <xdr:colOff>85725</xdr:colOff>
                    <xdr:row>5</xdr:row>
                    <xdr:rowOff>85725</xdr:rowOff>
                  </from>
                  <to>
                    <xdr:col>6</xdr:col>
                    <xdr:colOff>733425</xdr:colOff>
                    <xdr:row>5</xdr:row>
                    <xdr:rowOff>247650</xdr:rowOff>
                  </to>
                </anchor>
              </controlPr>
            </control>
          </mc:Choice>
        </mc:AlternateContent>
        <mc:AlternateContent xmlns:mc="http://schemas.openxmlformats.org/markup-compatibility/2006">
          <mc:Choice Requires="x14">
            <control shapeId="81926" r:id="rId8" name="Check Box 6">
              <controlPr defaultSize="0" autoFill="0" autoLine="0" autoPict="0">
                <anchor moveWithCells="1">
                  <from>
                    <xdr:col>4</xdr:col>
                    <xdr:colOff>66675</xdr:colOff>
                    <xdr:row>4</xdr:row>
                    <xdr:rowOff>257175</xdr:rowOff>
                  </from>
                  <to>
                    <xdr:col>4</xdr:col>
                    <xdr:colOff>609600</xdr:colOff>
                    <xdr:row>5</xdr:row>
                    <xdr:rowOff>133350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showGridLines="0" showZeros="0" zoomScaleNormal="100" zoomScaleSheetLayoutView="90" workbookViewId="0">
      <selection activeCell="O26" sqref="O26"/>
    </sheetView>
  </sheetViews>
  <sheetFormatPr baseColWidth="10" defaultRowHeight="12"/>
  <cols>
    <col min="1" max="1" width="26.140625" style="782" customWidth="1"/>
    <col min="2" max="2" width="3" style="754" customWidth="1"/>
    <col min="3" max="3" width="14.7109375" style="754" customWidth="1"/>
    <col min="4" max="4" width="1.7109375" style="754" customWidth="1"/>
    <col min="5" max="5" width="15.7109375" style="754" customWidth="1"/>
    <col min="6" max="6" width="1.7109375" style="757" customWidth="1"/>
    <col min="7" max="7" width="15.7109375" style="757" customWidth="1"/>
    <col min="8" max="8" width="1.7109375" style="759" customWidth="1"/>
    <col min="9" max="9" width="15.7109375" style="757" customWidth="1"/>
    <col min="10" max="10" width="9.7109375" style="757" customWidth="1"/>
    <col min="11" max="16384" width="11.42578125" style="757"/>
  </cols>
  <sheetData>
    <row r="1" spans="1:9" s="683" customFormat="1" ht="26.25" customHeight="1">
      <c r="A1" s="154" t="str">
        <f>"Section 12c : Le périodique et barèmes des cachets versés "&amp;'Page de garde'!C4</f>
        <v>Section 12c : Le périodique et barèmes des cachets versés 2018-2019</v>
      </c>
      <c r="B1" s="749"/>
      <c r="E1" s="317"/>
      <c r="F1" s="317"/>
      <c r="G1" s="317"/>
    </row>
    <row r="2" spans="1:9" s="683" customFormat="1" ht="12" customHeight="1">
      <c r="A2" s="154"/>
      <c r="B2" s="749"/>
      <c r="E2" s="317"/>
      <c r="F2" s="317"/>
      <c r="G2" s="317"/>
      <c r="I2" s="750"/>
    </row>
    <row r="3" spans="1:9" s="683" customFormat="1" ht="15" customHeight="1">
      <c r="A3" s="682" t="s">
        <v>149</v>
      </c>
      <c r="B3" s="1687">
        <f>'Page de garde'!$C$3</f>
        <v>0</v>
      </c>
      <c r="C3" s="1686"/>
      <c r="D3" s="1686"/>
      <c r="E3" s="1686"/>
      <c r="F3" s="1686"/>
      <c r="G3" s="1686"/>
      <c r="H3" s="1686"/>
      <c r="I3" s="1686"/>
    </row>
    <row r="4" spans="1:9" s="683" customFormat="1" ht="5.25" customHeight="1">
      <c r="A4" s="684"/>
      <c r="B4" s="751"/>
      <c r="C4" s="751"/>
      <c r="D4" s="326"/>
      <c r="E4" s="326"/>
      <c r="F4" s="317"/>
      <c r="G4" s="317"/>
      <c r="I4" s="685"/>
    </row>
    <row r="5" spans="1:9" ht="24" customHeight="1">
      <c r="A5" s="753" t="s">
        <v>266</v>
      </c>
      <c r="E5" s="755" t="s">
        <v>267</v>
      </c>
      <c r="F5" s="756"/>
      <c r="G5" s="755" t="s">
        <v>268</v>
      </c>
      <c r="H5" s="752"/>
      <c r="I5" s="1088" t="s">
        <v>13</v>
      </c>
    </row>
    <row r="6" spans="1:9" ht="12.75">
      <c r="A6" s="757"/>
      <c r="B6" s="758"/>
      <c r="C6" s="758"/>
      <c r="D6" s="758"/>
      <c r="E6" s="759"/>
      <c r="F6" s="759"/>
      <c r="G6" s="759"/>
    </row>
    <row r="7" spans="1:9" ht="15">
      <c r="A7" s="760" t="s">
        <v>672</v>
      </c>
      <c r="B7" s="758"/>
      <c r="C7" s="758"/>
      <c r="D7" s="758"/>
      <c r="E7" s="759"/>
      <c r="F7" s="759"/>
      <c r="G7" s="759"/>
    </row>
    <row r="8" spans="1:9" ht="12.75">
      <c r="A8" s="753" t="s">
        <v>245</v>
      </c>
      <c r="B8" s="758"/>
      <c r="C8" s="758"/>
      <c r="D8" s="758"/>
      <c r="E8" s="759"/>
      <c r="F8" s="759"/>
      <c r="G8" s="759"/>
    </row>
    <row r="9" spans="1:9" s="768" customFormat="1" ht="12" customHeight="1">
      <c r="A9" s="761" t="s">
        <v>269</v>
      </c>
      <c r="B9" s="762"/>
      <c r="C9" s="762" t="s">
        <v>270</v>
      </c>
      <c r="D9" s="763"/>
      <c r="E9" s="764">
        <v>0</v>
      </c>
      <c r="F9" s="765"/>
      <c r="G9" s="766">
        <v>0</v>
      </c>
      <c r="H9" s="765"/>
      <c r="I9" s="767">
        <f>E9*G9</f>
        <v>0</v>
      </c>
    </row>
    <row r="10" spans="1:9" s="768" customFormat="1" ht="12" customHeight="1">
      <c r="A10" s="761" t="s">
        <v>269</v>
      </c>
      <c r="B10" s="762"/>
      <c r="C10" s="762" t="s">
        <v>271</v>
      </c>
      <c r="D10" s="763"/>
      <c r="E10" s="769">
        <v>0</v>
      </c>
      <c r="F10" s="765"/>
      <c r="G10" s="770">
        <v>0</v>
      </c>
      <c r="H10" s="765"/>
      <c r="I10" s="767">
        <f>E10*G10</f>
        <v>0</v>
      </c>
    </row>
    <row r="11" spans="1:9" s="768" customFormat="1" ht="12" customHeight="1">
      <c r="A11" s="761" t="s">
        <v>269</v>
      </c>
      <c r="B11" s="762"/>
      <c r="C11" s="762" t="s">
        <v>272</v>
      </c>
      <c r="D11" s="763"/>
      <c r="E11" s="769">
        <v>0</v>
      </c>
      <c r="F11" s="765"/>
      <c r="G11" s="770">
        <v>0</v>
      </c>
      <c r="H11" s="765"/>
      <c r="I11" s="767">
        <f>E11*G11</f>
        <v>0</v>
      </c>
    </row>
    <row r="12" spans="1:9" s="768" customFormat="1" ht="12" customHeight="1">
      <c r="A12" s="761" t="s">
        <v>273</v>
      </c>
      <c r="B12" s="762"/>
      <c r="C12" s="762" t="s">
        <v>270</v>
      </c>
      <c r="D12" s="763"/>
      <c r="E12" s="769">
        <v>0</v>
      </c>
      <c r="F12" s="765"/>
      <c r="G12" s="770">
        <v>0</v>
      </c>
      <c r="H12" s="765"/>
      <c r="I12" s="767">
        <f>E12*G12</f>
        <v>0</v>
      </c>
    </row>
    <row r="13" spans="1:9" s="768" customFormat="1" ht="12" customHeight="1">
      <c r="A13" s="761" t="s">
        <v>273</v>
      </c>
      <c r="B13" s="762"/>
      <c r="C13" s="762" t="s">
        <v>271</v>
      </c>
      <c r="D13" s="763"/>
      <c r="E13" s="769">
        <v>0</v>
      </c>
      <c r="F13" s="765"/>
      <c r="G13" s="770">
        <v>0</v>
      </c>
      <c r="H13" s="765"/>
      <c r="I13" s="767">
        <f t="shared" ref="I13:I14" si="0">E13*G13</f>
        <v>0</v>
      </c>
    </row>
    <row r="14" spans="1:9" s="768" customFormat="1" ht="12" customHeight="1">
      <c r="A14" s="761" t="s">
        <v>273</v>
      </c>
      <c r="B14" s="762"/>
      <c r="C14" s="762" t="s">
        <v>272</v>
      </c>
      <c r="D14" s="763"/>
      <c r="E14" s="769">
        <v>0</v>
      </c>
      <c r="F14" s="765"/>
      <c r="G14" s="770">
        <v>0</v>
      </c>
      <c r="H14" s="765"/>
      <c r="I14" s="767">
        <f t="shared" si="0"/>
        <v>0</v>
      </c>
    </row>
    <row r="15" spans="1:9" s="768" customFormat="1" ht="12" customHeight="1">
      <c r="A15" s="761"/>
      <c r="B15" s="762"/>
      <c r="C15" s="771" t="s">
        <v>54</v>
      </c>
      <c r="D15" s="763"/>
      <c r="E15" s="772">
        <f>SUM(E9:E14)</f>
        <v>0</v>
      </c>
      <c r="F15" s="765"/>
      <c r="G15" s="773"/>
      <c r="H15" s="765"/>
      <c r="I15" s="767">
        <f>SUM(I9:I14)</f>
        <v>0</v>
      </c>
    </row>
    <row r="16" spans="1:9">
      <c r="A16" s="774" t="s">
        <v>246</v>
      </c>
      <c r="B16" s="775"/>
      <c r="C16" s="775"/>
      <c r="D16" s="775"/>
      <c r="E16" s="759"/>
      <c r="F16" s="759"/>
      <c r="G16" s="759"/>
      <c r="I16" s="759"/>
    </row>
    <row r="17" spans="1:9" s="768" customFormat="1" ht="12" customHeight="1">
      <c r="A17" s="761" t="s">
        <v>269</v>
      </c>
      <c r="B17" s="762"/>
      <c r="C17" s="762" t="s">
        <v>270</v>
      </c>
      <c r="D17" s="763"/>
      <c r="E17" s="764">
        <v>0</v>
      </c>
      <c r="F17" s="765"/>
      <c r="G17" s="766">
        <v>0</v>
      </c>
      <c r="H17" s="765"/>
      <c r="I17" s="767">
        <f>E17*G17</f>
        <v>0</v>
      </c>
    </row>
    <row r="18" spans="1:9" s="768" customFormat="1" ht="12" customHeight="1">
      <c r="A18" s="761" t="s">
        <v>269</v>
      </c>
      <c r="B18" s="762"/>
      <c r="C18" s="762" t="s">
        <v>271</v>
      </c>
      <c r="D18" s="763"/>
      <c r="E18" s="769">
        <v>0</v>
      </c>
      <c r="F18" s="765"/>
      <c r="G18" s="770">
        <v>0</v>
      </c>
      <c r="H18" s="765"/>
      <c r="I18" s="767">
        <f>E18*G18</f>
        <v>0</v>
      </c>
    </row>
    <row r="19" spans="1:9" s="768" customFormat="1" ht="12" customHeight="1">
      <c r="A19" s="761" t="s">
        <v>269</v>
      </c>
      <c r="B19" s="762"/>
      <c r="C19" s="762" t="s">
        <v>272</v>
      </c>
      <c r="D19" s="763"/>
      <c r="E19" s="769">
        <v>0</v>
      </c>
      <c r="F19" s="765"/>
      <c r="G19" s="770">
        <v>0</v>
      </c>
      <c r="H19" s="765"/>
      <c r="I19" s="767">
        <f t="shared" ref="I19:I22" si="1">E19*G19</f>
        <v>0</v>
      </c>
    </row>
    <row r="20" spans="1:9" s="768" customFormat="1" ht="12" customHeight="1">
      <c r="A20" s="761" t="s">
        <v>273</v>
      </c>
      <c r="B20" s="762"/>
      <c r="C20" s="762" t="s">
        <v>270</v>
      </c>
      <c r="D20" s="763"/>
      <c r="E20" s="769">
        <v>0</v>
      </c>
      <c r="F20" s="765"/>
      <c r="G20" s="770">
        <v>0</v>
      </c>
      <c r="H20" s="765"/>
      <c r="I20" s="767">
        <f t="shared" si="1"/>
        <v>0</v>
      </c>
    </row>
    <row r="21" spans="1:9" s="768" customFormat="1" ht="12" customHeight="1">
      <c r="A21" s="761" t="s">
        <v>273</v>
      </c>
      <c r="B21" s="762"/>
      <c r="C21" s="762" t="s">
        <v>271</v>
      </c>
      <c r="D21" s="763"/>
      <c r="E21" s="769">
        <v>0</v>
      </c>
      <c r="F21" s="765"/>
      <c r="G21" s="770">
        <v>0</v>
      </c>
      <c r="H21" s="765"/>
      <c r="I21" s="767">
        <f t="shared" si="1"/>
        <v>0</v>
      </c>
    </row>
    <row r="22" spans="1:9" s="768" customFormat="1" ht="12" customHeight="1">
      <c r="A22" s="761" t="s">
        <v>273</v>
      </c>
      <c r="B22" s="762"/>
      <c r="C22" s="762" t="s">
        <v>272</v>
      </c>
      <c r="D22" s="763"/>
      <c r="E22" s="769">
        <v>0</v>
      </c>
      <c r="F22" s="765"/>
      <c r="G22" s="770">
        <v>0</v>
      </c>
      <c r="H22" s="765"/>
      <c r="I22" s="767">
        <f t="shared" si="1"/>
        <v>0</v>
      </c>
    </row>
    <row r="23" spans="1:9" s="768" customFormat="1" ht="12" customHeight="1">
      <c r="A23" s="761"/>
      <c r="B23" s="762"/>
      <c r="C23" s="771" t="s">
        <v>54</v>
      </c>
      <c r="D23" s="763"/>
      <c r="E23" s="772">
        <f>SUM(E17:E22)</f>
        <v>0</v>
      </c>
      <c r="F23" s="765"/>
      <c r="G23" s="773"/>
      <c r="H23" s="765"/>
      <c r="I23" s="767">
        <f>SUM(I17:I22)</f>
        <v>0</v>
      </c>
    </row>
    <row r="24" spans="1:9">
      <c r="A24" s="774" t="s">
        <v>247</v>
      </c>
      <c r="B24" s="775"/>
      <c r="C24" s="775"/>
      <c r="D24" s="775"/>
      <c r="E24" s="759"/>
      <c r="F24" s="759"/>
      <c r="G24" s="759"/>
      <c r="I24" s="759"/>
    </row>
    <row r="25" spans="1:9" s="768" customFormat="1" ht="12" customHeight="1">
      <c r="A25" s="761" t="s">
        <v>269</v>
      </c>
      <c r="B25" s="762"/>
      <c r="C25" s="762" t="s">
        <v>270</v>
      </c>
      <c r="D25" s="763"/>
      <c r="E25" s="764">
        <v>0</v>
      </c>
      <c r="F25" s="765"/>
      <c r="G25" s="766">
        <v>0</v>
      </c>
      <c r="H25" s="765"/>
      <c r="I25" s="767">
        <f>E25*G25</f>
        <v>0</v>
      </c>
    </row>
    <row r="26" spans="1:9" s="768" customFormat="1" ht="9.75" customHeight="1">
      <c r="A26" s="761" t="s">
        <v>269</v>
      </c>
      <c r="B26" s="762"/>
      <c r="C26" s="762" t="s">
        <v>271</v>
      </c>
      <c r="D26" s="763"/>
      <c r="E26" s="769">
        <v>0</v>
      </c>
      <c r="F26" s="765"/>
      <c r="G26" s="770">
        <v>0</v>
      </c>
      <c r="H26" s="765"/>
      <c r="I26" s="767">
        <f>E26*G26</f>
        <v>0</v>
      </c>
    </row>
    <row r="27" spans="1:9" s="768" customFormat="1" ht="12" customHeight="1">
      <c r="A27" s="761" t="s">
        <v>269</v>
      </c>
      <c r="B27" s="762"/>
      <c r="C27" s="762" t="s">
        <v>272</v>
      </c>
      <c r="D27" s="763"/>
      <c r="E27" s="769">
        <v>0</v>
      </c>
      <c r="F27" s="765"/>
      <c r="G27" s="770">
        <v>0</v>
      </c>
      <c r="H27" s="765"/>
      <c r="I27" s="767">
        <f t="shared" ref="I27:I30" si="2">E27*G27</f>
        <v>0</v>
      </c>
    </row>
    <row r="28" spans="1:9" s="768" customFormat="1" ht="12" customHeight="1">
      <c r="A28" s="761" t="s">
        <v>273</v>
      </c>
      <c r="B28" s="762"/>
      <c r="C28" s="762" t="s">
        <v>270</v>
      </c>
      <c r="D28" s="763"/>
      <c r="E28" s="769">
        <v>0</v>
      </c>
      <c r="F28" s="765"/>
      <c r="G28" s="770">
        <v>0</v>
      </c>
      <c r="H28" s="765"/>
      <c r="I28" s="767">
        <f t="shared" si="2"/>
        <v>0</v>
      </c>
    </row>
    <row r="29" spans="1:9" s="768" customFormat="1" ht="12" customHeight="1">
      <c r="A29" s="761" t="s">
        <v>273</v>
      </c>
      <c r="B29" s="762"/>
      <c r="C29" s="762" t="s">
        <v>271</v>
      </c>
      <c r="D29" s="763"/>
      <c r="E29" s="769">
        <v>0</v>
      </c>
      <c r="F29" s="765"/>
      <c r="G29" s="770">
        <v>0</v>
      </c>
      <c r="H29" s="765"/>
      <c r="I29" s="767">
        <f t="shared" si="2"/>
        <v>0</v>
      </c>
    </row>
    <row r="30" spans="1:9" s="768" customFormat="1" ht="12" customHeight="1">
      <c r="A30" s="761" t="s">
        <v>273</v>
      </c>
      <c r="B30" s="762"/>
      <c r="C30" s="762" t="s">
        <v>272</v>
      </c>
      <c r="D30" s="763"/>
      <c r="E30" s="769">
        <v>0</v>
      </c>
      <c r="F30" s="765"/>
      <c r="G30" s="770">
        <v>0</v>
      </c>
      <c r="H30" s="765"/>
      <c r="I30" s="767">
        <f t="shared" si="2"/>
        <v>0</v>
      </c>
    </row>
    <row r="31" spans="1:9" s="768" customFormat="1" ht="12" customHeight="1">
      <c r="A31" s="761"/>
      <c r="B31" s="762"/>
      <c r="C31" s="771" t="s">
        <v>54</v>
      </c>
      <c r="D31" s="763"/>
      <c r="E31" s="772">
        <f>SUM(E25:E30)</f>
        <v>0</v>
      </c>
      <c r="F31" s="765"/>
      <c r="G31" s="773"/>
      <c r="H31" s="765"/>
      <c r="I31" s="767">
        <f>SUM(I25:I30)</f>
        <v>0</v>
      </c>
    </row>
    <row r="32" spans="1:9" s="780" customFormat="1" ht="8.25" customHeight="1">
      <c r="A32" s="776"/>
      <c r="B32" s="777"/>
      <c r="C32" s="778"/>
      <c r="D32" s="777"/>
      <c r="E32" s="779"/>
      <c r="G32" s="781"/>
      <c r="I32" s="781"/>
    </row>
    <row r="33" spans="1:9" ht="12.75" customHeight="1">
      <c r="C33" s="783" t="s">
        <v>13</v>
      </c>
      <c r="E33" s="784">
        <f>E23+E31+E15</f>
        <v>0</v>
      </c>
      <c r="I33" s="785">
        <f>I15+I23+I31</f>
        <v>0</v>
      </c>
    </row>
    <row r="35" spans="1:9" s="789" customFormat="1" ht="28.5" customHeight="1">
      <c r="A35" s="786" t="s">
        <v>274</v>
      </c>
      <c r="B35" s="787"/>
      <c r="C35" s="787"/>
      <c r="D35" s="787"/>
      <c r="E35" s="788"/>
      <c r="F35" s="788"/>
      <c r="G35" s="788"/>
      <c r="H35" s="788"/>
      <c r="I35" s="788"/>
    </row>
    <row r="36" spans="1:9" s="796" customFormat="1" ht="12" customHeight="1">
      <c r="A36" s="790" t="s">
        <v>269</v>
      </c>
      <c r="B36" s="791"/>
      <c r="C36" s="791" t="s">
        <v>275</v>
      </c>
      <c r="D36" s="792"/>
      <c r="E36" s="793">
        <v>0</v>
      </c>
      <c r="F36" s="780"/>
      <c r="G36" s="794">
        <v>0</v>
      </c>
      <c r="H36" s="780"/>
      <c r="I36" s="795">
        <f>E36*G36</f>
        <v>0</v>
      </c>
    </row>
    <row r="37" spans="1:9" s="796" customFormat="1" ht="12" customHeight="1">
      <c r="A37" s="790" t="s">
        <v>269</v>
      </c>
      <c r="B37" s="791"/>
      <c r="C37" s="791" t="s">
        <v>271</v>
      </c>
      <c r="D37" s="792"/>
      <c r="E37" s="797">
        <v>0</v>
      </c>
      <c r="F37" s="780"/>
      <c r="G37" s="798">
        <v>0</v>
      </c>
      <c r="H37" s="780"/>
      <c r="I37" s="795">
        <f t="shared" ref="I37:I40" si="3">E37*G37</f>
        <v>0</v>
      </c>
    </row>
    <row r="38" spans="1:9" s="796" customFormat="1" ht="12" customHeight="1">
      <c r="A38" s="790" t="s">
        <v>269</v>
      </c>
      <c r="B38" s="791"/>
      <c r="C38" s="791" t="s">
        <v>272</v>
      </c>
      <c r="D38" s="792"/>
      <c r="E38" s="797">
        <v>0</v>
      </c>
      <c r="F38" s="780"/>
      <c r="G38" s="798">
        <v>0</v>
      </c>
      <c r="H38" s="780"/>
      <c r="I38" s="795">
        <f t="shared" si="3"/>
        <v>0</v>
      </c>
    </row>
    <row r="39" spans="1:9" s="796" customFormat="1" ht="11.25" customHeight="1">
      <c r="A39" s="790" t="s">
        <v>273</v>
      </c>
      <c r="B39" s="791"/>
      <c r="C39" s="791" t="s">
        <v>270</v>
      </c>
      <c r="D39" s="792"/>
      <c r="E39" s="797">
        <v>0</v>
      </c>
      <c r="F39" s="780"/>
      <c r="G39" s="798">
        <v>0</v>
      </c>
      <c r="H39" s="780"/>
      <c r="I39" s="795">
        <f t="shared" si="3"/>
        <v>0</v>
      </c>
    </row>
    <row r="40" spans="1:9" s="796" customFormat="1" ht="12" customHeight="1">
      <c r="A40" s="790" t="s">
        <v>273</v>
      </c>
      <c r="B40" s="791"/>
      <c r="C40" s="791" t="s">
        <v>271</v>
      </c>
      <c r="D40" s="792"/>
      <c r="E40" s="797">
        <v>0</v>
      </c>
      <c r="F40" s="780"/>
      <c r="G40" s="798">
        <v>0</v>
      </c>
      <c r="H40" s="780"/>
      <c r="I40" s="795">
        <f t="shared" si="3"/>
        <v>0</v>
      </c>
    </row>
    <row r="41" spans="1:9" s="796" customFormat="1" ht="12" customHeight="1">
      <c r="A41" s="790" t="s">
        <v>273</v>
      </c>
      <c r="B41" s="791"/>
      <c r="C41" s="791" t="s">
        <v>272</v>
      </c>
      <c r="D41" s="792"/>
      <c r="E41" s="797">
        <v>0</v>
      </c>
      <c r="F41" s="780"/>
      <c r="G41" s="798">
        <v>0</v>
      </c>
      <c r="H41" s="780"/>
      <c r="I41" s="795">
        <f>E41*G41</f>
        <v>0</v>
      </c>
    </row>
    <row r="42" spans="1:9" s="796" customFormat="1" ht="12" customHeight="1">
      <c r="A42" s="790"/>
      <c r="B42" s="791"/>
      <c r="C42" s="783" t="s">
        <v>13</v>
      </c>
      <c r="D42" s="792"/>
      <c r="E42" s="799">
        <f>SUM(E36:E41)</f>
        <v>0</v>
      </c>
      <c r="F42" s="780"/>
      <c r="G42" s="781"/>
      <c r="H42" s="780"/>
      <c r="I42" s="795">
        <f>SUM(I36:I41)</f>
        <v>0</v>
      </c>
    </row>
    <row r="43" spans="1:9" s="796" customFormat="1" ht="12" customHeight="1">
      <c r="A43" s="790"/>
      <c r="B43" s="791"/>
      <c r="C43" s="783"/>
      <c r="D43" s="792"/>
      <c r="E43" s="800"/>
      <c r="F43" s="780"/>
      <c r="G43" s="781"/>
      <c r="H43" s="780"/>
      <c r="I43" s="781"/>
    </row>
    <row r="44" spans="1:9" s="796" customFormat="1" ht="22.5" customHeight="1" thickBot="1">
      <c r="A44" s="790"/>
      <c r="B44" s="791"/>
      <c r="C44" s="771" t="s">
        <v>276</v>
      </c>
      <c r="D44" s="792"/>
      <c r="E44" s="801">
        <f>E33+E42</f>
        <v>0</v>
      </c>
      <c r="F44" s="780"/>
      <c r="G44" s="781"/>
      <c r="H44" s="780"/>
      <c r="I44" s="802">
        <f>I33+I42</f>
        <v>0</v>
      </c>
    </row>
    <row r="45" spans="1:9" s="806" customFormat="1">
      <c r="A45" s="803" t="s">
        <v>277</v>
      </c>
      <c r="B45" s="39"/>
      <c r="C45" s="38"/>
      <c r="D45" s="804"/>
      <c r="E45" s="693"/>
      <c r="F45" s="805"/>
    </row>
    <row r="46" spans="1:9" s="315" customFormat="1" ht="4.5" customHeight="1">
      <c r="A46" s="807"/>
      <c r="B46" s="808"/>
      <c r="C46" s="809"/>
      <c r="D46" s="316"/>
      <c r="E46" s="31"/>
      <c r="F46" s="314"/>
      <c r="G46" s="810"/>
      <c r="H46" s="50"/>
      <c r="I46" s="50"/>
    </row>
    <row r="47" spans="1:9" s="315" customFormat="1" ht="12" customHeight="1">
      <c r="A47" s="811" t="s">
        <v>278</v>
      </c>
      <c r="B47" s="812"/>
      <c r="C47" s="809"/>
      <c r="E47" s="813"/>
      <c r="F47" s="814"/>
    </row>
    <row r="48" spans="1:9" s="315" customFormat="1" ht="12" customHeight="1">
      <c r="A48" s="811" t="s">
        <v>279</v>
      </c>
      <c r="B48" s="812"/>
      <c r="C48" s="809"/>
      <c r="E48" s="813"/>
      <c r="F48" s="314"/>
    </row>
    <row r="49" spans="1:9" s="315" customFormat="1" ht="12" customHeight="1">
      <c r="A49" s="811" t="s">
        <v>643</v>
      </c>
      <c r="B49" s="812"/>
      <c r="C49" s="809"/>
      <c r="E49" s="813"/>
      <c r="F49" s="314"/>
    </row>
    <row r="51" spans="1:9" ht="12.75">
      <c r="A51" s="815"/>
      <c r="B51"/>
      <c r="C51"/>
      <c r="D51"/>
      <c r="E51"/>
      <c r="F51"/>
      <c r="G51"/>
      <c r="H51"/>
      <c r="I51"/>
    </row>
    <row r="52" spans="1:9" ht="12.75">
      <c r="A52" s="803" t="s">
        <v>280</v>
      </c>
      <c r="B52"/>
      <c r="C52" s="476"/>
      <c r="D52" s="476"/>
      <c r="E52" s="476"/>
      <c r="F52"/>
      <c r="G52" s="1872" t="s">
        <v>644</v>
      </c>
      <c r="H52"/>
      <c r="I52" s="476"/>
    </row>
    <row r="57" spans="1:9" ht="15.75" customHeight="1"/>
    <row r="64" spans="1:9" ht="15" customHeight="1"/>
    <row r="65" ht="15.75" customHeight="1"/>
    <row r="67" ht="12.75" customHeight="1"/>
    <row r="68" ht="11.25" customHeight="1"/>
  </sheetData>
  <customSheetViews>
    <customSheetView guid="{E81D238A-7B02-4284-898B-8B059A14501E}" showPageBreaks="1" showGridLines="0" zeroValues="0" view="pageLayout">
      <pageMargins left="0.55000000000000004" right="0.51181102362204722" top="0.41" bottom="0.38" header="0" footer="0.28999999999999998"/>
      <pageSetup scale="95" firstPageNumber="24" orientation="portrait" r:id="rId1"/>
      <headerFooter alignWithMargins="0">
        <oddFooter>&amp;R&amp;8Soutien à la mission 2017-2018</oddFooter>
      </headerFooter>
    </customSheetView>
    <customSheetView guid="{880C3229-9790-4559-BAA0-FBDBBD6DDD03}" showPageBreaks="1" showGridLines="0" zeroValues="0" view="pageLayout">
      <pageMargins left="0.55000000000000004" right="0.51181102362204722" top="0.41" bottom="0.38" header="0" footer="0.28999999999999998"/>
      <pageSetup scale="95" firstPageNumber="24" orientation="portrait" r:id="rId2"/>
      <headerFooter alignWithMargins="0">
        <oddFooter>&amp;R&amp;8Soutien à la mission 2017-2018</oddFooter>
      </headerFooter>
    </customSheetView>
  </customSheetViews>
  <printOptions gridLinesSet="0"/>
  <pageMargins left="0.55118110236220474" right="0.51181102362204722" top="0.39370078740157483" bottom="0.39370078740157483" header="0" footer="0.27559055118110237"/>
  <pageSetup scale="95" firstPageNumber="24" orientation="portrait" r:id="rId3"/>
  <headerFooter alignWithMargins="0">
    <oddFooter>&amp;R&amp;8Rapport final d'activité</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260"/>
  <sheetViews>
    <sheetView showGridLines="0" showZeros="0" zoomScaleNormal="100" zoomScaleSheetLayoutView="100" zoomScalePageLayoutView="90" workbookViewId="0">
      <selection activeCell="L11" sqref="L11"/>
    </sheetView>
  </sheetViews>
  <sheetFormatPr baseColWidth="10" defaultRowHeight="12.75"/>
  <cols>
    <col min="1" max="1" width="32.7109375" style="826" customWidth="1"/>
    <col min="2" max="2" width="43" style="827" customWidth="1"/>
    <col min="3" max="3" width="1.5703125" style="911" customWidth="1"/>
    <col min="4" max="4" width="11.28515625" style="864" customWidth="1"/>
    <col min="5" max="5" width="1.28515625" customWidth="1"/>
    <col min="6" max="6" width="6.140625" style="116" customWidth="1"/>
    <col min="7" max="7" width="1.28515625" customWidth="1"/>
    <col min="8" max="8" width="11.28515625" style="864" customWidth="1"/>
    <col min="9" max="9" width="1.28515625" customWidth="1"/>
    <col min="10" max="10" width="7.140625" style="108" customWidth="1"/>
  </cols>
  <sheetData>
    <row r="1" spans="1:13" s="347" customFormat="1" ht="26.25" customHeight="1">
      <c r="A1" s="816" t="s">
        <v>281</v>
      </c>
      <c r="B1" s="817"/>
      <c r="C1" s="818"/>
      <c r="D1" s="819"/>
      <c r="F1" s="2193"/>
      <c r="H1" s="1094"/>
      <c r="J1" s="1095" t="s">
        <v>216</v>
      </c>
    </row>
    <row r="2" spans="1:13" s="347" customFormat="1" ht="26.25" hidden="1" customHeight="1">
      <c r="A2" s="816"/>
      <c r="B2" s="817"/>
      <c r="C2" s="818"/>
      <c r="D2" s="819"/>
      <c r="F2" s="2193"/>
      <c r="H2" s="1094"/>
      <c r="J2" s="1095"/>
    </row>
    <row r="3" spans="1:13" s="347" customFormat="1" ht="26.25" hidden="1" customHeight="1">
      <c r="A3" s="816"/>
      <c r="B3" s="817"/>
      <c r="C3" s="818"/>
      <c r="D3" s="819"/>
      <c r="F3" s="2193"/>
      <c r="H3" s="1094"/>
      <c r="J3" s="1095"/>
    </row>
    <row r="4" spans="1:13" ht="12" customHeight="1">
      <c r="A4" s="820" t="s">
        <v>149</v>
      </c>
      <c r="B4" s="1402">
        <f>'Page de garde'!$C$3</f>
        <v>0</v>
      </c>
      <c r="C4" s="1402"/>
      <c r="D4" s="1402"/>
      <c r="E4" s="1402"/>
      <c r="F4" s="2194"/>
      <c r="G4" s="1402"/>
      <c r="H4" s="1402"/>
      <c r="I4" s="1093"/>
      <c r="J4" s="1093"/>
    </row>
    <row r="5" spans="1:13" ht="13.5" customHeight="1">
      <c r="A5" s="822" t="s">
        <v>645</v>
      </c>
      <c r="B5" s="823"/>
      <c r="C5"/>
      <c r="D5" s="821"/>
      <c r="F5" s="895"/>
      <c r="H5" s="821"/>
      <c r="J5" s="107"/>
    </row>
    <row r="6" spans="1:13" ht="15" customHeight="1">
      <c r="C6" s="824"/>
      <c r="D6" s="1119" t="str">
        <f>CONCATENATE(LEFT('Page de garde'!C4,4),"-",RIGHT('Page de garde'!C4,4))</f>
        <v>2018-2019</v>
      </c>
      <c r="E6" s="1117"/>
      <c r="F6" s="2195"/>
      <c r="G6" s="1118"/>
      <c r="H6" s="1119" t="str">
        <f>CONCATENATE(LEFT('Page de garde'!C4,4)+1,"-",RIGHT('Page de garde'!C4,4)+1)</f>
        <v>2019-2020</v>
      </c>
      <c r="I6" s="1120"/>
      <c r="J6" s="146"/>
    </row>
    <row r="7" spans="1:13" ht="15" customHeight="1">
      <c r="A7" s="822"/>
      <c r="B7" s="823"/>
      <c r="C7" s="824"/>
      <c r="D7" s="1121"/>
      <c r="E7" s="1122"/>
      <c r="F7" s="2196"/>
      <c r="G7" s="1112"/>
      <c r="H7" s="1121"/>
      <c r="I7" s="1113"/>
      <c r="J7" s="142"/>
    </row>
    <row r="8" spans="1:13" ht="9" customHeight="1">
      <c r="A8" s="822"/>
      <c r="B8" s="823"/>
      <c r="C8" s="824"/>
      <c r="D8" s="1123"/>
      <c r="E8" s="1113"/>
      <c r="F8" s="2196"/>
      <c r="G8" s="1112"/>
      <c r="H8" s="1124"/>
      <c r="I8" s="1122"/>
      <c r="J8" s="139"/>
    </row>
    <row r="9" spans="1:13" s="828" customFormat="1" ht="12">
      <c r="A9" s="826"/>
      <c r="B9" s="827"/>
      <c r="C9" s="824"/>
      <c r="D9" s="1126" t="s">
        <v>35</v>
      </c>
      <c r="E9" s="1127"/>
      <c r="F9" s="2197" t="s">
        <v>36</v>
      </c>
      <c r="G9" s="1128"/>
      <c r="H9" s="1126" t="s">
        <v>35</v>
      </c>
      <c r="I9" s="1127"/>
      <c r="J9" s="141" t="s">
        <v>36</v>
      </c>
      <c r="K9" s="1115"/>
    </row>
    <row r="10" spans="1:13">
      <c r="A10" s="830" t="s">
        <v>37</v>
      </c>
      <c r="B10" s="831"/>
      <c r="C10" s="824"/>
      <c r="D10" s="1125"/>
      <c r="E10" s="1125"/>
      <c r="F10" s="2198"/>
      <c r="G10" s="1125"/>
      <c r="H10" s="110"/>
      <c r="I10" s="1125"/>
      <c r="J10" s="1125"/>
      <c r="K10" s="1125"/>
      <c r="L10" s="110"/>
      <c r="M10" s="1112"/>
    </row>
    <row r="11" spans="1:13" ht="15" customHeight="1">
      <c r="A11" s="833" t="s">
        <v>38</v>
      </c>
      <c r="B11" s="834"/>
      <c r="C11" s="824"/>
      <c r="D11" s="511"/>
      <c r="E11" s="511"/>
      <c r="F11" s="2199"/>
      <c r="G11" s="829"/>
      <c r="H11" s="829"/>
      <c r="I11" s="835"/>
      <c r="J11" s="110"/>
    </row>
    <row r="12" spans="1:13">
      <c r="A12" s="836" t="s">
        <v>39</v>
      </c>
      <c r="B12" s="837"/>
      <c r="C12" s="824"/>
      <c r="D12" s="832"/>
      <c r="F12" s="2200"/>
      <c r="H12" s="832"/>
      <c r="J12" s="109"/>
    </row>
    <row r="13" spans="1:13" ht="12" customHeight="1">
      <c r="A13" s="838" t="s">
        <v>40</v>
      </c>
      <c r="B13" s="839"/>
      <c r="C13"/>
      <c r="D13" s="840"/>
      <c r="F13" s="1601" t="str">
        <f>IF(D13=0,"",D13/D$61)</f>
        <v/>
      </c>
      <c r="H13" s="840"/>
      <c r="J13" s="111" t="str">
        <f>IF(H13=0,"",H13/H$61)</f>
        <v/>
      </c>
    </row>
    <row r="14" spans="1:13" ht="12" customHeight="1">
      <c r="A14" s="841" t="s">
        <v>282</v>
      </c>
      <c r="B14" s="839"/>
      <c r="C14"/>
      <c r="D14" s="840"/>
      <c r="F14" s="1601" t="str">
        <f t="shared" ref="F14:F31" si="0">IF(D14=0,"",D14/D$61)</f>
        <v/>
      </c>
      <c r="H14" s="840"/>
      <c r="J14" s="111" t="str">
        <f t="shared" ref="J14:J31" si="1">IF(H14=0,"",H14/H$61)</f>
        <v/>
      </c>
    </row>
    <row r="15" spans="1:13" ht="12" customHeight="1">
      <c r="A15" s="838" t="s">
        <v>283</v>
      </c>
      <c r="B15" s="839"/>
      <c r="C15"/>
      <c r="D15" s="840"/>
      <c r="F15" s="1601" t="str">
        <f t="shared" si="0"/>
        <v/>
      </c>
      <c r="H15" s="840"/>
      <c r="J15" s="111" t="str">
        <f t="shared" si="1"/>
        <v/>
      </c>
    </row>
    <row r="16" spans="1:13" ht="12" customHeight="1">
      <c r="A16" s="842" t="s">
        <v>284</v>
      </c>
      <c r="B16" s="843"/>
      <c r="C16"/>
      <c r="D16" s="840"/>
      <c r="F16" s="1601" t="str">
        <f>IF(D16=0,"",D16/D$61)</f>
        <v/>
      </c>
      <c r="H16" s="840"/>
      <c r="J16" s="111" t="str">
        <f t="shared" si="1"/>
        <v/>
      </c>
    </row>
    <row r="17" spans="1:10" ht="12" customHeight="1">
      <c r="A17" s="838" t="s">
        <v>30</v>
      </c>
      <c r="B17" s="839"/>
      <c r="C17"/>
      <c r="D17" s="844"/>
      <c r="F17" s="895" t="str">
        <f t="shared" si="0"/>
        <v/>
      </c>
      <c r="H17" s="844"/>
      <c r="J17" s="107" t="str">
        <f t="shared" si="1"/>
        <v/>
      </c>
    </row>
    <row r="18" spans="1:10" ht="12" customHeight="1">
      <c r="A18" s="2324"/>
      <c r="B18" s="2324"/>
      <c r="C18"/>
      <c r="D18" s="840"/>
      <c r="F18" s="1601" t="str">
        <f t="shared" si="0"/>
        <v/>
      </c>
      <c r="H18" s="840"/>
      <c r="J18" s="111" t="str">
        <f t="shared" si="1"/>
        <v/>
      </c>
    </row>
    <row r="19" spans="1:10" ht="12" customHeight="1">
      <c r="A19" s="2340"/>
      <c r="B19" s="2340"/>
      <c r="C19"/>
      <c r="D19" s="840"/>
      <c r="F19" s="1601" t="str">
        <f t="shared" si="0"/>
        <v/>
      </c>
      <c r="H19" s="840"/>
      <c r="J19" s="111" t="str">
        <f t="shared" si="1"/>
        <v/>
      </c>
    </row>
    <row r="20" spans="1:10" s="828" customFormat="1" ht="12" customHeight="1">
      <c r="A20" s="842"/>
      <c r="B20" s="843" t="s">
        <v>54</v>
      </c>
      <c r="C20" s="845"/>
      <c r="D20" s="846">
        <f>SUM(D13:D19)</f>
        <v>0</v>
      </c>
      <c r="F20" s="2201" t="str">
        <f>IF(D20=0,"",D20/D$61)</f>
        <v/>
      </c>
      <c r="H20" s="846">
        <f>SUM(H13:H19)</f>
        <v>0</v>
      </c>
      <c r="J20" s="112" t="str">
        <f>IF(H20=0,"",H20/H$61)</f>
        <v/>
      </c>
    </row>
    <row r="21" spans="1:10" s="828" customFormat="1" ht="15" customHeight="1">
      <c r="A21" s="847" t="s">
        <v>59</v>
      </c>
      <c r="B21" s="848"/>
      <c r="C21" s="849"/>
      <c r="D21" s="850"/>
      <c r="F21" s="116" t="str">
        <f t="shared" si="0"/>
        <v/>
      </c>
      <c r="H21" s="850"/>
      <c r="J21" s="108" t="str">
        <f t="shared" si="1"/>
        <v/>
      </c>
    </row>
    <row r="22" spans="1:10" s="828" customFormat="1" ht="12" customHeight="1">
      <c r="A22" s="2341" t="s">
        <v>60</v>
      </c>
      <c r="B22" s="2341"/>
      <c r="C22" s="849"/>
      <c r="D22" s="851"/>
      <c r="F22" s="925" t="str">
        <f t="shared" si="0"/>
        <v/>
      </c>
      <c r="H22" s="851"/>
      <c r="J22" s="113" t="str">
        <f t="shared" si="1"/>
        <v/>
      </c>
    </row>
    <row r="23" spans="1:10" s="828" customFormat="1" ht="12" customHeight="1">
      <c r="A23" s="852" t="s">
        <v>61</v>
      </c>
      <c r="B23" s="853"/>
      <c r="C23" s="849"/>
      <c r="D23" s="854"/>
      <c r="F23" s="938" t="str">
        <f t="shared" si="0"/>
        <v/>
      </c>
      <c r="H23" s="854"/>
      <c r="J23" s="114" t="str">
        <f t="shared" si="1"/>
        <v/>
      </c>
    </row>
    <row r="24" spans="1:10" s="828" customFormat="1" ht="12" customHeight="1">
      <c r="A24" s="2334" t="s">
        <v>62</v>
      </c>
      <c r="B24" s="2334"/>
      <c r="C24" s="849"/>
      <c r="D24" s="854">
        <v>0</v>
      </c>
      <c r="F24" s="938" t="str">
        <f t="shared" si="0"/>
        <v/>
      </c>
      <c r="H24" s="854"/>
      <c r="J24" s="114" t="str">
        <f t="shared" si="1"/>
        <v/>
      </c>
    </row>
    <row r="25" spans="1:10" s="828" customFormat="1" ht="12" customHeight="1">
      <c r="A25" s="2334" t="s">
        <v>63</v>
      </c>
      <c r="B25" s="2334"/>
      <c r="C25" s="855"/>
      <c r="D25" s="854"/>
      <c r="F25" s="938" t="str">
        <f t="shared" si="0"/>
        <v/>
      </c>
      <c r="H25" s="854"/>
      <c r="J25" s="114" t="str">
        <f t="shared" si="1"/>
        <v/>
      </c>
    </row>
    <row r="26" spans="1:10" s="828" customFormat="1" ht="12" customHeight="1">
      <c r="A26" s="2334" t="s">
        <v>64</v>
      </c>
      <c r="B26" s="2334"/>
      <c r="C26" s="856"/>
      <c r="D26" s="854"/>
      <c r="F26" s="938" t="str">
        <f t="shared" si="0"/>
        <v/>
      </c>
      <c r="H26" s="854"/>
      <c r="J26" s="114" t="str">
        <f t="shared" si="1"/>
        <v/>
      </c>
    </row>
    <row r="27" spans="1:10" s="828" customFormat="1" ht="12" customHeight="1">
      <c r="A27" s="826" t="s">
        <v>65</v>
      </c>
      <c r="B27" s="827"/>
      <c r="C27" s="856"/>
      <c r="D27" s="854"/>
      <c r="F27" s="938" t="str">
        <f t="shared" si="0"/>
        <v/>
      </c>
      <c r="H27" s="854"/>
      <c r="J27" s="114" t="str">
        <f t="shared" si="1"/>
        <v/>
      </c>
    </row>
    <row r="28" spans="1:10" s="751" customFormat="1" ht="12" customHeight="1">
      <c r="A28" s="842"/>
      <c r="B28" s="843" t="s">
        <v>54</v>
      </c>
      <c r="C28" s="857"/>
      <c r="D28" s="858">
        <f>SUM(D22:D27)</f>
        <v>0</v>
      </c>
      <c r="F28" s="2201" t="str">
        <f>IF(D28=0,"",D28/D$61)</f>
        <v/>
      </c>
      <c r="H28" s="858">
        <f>SUM(H22:H27)</f>
        <v>0</v>
      </c>
      <c r="J28" s="112" t="str">
        <f t="shared" si="1"/>
        <v/>
      </c>
    </row>
    <row r="29" spans="1:10" s="751" customFormat="1" ht="9.75" customHeight="1">
      <c r="A29" s="833"/>
      <c r="B29" s="859" t="s">
        <v>163</v>
      </c>
      <c r="C29" s="860"/>
      <c r="D29" s="858">
        <f>D20+D28</f>
        <v>0</v>
      </c>
      <c r="F29" s="2201" t="str">
        <f t="shared" si="0"/>
        <v/>
      </c>
      <c r="H29" s="858">
        <f>H20+H28</f>
        <v>0</v>
      </c>
      <c r="J29" s="112" t="str">
        <f t="shared" si="1"/>
        <v/>
      </c>
    </row>
    <row r="30" spans="1:10" s="751" customFormat="1" ht="15" customHeight="1">
      <c r="A30" s="861" t="s">
        <v>66</v>
      </c>
      <c r="B30" s="862"/>
      <c r="C30" s="863"/>
      <c r="D30" s="864"/>
      <c r="F30" s="116" t="str">
        <f t="shared" si="0"/>
        <v/>
      </c>
      <c r="H30" s="864"/>
      <c r="J30" s="108" t="str">
        <f t="shared" si="1"/>
        <v/>
      </c>
    </row>
    <row r="31" spans="1:10" s="828" customFormat="1" ht="12.75" customHeight="1">
      <c r="A31" s="836" t="s">
        <v>67</v>
      </c>
      <c r="B31" s="837"/>
      <c r="C31" s="849"/>
      <c r="D31" s="850"/>
      <c r="F31" s="116" t="str">
        <f t="shared" si="0"/>
        <v/>
      </c>
      <c r="H31" s="850"/>
      <c r="J31" s="108" t="str">
        <f t="shared" si="1"/>
        <v/>
      </c>
    </row>
    <row r="32" spans="1:10" s="828" customFormat="1" ht="12" customHeight="1">
      <c r="A32" s="865" t="s">
        <v>68</v>
      </c>
      <c r="B32" s="866"/>
      <c r="C32" s="849"/>
      <c r="D32" s="850"/>
      <c r="F32" s="116"/>
      <c r="H32" s="850"/>
      <c r="J32" s="108"/>
    </row>
    <row r="33" spans="1:10" s="828" customFormat="1" ht="12" customHeight="1">
      <c r="A33" s="1398" t="s">
        <v>534</v>
      </c>
      <c r="B33" s="871"/>
      <c r="C33" s="849"/>
      <c r="D33" s="851"/>
      <c r="F33" s="925" t="str">
        <f>IF(D33=0,"",D33/D$61)</f>
        <v/>
      </c>
      <c r="H33" s="851"/>
      <c r="J33" s="113" t="str">
        <f>IF(H33=0,"",H33/H$61)</f>
        <v/>
      </c>
    </row>
    <row r="34" spans="1:10" s="828" customFormat="1" ht="24.75" customHeight="1">
      <c r="A34" s="2335" t="s">
        <v>285</v>
      </c>
      <c r="B34" s="2336"/>
      <c r="C34" s="849"/>
      <c r="D34" s="854"/>
      <c r="F34" s="938" t="str">
        <f>IF(D34=0,"",D34/D$61)</f>
        <v/>
      </c>
      <c r="H34" s="854"/>
      <c r="J34" s="114" t="str">
        <f>IF(H34=0,"",H34/H$61)</f>
        <v/>
      </c>
    </row>
    <row r="35" spans="1:10" s="828" customFormat="1" ht="12" customHeight="1">
      <c r="A35" s="871" t="s">
        <v>69</v>
      </c>
      <c r="B35" s="871"/>
      <c r="C35" s="849"/>
      <c r="D35" s="867"/>
      <c r="F35" s="2202" t="str">
        <f>IF(D35=0,"",D35/D$61)</f>
        <v/>
      </c>
      <c r="H35" s="867"/>
      <c r="J35" s="868" t="str">
        <f>IF(H35=0,"",H35/H$61)</f>
        <v/>
      </c>
    </row>
    <row r="36" spans="1:10" s="828" customFormat="1" ht="12" customHeight="1">
      <c r="A36" s="2337"/>
      <c r="B36" s="2337"/>
      <c r="C36" s="849"/>
      <c r="D36" s="851"/>
      <c r="F36" s="925" t="str">
        <f>IF(D36=0,"",D36/D$61)</f>
        <v/>
      </c>
      <c r="H36" s="851"/>
      <c r="J36" s="113" t="str">
        <f>IF(H36=0,"",H36/H$61)</f>
        <v/>
      </c>
    </row>
    <row r="37" spans="1:10" s="828" customFormat="1" ht="12" customHeight="1">
      <c r="A37" s="2338" t="s">
        <v>70</v>
      </c>
      <c r="B37" s="2338"/>
      <c r="C37" s="849"/>
      <c r="D37" s="854"/>
      <c r="E37" s="26"/>
      <c r="F37" s="135"/>
      <c r="G37" s="26"/>
      <c r="H37" s="26"/>
      <c r="I37" s="26"/>
      <c r="J37" s="26"/>
    </row>
    <row r="38" spans="1:10" s="828" customFormat="1" ht="12" customHeight="1">
      <c r="A38" s="852" t="s">
        <v>71</v>
      </c>
      <c r="B38" s="853"/>
      <c r="C38" s="849"/>
      <c r="D38" s="851"/>
      <c r="F38" s="938" t="str">
        <f t="shared" ref="F38:F43" si="2">IF(D38=0,"",D38/D$61)</f>
        <v/>
      </c>
      <c r="H38" s="854"/>
      <c r="J38" s="854" t="str">
        <f t="shared" ref="J38:J43" si="3">IF(H38=0,"",H38/H$61)</f>
        <v/>
      </c>
    </row>
    <row r="39" spans="1:10" s="828" customFormat="1" ht="12" customHeight="1">
      <c r="A39" s="869" t="s">
        <v>72</v>
      </c>
      <c r="B39" s="853"/>
      <c r="C39" s="856"/>
      <c r="D39" s="854"/>
      <c r="F39" s="938" t="str">
        <f t="shared" si="2"/>
        <v/>
      </c>
      <c r="H39" s="854"/>
      <c r="J39" s="114" t="str">
        <f t="shared" si="3"/>
        <v/>
      </c>
    </row>
    <row r="40" spans="1:10" s="828" customFormat="1" ht="22.5" customHeight="1">
      <c r="A40" s="2334" t="s">
        <v>286</v>
      </c>
      <c r="B40" s="2339"/>
      <c r="C40" s="824"/>
      <c r="D40" s="867"/>
      <c r="F40" s="2202" t="str">
        <f t="shared" si="2"/>
        <v/>
      </c>
      <c r="H40" s="867"/>
      <c r="J40" s="868" t="str">
        <f t="shared" si="3"/>
        <v/>
      </c>
    </row>
    <row r="41" spans="1:10" s="828" customFormat="1" ht="12" customHeight="1">
      <c r="A41" s="2324"/>
      <c r="B41" s="2324"/>
      <c r="C41" s="849"/>
      <c r="D41" s="851"/>
      <c r="F41" s="925" t="str">
        <f t="shared" si="2"/>
        <v/>
      </c>
      <c r="H41" s="851"/>
      <c r="J41" s="113" t="str">
        <f t="shared" si="3"/>
        <v/>
      </c>
    </row>
    <row r="42" spans="1:10" s="828" customFormat="1" ht="11.25" customHeight="1">
      <c r="A42" s="842"/>
      <c r="B42" s="843" t="s">
        <v>54</v>
      </c>
      <c r="C42" s="870"/>
      <c r="D42" s="846">
        <f>SUM(D32:D41)</f>
        <v>0</v>
      </c>
      <c r="F42" s="2201" t="str">
        <f t="shared" si="2"/>
        <v/>
      </c>
      <c r="H42" s="846">
        <f>SUM(H32:H41)</f>
        <v>0</v>
      </c>
      <c r="J42" s="112" t="str">
        <f t="shared" si="3"/>
        <v/>
      </c>
    </row>
    <row r="43" spans="1:10" s="828" customFormat="1" ht="12.75" customHeight="1">
      <c r="A43" s="836" t="s">
        <v>73</v>
      </c>
      <c r="B43" s="837"/>
      <c r="C43" s="849"/>
      <c r="D43" s="850"/>
      <c r="F43" s="116" t="str">
        <f t="shared" si="2"/>
        <v/>
      </c>
      <c r="H43" s="850"/>
      <c r="J43" s="108" t="str">
        <f t="shared" si="3"/>
        <v/>
      </c>
    </row>
    <row r="44" spans="1:10" s="828" customFormat="1" ht="12" customHeight="1">
      <c r="A44" s="1874" t="s">
        <v>650</v>
      </c>
      <c r="B44" s="866"/>
      <c r="C44" s="849"/>
      <c r="D44" s="26"/>
      <c r="E44" s="26"/>
      <c r="F44" s="135"/>
      <c r="G44" s="26"/>
      <c r="H44" s="26"/>
      <c r="I44" s="26"/>
      <c r="J44" s="26"/>
    </row>
    <row r="45" spans="1:10" s="828" customFormat="1" ht="12" customHeight="1">
      <c r="A45" s="871" t="s">
        <v>74</v>
      </c>
      <c r="B45" s="853"/>
      <c r="C45" s="855"/>
      <c r="D45" s="851"/>
      <c r="F45" s="925" t="str">
        <f t="shared" ref="F45:F53" si="4">IF(D45=0,"",D45/D$61)</f>
        <v/>
      </c>
      <c r="H45" s="851"/>
      <c r="J45" s="113" t="str">
        <f t="shared" ref="J45:J53" si="5">IF(H45=0,"",H45/H$61)</f>
        <v/>
      </c>
    </row>
    <row r="46" spans="1:10" s="828" customFormat="1" ht="12" customHeight="1">
      <c r="A46" s="871" t="s">
        <v>75</v>
      </c>
      <c r="B46" s="853"/>
      <c r="C46" s="848"/>
      <c r="D46" s="854"/>
      <c r="F46" s="938" t="str">
        <f t="shared" si="4"/>
        <v/>
      </c>
      <c r="H46" s="854"/>
      <c r="J46" s="114" t="str">
        <f t="shared" si="5"/>
        <v/>
      </c>
    </row>
    <row r="47" spans="1:10" s="828" customFormat="1" ht="12" customHeight="1">
      <c r="A47" s="826" t="s">
        <v>69</v>
      </c>
      <c r="B47" s="827"/>
      <c r="C47" s="849"/>
      <c r="D47" s="867"/>
      <c r="F47" s="2202" t="str">
        <f t="shared" si="4"/>
        <v/>
      </c>
      <c r="H47" s="867"/>
      <c r="J47" s="868" t="str">
        <f t="shared" si="5"/>
        <v/>
      </c>
    </row>
    <row r="48" spans="1:10" s="828" customFormat="1" ht="12" customHeight="1">
      <c r="A48" s="2324"/>
      <c r="B48" s="2324"/>
      <c r="C48" s="849"/>
      <c r="D48" s="850"/>
      <c r="F48" s="116" t="str">
        <f t="shared" si="4"/>
        <v/>
      </c>
      <c r="H48" s="850"/>
      <c r="J48" s="108" t="str">
        <f t="shared" si="5"/>
        <v/>
      </c>
    </row>
    <row r="49" spans="1:10" s="828" customFormat="1" ht="12" customHeight="1">
      <c r="A49" s="852" t="s">
        <v>76</v>
      </c>
      <c r="B49" s="853"/>
      <c r="C49" s="849"/>
      <c r="D49" s="854"/>
      <c r="F49" s="938" t="str">
        <f t="shared" si="4"/>
        <v/>
      </c>
      <c r="H49" s="854"/>
      <c r="J49" s="114" t="str">
        <f t="shared" si="5"/>
        <v/>
      </c>
    </row>
    <row r="50" spans="1:10" s="828" customFormat="1" ht="12" customHeight="1">
      <c r="A50" s="869" t="s">
        <v>47</v>
      </c>
      <c r="B50" s="853"/>
      <c r="C50" s="837"/>
      <c r="D50" s="854"/>
      <c r="F50" s="938" t="str">
        <f t="shared" si="4"/>
        <v/>
      </c>
      <c r="H50" s="854"/>
      <c r="J50" s="114" t="str">
        <f t="shared" si="5"/>
        <v/>
      </c>
    </row>
    <row r="51" spans="1:10" s="828" customFormat="1" ht="12" customHeight="1">
      <c r="A51" s="852" t="s">
        <v>287</v>
      </c>
      <c r="B51" s="853"/>
      <c r="C51" s="872"/>
      <c r="D51" s="854"/>
      <c r="F51" s="938" t="str">
        <f t="shared" si="4"/>
        <v/>
      </c>
      <c r="H51" s="854"/>
      <c r="J51" s="114" t="str">
        <f t="shared" si="5"/>
        <v/>
      </c>
    </row>
    <row r="52" spans="1:10" s="828" customFormat="1" ht="12" customHeight="1">
      <c r="A52" s="842"/>
      <c r="B52" s="843" t="s">
        <v>54</v>
      </c>
      <c r="C52" s="849"/>
      <c r="D52" s="846">
        <f>SUM(D44:D51)</f>
        <v>0</v>
      </c>
      <c r="F52" s="2201" t="str">
        <f t="shared" si="4"/>
        <v/>
      </c>
      <c r="H52" s="846">
        <f>SUM(H44:H51)</f>
        <v>0</v>
      </c>
      <c r="J52" s="112" t="str">
        <f t="shared" si="5"/>
        <v/>
      </c>
    </row>
    <row r="53" spans="1:10" s="828" customFormat="1" ht="15" customHeight="1">
      <c r="A53" s="873" t="s">
        <v>48</v>
      </c>
      <c r="B53" s="856"/>
      <c r="C53" s="849"/>
      <c r="D53" s="850"/>
      <c r="F53" s="116" t="str">
        <f t="shared" si="4"/>
        <v/>
      </c>
      <c r="H53" s="850"/>
      <c r="J53" s="108" t="str">
        <f t="shared" si="5"/>
        <v/>
      </c>
    </row>
    <row r="54" spans="1:10" s="828" customFormat="1" ht="12.75" customHeight="1">
      <c r="A54" s="2329" t="s">
        <v>413</v>
      </c>
      <c r="B54" s="2330"/>
      <c r="C54" s="849"/>
      <c r="D54" s="850"/>
      <c r="F54" s="116"/>
      <c r="H54" s="850"/>
      <c r="J54" s="108"/>
    </row>
    <row r="55" spans="1:10" s="828" customFormat="1" ht="12" customHeight="1">
      <c r="A55" s="871" t="s">
        <v>74</v>
      </c>
      <c r="B55" s="853"/>
      <c r="C55" s="874"/>
      <c r="D55" s="851"/>
      <c r="F55" s="925" t="str">
        <f t="shared" ref="F55:F60" si="6">IF(D55=0,"",D55/D$61)</f>
        <v/>
      </c>
      <c r="H55" s="851"/>
      <c r="J55" s="113" t="str">
        <f t="shared" ref="J55:J61" si="7">IF(H55=0,"",H55/H$61)</f>
        <v/>
      </c>
    </row>
    <row r="56" spans="1:10" s="828" customFormat="1" ht="12" customHeight="1">
      <c r="A56" s="871" t="s">
        <v>75</v>
      </c>
      <c r="B56" s="853"/>
      <c r="C56" s="874"/>
      <c r="D56" s="854"/>
      <c r="F56" s="938" t="str">
        <f t="shared" si="6"/>
        <v/>
      </c>
      <c r="H56" s="854"/>
      <c r="J56" s="114" t="str">
        <f t="shared" si="7"/>
        <v/>
      </c>
    </row>
    <row r="57" spans="1:10" s="828" customFormat="1" ht="12" customHeight="1">
      <c r="A57" s="865" t="s">
        <v>49</v>
      </c>
      <c r="B57" s="866"/>
      <c r="C57" s="875"/>
      <c r="D57" s="854"/>
      <c r="F57" s="938" t="str">
        <f t="shared" si="6"/>
        <v/>
      </c>
      <c r="H57" s="854"/>
      <c r="J57" s="114" t="str">
        <f t="shared" si="7"/>
        <v/>
      </c>
    </row>
    <row r="58" spans="1:10" s="828" customFormat="1" ht="12" customHeight="1">
      <c r="A58" s="842"/>
      <c r="B58" s="843" t="s">
        <v>54</v>
      </c>
      <c r="C58" s="876"/>
      <c r="D58" s="846">
        <f>SUM(D54:D57)</f>
        <v>0</v>
      </c>
      <c r="F58" s="2201" t="str">
        <f t="shared" si="6"/>
        <v/>
      </c>
      <c r="H58" s="846">
        <f>SUM(H54:H57)</f>
        <v>0</v>
      </c>
      <c r="J58" s="112" t="str">
        <f t="shared" si="7"/>
        <v/>
      </c>
    </row>
    <row r="59" spans="1:10" s="828" customFormat="1" ht="27" customHeight="1">
      <c r="A59" s="2331" t="s">
        <v>50</v>
      </c>
      <c r="B59" s="2331"/>
      <c r="C59" s="824"/>
      <c r="D59" s="877"/>
      <c r="F59" s="2203" t="str">
        <f t="shared" si="6"/>
        <v/>
      </c>
      <c r="H59" s="877"/>
      <c r="J59" s="115" t="str">
        <f>IF(H59=0,"",H59/H$61)</f>
        <v/>
      </c>
    </row>
    <row r="60" spans="1:10" s="751" customFormat="1" ht="15.75" customHeight="1">
      <c r="A60" s="878" t="s">
        <v>164</v>
      </c>
      <c r="B60" s="859"/>
      <c r="C60" s="879"/>
      <c r="D60" s="880">
        <f>D42+D52+D58+D59</f>
        <v>0</v>
      </c>
      <c r="F60" s="2203" t="str">
        <f t="shared" si="6"/>
        <v/>
      </c>
      <c r="H60" s="880">
        <f>H42+H52+H58+H59</f>
        <v>0</v>
      </c>
      <c r="J60" s="115" t="str">
        <f t="shared" si="7"/>
        <v/>
      </c>
    </row>
    <row r="61" spans="1:10" s="751" customFormat="1" ht="21.75" customHeight="1">
      <c r="A61" s="833" t="s">
        <v>51</v>
      </c>
      <c r="B61" s="834"/>
      <c r="C61" s="881"/>
      <c r="D61" s="880">
        <f>D29+D60</f>
        <v>0</v>
      </c>
      <c r="F61" s="2203" t="str">
        <f>IF(D61=0,"",D61/D$61)</f>
        <v/>
      </c>
      <c r="H61" s="880">
        <f>H29+H60</f>
        <v>0</v>
      </c>
      <c r="J61" s="115" t="str">
        <f t="shared" si="7"/>
        <v/>
      </c>
    </row>
    <row r="62" spans="1:10" s="884" customFormat="1" ht="16.5" customHeight="1">
      <c r="A62" s="882" t="s">
        <v>52</v>
      </c>
      <c r="B62" s="883"/>
      <c r="D62" s="885">
        <v>1000</v>
      </c>
      <c r="F62" s="2204" t="e">
        <f>IF(D62=0,"",D62/D$61)</f>
        <v>#DIV/0!</v>
      </c>
      <c r="H62" s="885"/>
      <c r="J62" s="1982" t="str">
        <f>IF(H62=0,"",H62/H$61)</f>
        <v/>
      </c>
    </row>
    <row r="63" spans="1:10" s="884" customFormat="1" ht="5.25" customHeight="1">
      <c r="A63" s="886"/>
      <c r="B63" s="883"/>
      <c r="D63" s="887"/>
      <c r="F63" s="116"/>
      <c r="H63" s="887"/>
      <c r="J63" s="116"/>
    </row>
    <row r="64" spans="1:10" s="751" customFormat="1" ht="12.75" customHeight="1">
      <c r="A64" s="888" t="s">
        <v>53</v>
      </c>
      <c r="B64" s="889"/>
      <c r="C64" s="881"/>
      <c r="D64" s="864"/>
      <c r="F64" s="116"/>
      <c r="H64" s="864"/>
      <c r="J64" s="108"/>
    </row>
    <row r="65" spans="1:10" s="751" customFormat="1" ht="6" customHeight="1">
      <c r="A65" s="890"/>
      <c r="B65" s="891"/>
      <c r="C65" s="881"/>
      <c r="D65" s="864"/>
      <c r="F65" s="116"/>
      <c r="H65" s="864"/>
      <c r="J65" s="108"/>
    </row>
    <row r="66" spans="1:10" s="751" customFormat="1" ht="6" customHeight="1">
      <c r="A66" s="890"/>
      <c r="B66" s="891"/>
      <c r="C66" s="881"/>
      <c r="D66" s="864"/>
      <c r="F66" s="116"/>
      <c r="H66" s="864"/>
      <c r="J66" s="108"/>
    </row>
    <row r="67" spans="1:10" ht="15" customHeight="1">
      <c r="A67" s="2332" t="s">
        <v>707</v>
      </c>
      <c r="B67" s="2333"/>
      <c r="C67"/>
      <c r="D67" s="844"/>
      <c r="F67" s="895"/>
      <c r="H67" s="844"/>
      <c r="J67" s="107"/>
    </row>
    <row r="68" spans="1:10" s="82" customFormat="1" ht="15.75" customHeight="1">
      <c r="A68" s="892"/>
      <c r="B68" s="893"/>
      <c r="D68" s="894"/>
      <c r="F68" s="895"/>
      <c r="H68" s="894"/>
      <c r="J68" s="895"/>
    </row>
    <row r="69" spans="1:10" s="82" customFormat="1" ht="46.5" customHeight="1">
      <c r="A69" s="2328" t="s">
        <v>673</v>
      </c>
      <c r="B69" s="2327"/>
      <c r="D69" s="894"/>
      <c r="F69" s="895"/>
      <c r="H69" s="894"/>
      <c r="J69" s="895"/>
    </row>
    <row r="70" spans="1:10" ht="12.75" customHeight="1">
      <c r="A70" s="896" t="s">
        <v>288</v>
      </c>
      <c r="B70" s="897"/>
      <c r="C70"/>
      <c r="D70" s="844"/>
      <c r="F70" s="895"/>
      <c r="H70" s="844"/>
      <c r="J70" s="107"/>
    </row>
    <row r="71" spans="1:10" ht="11.25" customHeight="1">
      <c r="A71" s="898" t="s">
        <v>289</v>
      </c>
      <c r="B71" s="899"/>
      <c r="C71"/>
      <c r="D71" s="851"/>
      <c r="E71" s="828"/>
      <c r="F71" s="925" t="str">
        <f>IF(D71=0,"",D71/D$61)</f>
        <v/>
      </c>
      <c r="G71" s="828"/>
      <c r="H71" s="851"/>
      <c r="I71" s="828"/>
      <c r="J71" s="113" t="str">
        <f>IF(H71=0,"",H71/H$61)</f>
        <v/>
      </c>
    </row>
    <row r="72" spans="1:10" ht="12" customHeight="1">
      <c r="A72" s="900" t="s">
        <v>290</v>
      </c>
      <c r="B72" s="899"/>
      <c r="C72"/>
      <c r="D72" s="840"/>
      <c r="F72" s="1601" t="str">
        <f t="shared" ref="F72:F94" si="8">IF(D72=0,"",D72/D$61)</f>
        <v/>
      </c>
      <c r="H72" s="840"/>
      <c r="J72" s="111" t="str">
        <f t="shared" ref="J72:J94" si="9">IF(H72=0,"",H72/H$61)</f>
        <v/>
      </c>
    </row>
    <row r="73" spans="1:10" ht="12" customHeight="1">
      <c r="A73" s="898" t="s">
        <v>291</v>
      </c>
      <c r="B73" s="899"/>
      <c r="C73"/>
      <c r="D73" s="840"/>
      <c r="F73" s="1601" t="str">
        <f t="shared" si="8"/>
        <v/>
      </c>
      <c r="H73" s="840"/>
      <c r="J73" s="111" t="str">
        <f t="shared" si="9"/>
        <v/>
      </c>
    </row>
    <row r="74" spans="1:10" ht="12" customHeight="1">
      <c r="A74" s="898" t="s">
        <v>292</v>
      </c>
      <c r="B74" s="899"/>
      <c r="C74"/>
      <c r="D74" s="840"/>
      <c r="F74" s="1601" t="str">
        <f t="shared" si="8"/>
        <v/>
      </c>
      <c r="H74" s="840"/>
      <c r="J74" s="111" t="str">
        <f t="shared" si="9"/>
        <v/>
      </c>
    </row>
    <row r="75" spans="1:10" ht="12" customHeight="1">
      <c r="A75" s="900" t="s">
        <v>293</v>
      </c>
      <c r="B75" s="899"/>
      <c r="C75"/>
      <c r="D75" s="1981"/>
      <c r="F75" s="1601" t="str">
        <f t="shared" si="8"/>
        <v/>
      </c>
      <c r="H75" s="840"/>
      <c r="J75" s="111" t="str">
        <f t="shared" si="9"/>
        <v/>
      </c>
    </row>
    <row r="76" spans="1:10" ht="12" customHeight="1">
      <c r="A76" s="901" t="s">
        <v>117</v>
      </c>
      <c r="C76" s="26"/>
      <c r="D76" s="902"/>
      <c r="E76" s="26"/>
      <c r="F76" s="1918" t="str">
        <f t="shared" si="8"/>
        <v/>
      </c>
      <c r="G76" s="26"/>
      <c r="H76" s="902"/>
      <c r="I76" s="26"/>
      <c r="J76" s="117" t="str">
        <f>IF(H76=0,"",H76/H$61)</f>
        <v/>
      </c>
    </row>
    <row r="77" spans="1:10" ht="12" customHeight="1">
      <c r="A77" s="2324"/>
      <c r="B77" s="2324"/>
      <c r="C77"/>
      <c r="D77" s="840"/>
      <c r="F77" s="1601" t="str">
        <f t="shared" si="8"/>
        <v/>
      </c>
      <c r="H77" s="840"/>
      <c r="J77" s="111" t="str">
        <f>IF(H77=0,"",H77/H$61)</f>
        <v/>
      </c>
    </row>
    <row r="78" spans="1:10" ht="12" customHeight="1">
      <c r="A78" s="2324"/>
      <c r="B78" s="2324"/>
      <c r="C78"/>
      <c r="D78" s="840"/>
      <c r="F78" s="1601" t="str">
        <f t="shared" si="8"/>
        <v/>
      </c>
      <c r="H78" s="840"/>
      <c r="J78" s="111" t="str">
        <f>IF(H78=0,"",H78/H$61)</f>
        <v/>
      </c>
    </row>
    <row r="79" spans="1:10" ht="12" customHeight="1">
      <c r="A79" s="842"/>
      <c r="B79" s="843" t="s">
        <v>54</v>
      </c>
      <c r="C79"/>
      <c r="D79" s="903">
        <f>SUM(D71:D78)</f>
        <v>0</v>
      </c>
      <c r="F79" s="930" t="str">
        <f>IF(D79=0,"",D79/D$61)</f>
        <v/>
      </c>
      <c r="H79" s="903">
        <f>SUM(H71:H78)</f>
        <v>0</v>
      </c>
      <c r="J79" s="904" t="str">
        <f>IF(H79=0,"",H79/H$61)</f>
        <v/>
      </c>
    </row>
    <row r="80" spans="1:10" ht="11.25" customHeight="1">
      <c r="A80" s="905" t="s">
        <v>294</v>
      </c>
      <c r="B80" s="906"/>
      <c r="C80"/>
      <c r="D80" s="844"/>
      <c r="F80" s="895" t="str">
        <f t="shared" si="8"/>
        <v/>
      </c>
      <c r="H80" s="844"/>
      <c r="J80" s="107" t="str">
        <f t="shared" si="9"/>
        <v/>
      </c>
    </row>
    <row r="81" spans="1:10" ht="12" customHeight="1">
      <c r="A81" s="907" t="s">
        <v>295</v>
      </c>
      <c r="B81" s="908"/>
      <c r="C81"/>
      <c r="D81" s="840"/>
      <c r="F81" s="1601" t="str">
        <f>IF(D81=0,"",D81/D$61)</f>
        <v/>
      </c>
      <c r="H81" s="840"/>
      <c r="J81" s="111" t="str">
        <f t="shared" si="9"/>
        <v/>
      </c>
    </row>
    <row r="82" spans="1:10" ht="12" customHeight="1">
      <c r="A82" s="907" t="s">
        <v>296</v>
      </c>
      <c r="B82" s="908"/>
      <c r="C82"/>
      <c r="D82" s="840"/>
      <c r="F82" s="1601" t="str">
        <f t="shared" si="8"/>
        <v/>
      </c>
      <c r="H82" s="840"/>
      <c r="J82" s="111" t="str">
        <f t="shared" si="9"/>
        <v/>
      </c>
    </row>
    <row r="83" spans="1:10" ht="12" customHeight="1">
      <c r="A83" s="898" t="s">
        <v>297</v>
      </c>
      <c r="B83" s="899"/>
      <c r="C83"/>
      <c r="D83" s="840"/>
      <c r="F83" s="1601" t="str">
        <f t="shared" si="8"/>
        <v/>
      </c>
      <c r="H83" s="840"/>
      <c r="J83" s="111" t="str">
        <f t="shared" si="9"/>
        <v/>
      </c>
    </row>
    <row r="84" spans="1:10" ht="12" customHeight="1">
      <c r="A84" s="898" t="s">
        <v>298</v>
      </c>
      <c r="B84" s="899"/>
      <c r="C84"/>
      <c r="D84" s="840"/>
      <c r="F84" s="1601" t="str">
        <f t="shared" si="8"/>
        <v/>
      </c>
      <c r="H84" s="840"/>
      <c r="J84" s="111" t="str">
        <f t="shared" si="9"/>
        <v/>
      </c>
    </row>
    <row r="85" spans="1:10" ht="12" customHeight="1">
      <c r="A85" s="907" t="s">
        <v>299</v>
      </c>
      <c r="B85" s="908"/>
      <c r="C85"/>
      <c r="D85" s="840"/>
      <c r="F85" s="1601" t="str">
        <f t="shared" si="8"/>
        <v/>
      </c>
      <c r="H85" s="840"/>
      <c r="J85" s="111" t="str">
        <f t="shared" si="9"/>
        <v/>
      </c>
    </row>
    <row r="86" spans="1:10" ht="12" customHeight="1">
      <c r="A86" s="901" t="s">
        <v>117</v>
      </c>
      <c r="C86" s="26"/>
      <c r="D86" s="840"/>
      <c r="F86" s="1601" t="str">
        <f>IF(D86=0,"",D86/D$61)</f>
        <v/>
      </c>
      <c r="H86" s="840"/>
      <c r="J86" s="111" t="str">
        <f t="shared" ref="J86" si="10">IF(H86=0,"",H86/H$61)</f>
        <v/>
      </c>
    </row>
    <row r="87" spans="1:10" ht="12" customHeight="1">
      <c r="A87" s="2324"/>
      <c r="B87" s="2324"/>
      <c r="C87"/>
      <c r="D87" s="840"/>
      <c r="F87" s="1601" t="str">
        <f>IF(D87=0,"",D87/D$61)</f>
        <v/>
      </c>
      <c r="H87" s="840"/>
      <c r="J87" s="111" t="str">
        <f t="shared" si="9"/>
        <v/>
      </c>
    </row>
    <row r="88" spans="1:10" ht="12" customHeight="1">
      <c r="A88" s="2324"/>
      <c r="B88" s="2324"/>
      <c r="C88"/>
      <c r="D88" s="840"/>
      <c r="F88" s="1601" t="str">
        <f t="shared" si="8"/>
        <v/>
      </c>
      <c r="H88" s="840"/>
      <c r="J88" s="111" t="str">
        <f t="shared" si="9"/>
        <v/>
      </c>
    </row>
    <row r="89" spans="1:10" ht="12" customHeight="1">
      <c r="A89" s="842"/>
      <c r="B89" s="843" t="s">
        <v>54</v>
      </c>
      <c r="C89"/>
      <c r="D89" s="903">
        <f>SUM(D81:D88)</f>
        <v>0</v>
      </c>
      <c r="F89" s="930" t="str">
        <f>IF(D89=0,"",D89/D$61)</f>
        <v/>
      </c>
      <c r="H89" s="903">
        <f>SUM(H81:H88)</f>
        <v>0</v>
      </c>
      <c r="J89" s="904" t="str">
        <f t="shared" si="9"/>
        <v/>
      </c>
    </row>
    <row r="90" spans="1:10" ht="10.5" customHeight="1">
      <c r="A90" s="909" t="s">
        <v>300</v>
      </c>
      <c r="B90" s="910"/>
      <c r="C90"/>
      <c r="D90" s="844"/>
      <c r="F90" s="895" t="str">
        <f t="shared" si="8"/>
        <v/>
      </c>
      <c r="H90" s="844"/>
      <c r="J90" s="107" t="str">
        <f t="shared" si="9"/>
        <v/>
      </c>
    </row>
    <row r="91" spans="1:10" ht="12" customHeight="1">
      <c r="A91" s="900" t="s">
        <v>301</v>
      </c>
      <c r="B91" s="899"/>
      <c r="C91"/>
      <c r="D91" s="840"/>
      <c r="F91" s="1601" t="str">
        <f>IF(D91=0,"",D91/D$61)</f>
        <v/>
      </c>
      <c r="H91" s="840"/>
      <c r="J91" s="111" t="str">
        <f t="shared" si="9"/>
        <v/>
      </c>
    </row>
    <row r="92" spans="1:10" ht="12" customHeight="1">
      <c r="A92" s="898" t="s">
        <v>302</v>
      </c>
      <c r="B92" s="899"/>
      <c r="C92"/>
      <c r="D92" s="840"/>
      <c r="F92" s="1601" t="str">
        <f t="shared" ref="F92" si="11">IF(D92=0,"",D92/D$61)</f>
        <v/>
      </c>
      <c r="H92" s="840"/>
      <c r="J92" s="111" t="str">
        <f t="shared" ref="J92" si="12">IF(H92=0,"",H92/H$61)</f>
        <v/>
      </c>
    </row>
    <row r="93" spans="1:10" ht="12" customHeight="1">
      <c r="A93" s="900" t="s">
        <v>303</v>
      </c>
      <c r="B93" s="899"/>
      <c r="C93"/>
      <c r="D93" s="840"/>
      <c r="F93" s="1601" t="str">
        <f t="shared" si="8"/>
        <v/>
      </c>
      <c r="H93" s="840"/>
      <c r="J93" s="111" t="str">
        <f t="shared" si="9"/>
        <v/>
      </c>
    </row>
    <row r="94" spans="1:10" s="82" customFormat="1" ht="12" customHeight="1">
      <c r="A94" s="898" t="s">
        <v>15</v>
      </c>
      <c r="B94" s="899"/>
      <c r="D94" s="912"/>
      <c r="F94" s="1601" t="str">
        <f t="shared" si="8"/>
        <v/>
      </c>
      <c r="H94" s="912"/>
      <c r="J94" s="111" t="str">
        <f t="shared" si="9"/>
        <v/>
      </c>
    </row>
    <row r="95" spans="1:10" ht="12" customHeight="1">
      <c r="A95" s="901" t="s">
        <v>117</v>
      </c>
      <c r="C95" s="26"/>
      <c r="D95" s="912"/>
      <c r="E95" s="82"/>
      <c r="F95" s="1601" t="str">
        <f t="shared" ref="F95" si="13">IF(D95=0,"",D95/D$61)</f>
        <v/>
      </c>
      <c r="G95" s="82"/>
      <c r="H95" s="912"/>
      <c r="I95" s="82"/>
      <c r="J95" s="111" t="str">
        <f t="shared" ref="J95" si="14">IF(H95=0,"",H95/H$61)</f>
        <v/>
      </c>
    </row>
    <row r="96" spans="1:10" ht="12" customHeight="1">
      <c r="A96" s="2324"/>
      <c r="B96" s="2324"/>
      <c r="C96"/>
      <c r="D96" s="840"/>
      <c r="F96" s="1601" t="str">
        <f t="shared" ref="F96:F106" si="15">IF(D96=0,"",D96/D$61)</f>
        <v/>
      </c>
      <c r="H96" s="840"/>
      <c r="J96" s="111" t="str">
        <f t="shared" ref="J96:J107" si="16">IF(H96=0,"",H96/H$61)</f>
        <v/>
      </c>
    </row>
    <row r="97" spans="1:10" ht="12" customHeight="1">
      <c r="A97" s="2324"/>
      <c r="B97" s="2324"/>
      <c r="C97"/>
      <c r="D97" s="840"/>
      <c r="F97" s="1601" t="str">
        <f t="shared" si="15"/>
        <v/>
      </c>
      <c r="H97" s="840"/>
      <c r="J97" s="111" t="str">
        <f t="shared" si="16"/>
        <v/>
      </c>
    </row>
    <row r="98" spans="1:10" ht="12.75" customHeight="1">
      <c r="A98" s="842"/>
      <c r="B98" s="843" t="s">
        <v>54</v>
      </c>
      <c r="C98"/>
      <c r="D98" s="903">
        <f>SUM(D91:D97)</f>
        <v>0</v>
      </c>
      <c r="F98" s="930" t="str">
        <f>IF(D98=0,"",D98/D$61)</f>
        <v/>
      </c>
      <c r="H98" s="903">
        <f>SUM(H91:H97)</f>
        <v>0</v>
      </c>
      <c r="J98" s="904" t="str">
        <f>IF(H98=0,"",H98/H$61)</f>
        <v/>
      </c>
    </row>
    <row r="99" spans="1:10" ht="11.25" customHeight="1">
      <c r="A99" s="913" t="s">
        <v>304</v>
      </c>
      <c r="B99" s="914"/>
      <c r="C99"/>
      <c r="D99" s="844"/>
      <c r="F99" s="895" t="str">
        <f t="shared" si="15"/>
        <v/>
      </c>
      <c r="H99" s="844"/>
      <c r="J99" s="107" t="str">
        <f t="shared" si="16"/>
        <v/>
      </c>
    </row>
    <row r="100" spans="1:10" ht="12" customHeight="1">
      <c r="A100" s="915" t="s">
        <v>305</v>
      </c>
      <c r="B100" s="916"/>
      <c r="C100"/>
      <c r="D100" s="840"/>
      <c r="E100" s="693"/>
      <c r="F100" s="1601" t="str">
        <f>IF(D100=0,"",D100/D$61)</f>
        <v/>
      </c>
      <c r="G100" s="693"/>
      <c r="H100" s="840"/>
      <c r="I100" s="693"/>
      <c r="J100" s="111" t="str">
        <f>IF(H100=0,"",H100/H$61)</f>
        <v/>
      </c>
    </row>
    <row r="101" spans="1:10" ht="12" customHeight="1">
      <c r="A101" s="917" t="s">
        <v>306</v>
      </c>
      <c r="B101" s="839"/>
      <c r="C101"/>
      <c r="D101" s="840"/>
      <c r="E101" s="693"/>
      <c r="F101" s="1601" t="str">
        <f>IF(D101=0,"",D101/D$61)</f>
        <v/>
      </c>
      <c r="G101" s="693"/>
      <c r="H101" s="840"/>
      <c r="I101" s="693"/>
      <c r="J101" s="111" t="str">
        <f>IF(H101=0,"",H101/H$61)</f>
        <v/>
      </c>
    </row>
    <row r="102" spans="1:10" ht="12" customHeight="1">
      <c r="A102" s="917" t="s">
        <v>307</v>
      </c>
      <c r="B102" s="839"/>
      <c r="C102"/>
      <c r="D102" s="840"/>
      <c r="E102" s="693"/>
      <c r="F102" s="1601" t="str">
        <f t="shared" si="15"/>
        <v/>
      </c>
      <c r="G102" s="693"/>
      <c r="H102" s="840"/>
      <c r="I102" s="693"/>
      <c r="J102" s="111" t="str">
        <f t="shared" si="16"/>
        <v/>
      </c>
    </row>
    <row r="103" spans="1:10" ht="12" customHeight="1">
      <c r="A103" s="1224" t="s">
        <v>308</v>
      </c>
      <c r="B103" s="839"/>
      <c r="C103"/>
      <c r="D103" s="840"/>
      <c r="E103" s="693"/>
      <c r="F103" s="1601" t="str">
        <f t="shared" si="15"/>
        <v/>
      </c>
      <c r="G103" s="693"/>
      <c r="H103" s="840"/>
      <c r="I103" s="693"/>
      <c r="J103" s="111" t="str">
        <f t="shared" si="16"/>
        <v/>
      </c>
    </row>
    <row r="104" spans="1:10" ht="12" customHeight="1">
      <c r="A104" s="918" t="s">
        <v>309</v>
      </c>
      <c r="B104" s="839"/>
      <c r="C104"/>
      <c r="D104" s="840"/>
      <c r="E104" s="693"/>
      <c r="F104" s="1601" t="str">
        <f>IF(D104=0,"",D104/D$61)</f>
        <v/>
      </c>
      <c r="G104" s="693"/>
      <c r="H104" s="840"/>
      <c r="I104" s="693"/>
      <c r="J104" s="111" t="str">
        <f>IF(H104=0,"",H104/H$61)</f>
        <v/>
      </c>
    </row>
    <row r="105" spans="1:10" ht="12" customHeight="1">
      <c r="A105" s="2325"/>
      <c r="B105" s="2325"/>
      <c r="C105"/>
      <c r="D105" s="840"/>
      <c r="E105" s="693"/>
      <c r="F105" s="1601" t="str">
        <f t="shared" si="15"/>
        <v/>
      </c>
      <c r="G105" s="693"/>
      <c r="H105" s="840"/>
      <c r="I105" s="693"/>
      <c r="J105" s="111" t="str">
        <f t="shared" si="16"/>
        <v/>
      </c>
    </row>
    <row r="106" spans="1:10" ht="12" customHeight="1">
      <c r="A106" s="2326"/>
      <c r="B106" s="2326"/>
      <c r="C106"/>
      <c r="D106" s="840"/>
      <c r="E106" s="693"/>
      <c r="F106" s="1601" t="str">
        <f t="shared" si="15"/>
        <v/>
      </c>
      <c r="G106" s="693"/>
      <c r="H106" s="840"/>
      <c r="I106" s="693"/>
      <c r="J106" s="111" t="str">
        <f t="shared" si="16"/>
        <v/>
      </c>
    </row>
    <row r="107" spans="1:10" s="2" customFormat="1" ht="12.75" customHeight="1">
      <c r="A107" s="842"/>
      <c r="B107" s="843" t="s">
        <v>54</v>
      </c>
      <c r="D107" s="903">
        <f>SUM(D100:D106)</f>
        <v>0</v>
      </c>
      <c r="E107" s="693"/>
      <c r="F107" s="930" t="str">
        <f>IF(D107=0,"",D107/D$61)</f>
        <v/>
      </c>
      <c r="G107" s="693"/>
      <c r="H107" s="903">
        <f>SUM(H100:H106)</f>
        <v>0</v>
      </c>
      <c r="I107" s="693"/>
      <c r="J107" s="904" t="str">
        <f t="shared" si="16"/>
        <v/>
      </c>
    </row>
    <row r="108" spans="1:10" s="751" customFormat="1" ht="8.25" customHeight="1">
      <c r="A108" s="890"/>
      <c r="B108" s="891"/>
      <c r="C108" s="881"/>
      <c r="D108" s="864"/>
      <c r="F108" s="116"/>
      <c r="H108" s="864"/>
      <c r="J108" s="108"/>
    </row>
    <row r="109" spans="1:10" s="751" customFormat="1" ht="8.25" customHeight="1">
      <c r="A109" s="920"/>
      <c r="B109" s="843"/>
      <c r="C109" s="881"/>
      <c r="D109" s="864"/>
      <c r="F109" s="116"/>
      <c r="H109" s="864"/>
      <c r="J109" s="108"/>
    </row>
    <row r="110" spans="1:10" s="82" customFormat="1" ht="45" customHeight="1">
      <c r="A110" s="2327" t="s">
        <v>335</v>
      </c>
      <c r="B110" s="2327"/>
      <c r="D110" s="894"/>
      <c r="F110" s="895"/>
      <c r="H110" s="894"/>
      <c r="J110" s="895"/>
    </row>
    <row r="111" spans="1:10" s="82" customFormat="1" ht="6.75" customHeight="1">
      <c r="A111" s="921"/>
      <c r="B111" s="922"/>
      <c r="D111" s="894"/>
      <c r="F111" s="895"/>
      <c r="H111" s="894"/>
      <c r="J111" s="895"/>
    </row>
    <row r="112" spans="1:10" s="82" customFormat="1" ht="12" customHeight="1">
      <c r="A112" s="896" t="s">
        <v>288</v>
      </c>
      <c r="B112" s="896"/>
      <c r="D112" s="894"/>
      <c r="F112" s="895"/>
      <c r="H112" s="894"/>
      <c r="J112" s="895"/>
    </row>
    <row r="113" spans="1:10" s="82" customFormat="1" ht="12" customHeight="1">
      <c r="A113" s="898" t="s">
        <v>289</v>
      </c>
      <c r="B113" s="898"/>
      <c r="D113" s="923"/>
      <c r="E113" s="924"/>
      <c r="F113" s="925" t="str">
        <f t="shared" ref="F113:F119" si="17">IF(D113=0,"",D113/D$61)</f>
        <v/>
      </c>
      <c r="G113" s="924"/>
      <c r="H113" s="923"/>
      <c r="I113" s="924"/>
      <c r="J113" s="925" t="str">
        <f t="shared" ref="J113:J119" si="18">IF(H113=0,"",H113/H$61)</f>
        <v/>
      </c>
    </row>
    <row r="114" spans="1:10" s="82" customFormat="1" ht="12" customHeight="1">
      <c r="A114" s="900" t="s">
        <v>290</v>
      </c>
      <c r="B114" s="898"/>
      <c r="D114" s="912"/>
      <c r="F114" s="1601" t="str">
        <f t="shared" si="17"/>
        <v/>
      </c>
      <c r="H114" s="912"/>
      <c r="J114" s="413" t="str">
        <f t="shared" si="18"/>
        <v/>
      </c>
    </row>
    <row r="115" spans="1:10" s="82" customFormat="1" ht="12" customHeight="1">
      <c r="A115" s="898" t="s">
        <v>291</v>
      </c>
      <c r="B115" s="898"/>
      <c r="D115" s="912"/>
      <c r="F115" s="1601" t="str">
        <f t="shared" si="17"/>
        <v/>
      </c>
      <c r="H115" s="912"/>
      <c r="J115" s="413" t="str">
        <f t="shared" si="18"/>
        <v/>
      </c>
    </row>
    <row r="116" spans="1:10" s="82" customFormat="1" ht="12" customHeight="1">
      <c r="A116" s="898" t="s">
        <v>292</v>
      </c>
      <c r="B116" s="898"/>
      <c r="D116" s="912"/>
      <c r="F116" s="1601" t="str">
        <f t="shared" si="17"/>
        <v/>
      </c>
      <c r="H116" s="912"/>
      <c r="J116" s="413" t="str">
        <f t="shared" si="18"/>
        <v/>
      </c>
    </row>
    <row r="117" spans="1:10" s="82" customFormat="1" ht="12" customHeight="1">
      <c r="A117" s="898" t="s">
        <v>293</v>
      </c>
      <c r="B117" s="898"/>
      <c r="D117" s="912"/>
      <c r="F117" s="1601" t="str">
        <f t="shared" si="17"/>
        <v/>
      </c>
      <c r="H117" s="912"/>
      <c r="J117" s="413" t="str">
        <f t="shared" si="18"/>
        <v/>
      </c>
    </row>
    <row r="118" spans="1:10" s="82" customFormat="1" ht="12" customHeight="1">
      <c r="A118" s="898" t="s">
        <v>296</v>
      </c>
      <c r="B118" s="898"/>
      <c r="D118" s="912"/>
      <c r="F118" s="1601" t="str">
        <f t="shared" si="17"/>
        <v/>
      </c>
      <c r="H118" s="912"/>
      <c r="J118" s="1601" t="str">
        <f t="shared" si="18"/>
        <v/>
      </c>
    </row>
    <row r="119" spans="1:10" s="82" customFormat="1" ht="10.5" customHeight="1">
      <c r="A119" s="901" t="s">
        <v>117</v>
      </c>
      <c r="B119" s="901"/>
      <c r="C119" s="135"/>
      <c r="D119" s="912"/>
      <c r="F119" s="1601" t="str">
        <f t="shared" si="17"/>
        <v/>
      </c>
      <c r="H119" s="912"/>
      <c r="J119" s="1601" t="str">
        <f t="shared" si="18"/>
        <v/>
      </c>
    </row>
    <row r="120" spans="1:10" s="82" customFormat="1" ht="11.25" customHeight="1">
      <c r="A120" s="2322"/>
      <c r="B120" s="2322"/>
      <c r="D120" s="912"/>
      <c r="F120" s="1601" t="str">
        <f t="shared" ref="F120:F141" si="19">IF(D120=0,"",D120/D$61)</f>
        <v/>
      </c>
      <c r="H120" s="912"/>
      <c r="J120" s="413" t="str">
        <f t="shared" ref="J120:J141" si="20">IF(H120=0,"",H120/H$61)</f>
        <v/>
      </c>
    </row>
    <row r="121" spans="1:10" s="82" customFormat="1" ht="12" customHeight="1">
      <c r="A121" s="2322"/>
      <c r="B121" s="2322"/>
      <c r="D121" s="912"/>
      <c r="F121" s="1601" t="str">
        <f t="shared" si="19"/>
        <v/>
      </c>
      <c r="H121" s="912"/>
      <c r="J121" s="413" t="str">
        <f t="shared" si="20"/>
        <v/>
      </c>
    </row>
    <row r="122" spans="1:10" s="82" customFormat="1" ht="12" customHeight="1">
      <c r="A122" s="928"/>
      <c r="B122" s="928" t="s">
        <v>54</v>
      </c>
      <c r="D122" s="929">
        <f>SUM(D113:D121)</f>
        <v>0</v>
      </c>
      <c r="F122" s="930" t="str">
        <f t="shared" si="19"/>
        <v/>
      </c>
      <c r="H122" s="929">
        <f>SUM(H113:H121)</f>
        <v>0</v>
      </c>
      <c r="J122" s="930" t="str">
        <f t="shared" si="20"/>
        <v/>
      </c>
    </row>
    <row r="123" spans="1:10" s="82" customFormat="1" ht="19.5" customHeight="1">
      <c r="A123" s="905" t="s">
        <v>294</v>
      </c>
      <c r="B123" s="905"/>
      <c r="D123" s="894"/>
      <c r="F123" s="895" t="str">
        <f t="shared" si="19"/>
        <v/>
      </c>
      <c r="H123" s="894"/>
      <c r="J123" s="895" t="str">
        <f t="shared" si="20"/>
        <v/>
      </c>
    </row>
    <row r="124" spans="1:10" s="82" customFormat="1" ht="12" customHeight="1">
      <c r="A124" s="898" t="s">
        <v>295</v>
      </c>
      <c r="B124" s="898"/>
      <c r="D124" s="912"/>
      <c r="F124" s="1601" t="str">
        <f t="shared" si="19"/>
        <v/>
      </c>
      <c r="H124" s="912"/>
      <c r="J124" s="413" t="str">
        <f t="shared" si="20"/>
        <v/>
      </c>
    </row>
    <row r="125" spans="1:10" s="82" customFormat="1" ht="12" customHeight="1">
      <c r="A125" s="898" t="s">
        <v>310</v>
      </c>
      <c r="B125" s="898"/>
      <c r="D125" s="912"/>
      <c r="F125" s="1601" t="str">
        <f t="shared" si="19"/>
        <v/>
      </c>
      <c r="H125" s="912"/>
      <c r="J125" s="413" t="str">
        <f t="shared" si="20"/>
        <v/>
      </c>
    </row>
    <row r="126" spans="1:10" s="82" customFormat="1" ht="12" customHeight="1">
      <c r="A126" s="898" t="s">
        <v>297</v>
      </c>
      <c r="B126" s="898"/>
      <c r="D126" s="912"/>
      <c r="F126" s="1601" t="str">
        <f t="shared" si="19"/>
        <v/>
      </c>
      <c r="H126" s="912"/>
      <c r="J126" s="413" t="str">
        <f t="shared" si="20"/>
        <v/>
      </c>
    </row>
    <row r="127" spans="1:10" s="82" customFormat="1" ht="12" customHeight="1">
      <c r="A127" s="898" t="s">
        <v>311</v>
      </c>
      <c r="B127" s="898"/>
      <c r="D127" s="912"/>
      <c r="F127" s="1601" t="str">
        <f t="shared" si="19"/>
        <v/>
      </c>
      <c r="H127" s="912"/>
      <c r="J127" s="413" t="str">
        <f t="shared" si="20"/>
        <v/>
      </c>
    </row>
    <row r="128" spans="1:10" s="82" customFormat="1" ht="12" customHeight="1">
      <c r="A128" s="898" t="s">
        <v>312</v>
      </c>
      <c r="B128" s="898"/>
      <c r="D128" s="912"/>
      <c r="F128" s="1601" t="str">
        <f t="shared" si="19"/>
        <v/>
      </c>
      <c r="H128" s="912"/>
      <c r="J128" s="413" t="str">
        <f t="shared" si="20"/>
        <v/>
      </c>
    </row>
    <row r="129" spans="1:10" s="82" customFormat="1" ht="12" customHeight="1">
      <c r="A129" s="901" t="s">
        <v>117</v>
      </c>
      <c r="B129" s="901"/>
      <c r="C129" s="135"/>
      <c r="D129" s="912"/>
      <c r="F129" s="1601" t="str">
        <f>IF(D129=0,"",D129/D$61)</f>
        <v/>
      </c>
      <c r="H129" s="912"/>
      <c r="J129" s="1601" t="str">
        <f t="shared" ref="J129" si="21">IF(H129=0,"",H129/H$61)</f>
        <v/>
      </c>
    </row>
    <row r="130" spans="1:10" s="82" customFormat="1" ht="12" customHeight="1">
      <c r="A130" s="2322"/>
      <c r="B130" s="2322"/>
      <c r="D130" s="912"/>
      <c r="F130" s="1601" t="str">
        <f t="shared" si="19"/>
        <v/>
      </c>
      <c r="H130" s="912"/>
      <c r="J130" s="413" t="str">
        <f t="shared" si="20"/>
        <v/>
      </c>
    </row>
    <row r="131" spans="1:10" s="82" customFormat="1" ht="12" customHeight="1">
      <c r="A131" s="2322"/>
      <c r="B131" s="2322"/>
      <c r="D131" s="912"/>
      <c r="F131" s="1601" t="str">
        <f t="shared" si="19"/>
        <v/>
      </c>
      <c r="H131" s="912"/>
      <c r="J131" s="413" t="str">
        <f t="shared" si="20"/>
        <v/>
      </c>
    </row>
    <row r="132" spans="1:10" s="82" customFormat="1">
      <c r="A132" s="928"/>
      <c r="B132" s="928" t="s">
        <v>54</v>
      </c>
      <c r="D132" s="929">
        <f>SUM(D124:D131)</f>
        <v>0</v>
      </c>
      <c r="F132" s="930" t="str">
        <f>IF(D132=0,"",D132/D$61)</f>
        <v/>
      </c>
      <c r="H132" s="929">
        <f>SUM(H124:H131)</f>
        <v>0</v>
      </c>
      <c r="J132" s="930" t="str">
        <f t="shared" si="20"/>
        <v/>
      </c>
    </row>
    <row r="133" spans="1:10" s="326" customFormat="1" ht="13.5" customHeight="1">
      <c r="A133" s="909" t="s">
        <v>300</v>
      </c>
      <c r="B133" s="909"/>
      <c r="C133" s="82"/>
      <c r="D133" s="894"/>
      <c r="E133" s="82"/>
      <c r="F133" s="895" t="str">
        <f t="shared" si="19"/>
        <v/>
      </c>
      <c r="G133" s="82"/>
      <c r="H133" s="894"/>
      <c r="I133" s="82"/>
      <c r="J133" s="895" t="str">
        <f t="shared" si="20"/>
        <v/>
      </c>
    </row>
    <row r="134" spans="1:10" s="326" customFormat="1" ht="12" customHeight="1">
      <c r="A134" s="2323" t="s">
        <v>313</v>
      </c>
      <c r="B134" s="2323"/>
      <c r="C134" s="82"/>
      <c r="D134" s="912"/>
      <c r="E134" s="82"/>
      <c r="F134" s="1601" t="str">
        <f t="shared" si="19"/>
        <v/>
      </c>
      <c r="G134" s="82"/>
      <c r="H134" s="912"/>
      <c r="I134" s="82"/>
      <c r="J134" s="413" t="str">
        <f t="shared" si="20"/>
        <v/>
      </c>
    </row>
    <row r="135" spans="1:10" s="326" customFormat="1" ht="12" customHeight="1">
      <c r="A135" s="898" t="s">
        <v>302</v>
      </c>
      <c r="B135" s="898"/>
      <c r="C135" s="82"/>
      <c r="D135" s="912"/>
      <c r="E135" s="82"/>
      <c r="F135" s="1601" t="str">
        <f t="shared" si="19"/>
        <v/>
      </c>
      <c r="G135" s="82"/>
      <c r="H135" s="912"/>
      <c r="I135" s="82"/>
      <c r="J135" s="413" t="str">
        <f t="shared" si="20"/>
        <v/>
      </c>
    </row>
    <row r="136" spans="1:10" s="326" customFormat="1" ht="12" customHeight="1">
      <c r="A136" s="898" t="s">
        <v>314</v>
      </c>
      <c r="B136" s="898"/>
      <c r="C136" s="82"/>
      <c r="D136" s="912"/>
      <c r="E136" s="82"/>
      <c r="F136" s="1601" t="str">
        <f t="shared" si="19"/>
        <v/>
      </c>
      <c r="G136" s="82"/>
      <c r="H136" s="912"/>
      <c r="I136" s="82"/>
      <c r="J136" s="413" t="str">
        <f t="shared" si="20"/>
        <v/>
      </c>
    </row>
    <row r="137" spans="1:10" s="82" customFormat="1" ht="12" customHeight="1">
      <c r="A137" s="901" t="s">
        <v>117</v>
      </c>
      <c r="B137" s="901"/>
      <c r="C137" s="135"/>
      <c r="D137" s="912"/>
      <c r="F137" s="1601" t="str">
        <f>IF(D137=0,"",D137/D$61)</f>
        <v/>
      </c>
      <c r="H137" s="912"/>
      <c r="J137" s="1601" t="str">
        <f t="shared" ref="J137" si="22">IF(H137=0,"",H137/H$61)</f>
        <v/>
      </c>
    </row>
    <row r="138" spans="1:10" s="82" customFormat="1" ht="12" customHeight="1">
      <c r="A138" s="2317"/>
      <c r="B138" s="2317"/>
      <c r="D138" s="912"/>
      <c r="F138" s="1601" t="str">
        <f>IF(D138=0,"",D138/D$61)</f>
        <v/>
      </c>
      <c r="H138" s="912"/>
      <c r="J138" s="413" t="str">
        <f t="shared" si="20"/>
        <v/>
      </c>
    </row>
    <row r="139" spans="1:10" s="82" customFormat="1" ht="12" customHeight="1">
      <c r="A139" s="2318"/>
      <c r="B139" s="2318"/>
      <c r="D139" s="912"/>
      <c r="F139" s="1601" t="str">
        <f t="shared" si="19"/>
        <v/>
      </c>
      <c r="H139" s="912"/>
      <c r="J139" s="413" t="str">
        <f>IF(H139=0,"",H139/H$61)</f>
        <v/>
      </c>
    </row>
    <row r="140" spans="1:10" s="326" customFormat="1" ht="12" customHeight="1">
      <c r="A140" s="928"/>
      <c r="B140" s="928" t="s">
        <v>54</v>
      </c>
      <c r="C140" s="82"/>
      <c r="D140" s="929">
        <f>SUM(D134:D139)</f>
        <v>0</v>
      </c>
      <c r="E140" s="82"/>
      <c r="F140" s="930" t="str">
        <f>IF(D140=0,"",D140/D$61)</f>
        <v/>
      </c>
      <c r="G140" s="82"/>
      <c r="H140" s="929">
        <f>SUM(H134:H139)</f>
        <v>0</v>
      </c>
      <c r="I140" s="82"/>
      <c r="J140" s="930" t="str">
        <f>IF(H140=0,"",H140/H$61)</f>
        <v/>
      </c>
    </row>
    <row r="141" spans="1:10" s="326" customFormat="1">
      <c r="A141" s="909" t="s">
        <v>304</v>
      </c>
      <c r="B141" s="909"/>
      <c r="C141" s="82"/>
      <c r="D141" s="894"/>
      <c r="E141" s="82"/>
      <c r="F141" s="895" t="str">
        <f t="shared" si="19"/>
        <v/>
      </c>
      <c r="G141" s="82"/>
      <c r="H141" s="894"/>
      <c r="I141" s="82"/>
      <c r="J141" s="895" t="str">
        <f t="shared" si="20"/>
        <v/>
      </c>
    </row>
    <row r="142" spans="1:10" s="326" customFormat="1" ht="12" customHeight="1">
      <c r="A142" s="900" t="s">
        <v>315</v>
      </c>
      <c r="B142" s="898"/>
      <c r="C142" s="82"/>
      <c r="D142" s="912"/>
      <c r="E142" s="82"/>
      <c r="F142" s="1601" t="str">
        <f>IF(D142=0,"",D142/D$61)</f>
        <v/>
      </c>
      <c r="G142" s="82"/>
      <c r="H142" s="912"/>
      <c r="I142" s="82"/>
      <c r="J142" s="413" t="str">
        <f>IF(H142=0,"",H142/H$61)</f>
        <v/>
      </c>
    </row>
    <row r="143" spans="1:10" s="82" customFormat="1" ht="12" customHeight="1">
      <c r="A143" s="901" t="s">
        <v>117</v>
      </c>
      <c r="B143" s="901"/>
      <c r="C143" s="135"/>
      <c r="D143" s="912"/>
      <c r="F143" s="1601" t="str">
        <f>IF(D143=0,"",D143/D$61)</f>
        <v/>
      </c>
      <c r="H143" s="912"/>
      <c r="J143" s="1601" t="str">
        <f>IF(H143=0,"",H143/H$61)</f>
        <v/>
      </c>
    </row>
    <row r="144" spans="1:10" s="82" customFormat="1" ht="12" customHeight="1">
      <c r="A144" s="931"/>
      <c r="B144" s="931"/>
      <c r="D144" s="912"/>
      <c r="F144" s="1601" t="str">
        <f>IF(D144=0,"",D144/D$61)</f>
        <v/>
      </c>
      <c r="H144" s="912"/>
      <c r="J144" s="413" t="str">
        <f>IF(H144=0,"",H144/H$61)</f>
        <v/>
      </c>
    </row>
    <row r="145" spans="1:10" s="82" customFormat="1" ht="12" customHeight="1">
      <c r="A145" s="932"/>
      <c r="B145" s="932"/>
      <c r="D145" s="912"/>
      <c r="F145" s="1601" t="str">
        <f>IF(D145=0,"",D145/D$61)</f>
        <v/>
      </c>
      <c r="H145" s="912"/>
      <c r="J145" s="413" t="str">
        <f>IF(H145=0,"",H145/H$61)</f>
        <v/>
      </c>
    </row>
    <row r="146" spans="1:10" s="326" customFormat="1" ht="12" customHeight="1">
      <c r="A146" s="928"/>
      <c r="B146" s="928" t="s">
        <v>54</v>
      </c>
      <c r="C146" s="82"/>
      <c r="D146" s="929">
        <f>SUM(D142:D145)</f>
        <v>0</v>
      </c>
      <c r="E146" s="82"/>
      <c r="F146" s="930" t="str">
        <f>IF(D146=0,"",D146/D$61)</f>
        <v/>
      </c>
      <c r="G146" s="82"/>
      <c r="H146" s="929">
        <f>SUM(H142:H145)</f>
        <v>0</v>
      </c>
      <c r="I146" s="82"/>
      <c r="J146" s="930" t="str">
        <f>IF(H146=0,"",H146/H$61)</f>
        <v/>
      </c>
    </row>
    <row r="147" spans="1:10" s="326" customFormat="1">
      <c r="A147" s="928"/>
      <c r="B147" s="928"/>
      <c r="C147" s="82"/>
      <c r="D147" s="926"/>
      <c r="E147" s="82"/>
      <c r="F147" s="1918"/>
      <c r="G147" s="82"/>
      <c r="H147" s="926"/>
      <c r="I147" s="82"/>
      <c r="J147" s="927"/>
    </row>
    <row r="148" spans="1:10" s="326" customFormat="1" ht="15">
      <c r="A148" s="933" t="s">
        <v>87</v>
      </c>
      <c r="B148" s="934"/>
      <c r="C148" s="824"/>
      <c r="D148" s="935"/>
      <c r="E148" s="924"/>
      <c r="F148" s="116" t="str">
        <f t="shared" ref="F148:F160" si="23">IF(D148=0,"",D148/D$61)</f>
        <v/>
      </c>
      <c r="G148" s="924"/>
      <c r="H148" s="935"/>
      <c r="I148" s="924"/>
      <c r="J148" s="116" t="str">
        <f t="shared" ref="J148:J161" si="24">IF(H148=0,"",H148/H$61)</f>
        <v/>
      </c>
    </row>
    <row r="149" spans="1:10" s="326" customFormat="1" ht="12" customHeight="1">
      <c r="A149" s="869" t="s">
        <v>88</v>
      </c>
      <c r="B149" s="936"/>
      <c r="C149" s="849"/>
      <c r="D149" s="923"/>
      <c r="E149" s="924"/>
      <c r="F149" s="925" t="str">
        <f t="shared" si="23"/>
        <v/>
      </c>
      <c r="G149" s="924"/>
      <c r="H149" s="923"/>
      <c r="I149" s="924"/>
      <c r="J149" s="925" t="str">
        <f t="shared" si="24"/>
        <v/>
      </c>
    </row>
    <row r="150" spans="1:10" s="326" customFormat="1" ht="12" customHeight="1">
      <c r="A150" s="869" t="s">
        <v>89</v>
      </c>
      <c r="B150" s="936"/>
      <c r="C150" s="849"/>
      <c r="D150" s="923"/>
      <c r="E150" s="924"/>
      <c r="F150" s="925" t="str">
        <f t="shared" si="23"/>
        <v/>
      </c>
      <c r="G150" s="924"/>
      <c r="H150" s="923"/>
      <c r="I150" s="924"/>
      <c r="J150" s="925" t="str">
        <f t="shared" si="24"/>
        <v/>
      </c>
    </row>
    <row r="151" spans="1:10" s="326" customFormat="1" ht="12" customHeight="1">
      <c r="A151" s="869" t="s">
        <v>90</v>
      </c>
      <c r="B151" s="936"/>
      <c r="C151" s="849"/>
      <c r="D151" s="937"/>
      <c r="E151" s="924"/>
      <c r="F151" s="938" t="str">
        <f t="shared" si="23"/>
        <v/>
      </c>
      <c r="G151" s="924"/>
      <c r="H151" s="937"/>
      <c r="I151" s="924"/>
      <c r="J151" s="938" t="str">
        <f t="shared" si="24"/>
        <v/>
      </c>
    </row>
    <row r="152" spans="1:10" s="326" customFormat="1" ht="12" customHeight="1">
      <c r="A152" s="869" t="s">
        <v>91</v>
      </c>
      <c r="B152" s="936"/>
      <c r="C152" s="849"/>
      <c r="D152" s="937"/>
      <c r="E152" s="924"/>
      <c r="F152" s="938" t="str">
        <f t="shared" si="23"/>
        <v/>
      </c>
      <c r="G152" s="924"/>
      <c r="H152" s="937"/>
      <c r="I152" s="924"/>
      <c r="J152" s="938" t="str">
        <f t="shared" si="24"/>
        <v/>
      </c>
    </row>
    <row r="153" spans="1:10" s="939" customFormat="1" ht="12" customHeight="1">
      <c r="A153" s="869" t="s">
        <v>316</v>
      </c>
      <c r="B153" s="936"/>
      <c r="C153" s="849"/>
      <c r="D153" s="937"/>
      <c r="E153" s="924"/>
      <c r="F153" s="938" t="str">
        <f t="shared" si="23"/>
        <v/>
      </c>
      <c r="G153" s="924"/>
      <c r="H153" s="937"/>
      <c r="I153" s="924"/>
      <c r="J153" s="938" t="str">
        <f t="shared" si="24"/>
        <v/>
      </c>
    </row>
    <row r="154" spans="1:10" s="939" customFormat="1" ht="12" customHeight="1">
      <c r="A154" s="869" t="s">
        <v>317</v>
      </c>
      <c r="B154" s="936"/>
      <c r="C154" s="849"/>
      <c r="D154" s="937"/>
      <c r="E154" s="924"/>
      <c r="F154" s="938" t="str">
        <f t="shared" si="23"/>
        <v/>
      </c>
      <c r="G154" s="924"/>
      <c r="H154" s="937"/>
      <c r="I154" s="924"/>
      <c r="J154" s="938" t="str">
        <f t="shared" si="24"/>
        <v/>
      </c>
    </row>
    <row r="155" spans="1:10" s="82" customFormat="1" ht="12" customHeight="1">
      <c r="A155" s="1225" t="s">
        <v>407</v>
      </c>
      <c r="B155" s="936"/>
      <c r="C155" s="849"/>
      <c r="D155" s="937"/>
      <c r="E155" s="924"/>
      <c r="F155" s="938" t="str">
        <f t="shared" si="23"/>
        <v/>
      </c>
      <c r="G155" s="924"/>
      <c r="H155" s="937"/>
      <c r="I155" s="924"/>
      <c r="J155" s="938" t="str">
        <f t="shared" si="24"/>
        <v/>
      </c>
    </row>
    <row r="156" spans="1:10" s="82" customFormat="1" ht="12" customHeight="1">
      <c r="A156" s="869" t="s">
        <v>318</v>
      </c>
      <c r="B156" s="936"/>
      <c r="C156" s="849"/>
      <c r="D156" s="937"/>
      <c r="E156" s="924"/>
      <c r="F156" s="938" t="str">
        <f t="shared" ref="F156:F157" si="25">IF(D156=0,"",D156/D$61)</f>
        <v/>
      </c>
      <c r="G156" s="924"/>
      <c r="H156" s="937"/>
      <c r="I156" s="924"/>
      <c r="J156" s="938" t="str">
        <f t="shared" ref="J156:J157" si="26">IF(H156=0,"",H156/H$61)</f>
        <v/>
      </c>
    </row>
    <row r="157" spans="1:10" ht="12" customHeight="1">
      <c r="A157" s="940" t="s">
        <v>117</v>
      </c>
      <c r="B157" s="901"/>
      <c r="C157" s="26"/>
      <c r="D157" s="937"/>
      <c r="E157" s="924"/>
      <c r="F157" s="938" t="str">
        <f t="shared" si="25"/>
        <v/>
      </c>
      <c r="G157" s="924"/>
      <c r="H157" s="937"/>
      <c r="I157" s="924"/>
      <c r="J157" s="938" t="str">
        <f t="shared" si="26"/>
        <v/>
      </c>
    </row>
    <row r="158" spans="1:10" ht="12" customHeight="1">
      <c r="A158" s="2319"/>
      <c r="B158" s="2319"/>
      <c r="C158"/>
      <c r="D158" s="840"/>
      <c r="F158" s="1601" t="str">
        <f>IF(D158=0,"",D158/D$61)</f>
        <v/>
      </c>
      <c r="H158" s="840"/>
      <c r="J158" s="111" t="str">
        <f>IF(H158=0,"",H158/H$61)</f>
        <v/>
      </c>
    </row>
    <row r="159" spans="1:10" ht="12" customHeight="1">
      <c r="A159" s="2319"/>
      <c r="B159" s="2319"/>
      <c r="C159"/>
      <c r="D159" s="840"/>
      <c r="F159" s="1601" t="str">
        <f t="shared" si="23"/>
        <v/>
      </c>
      <c r="H159" s="840"/>
      <c r="J159" s="111" t="str">
        <f t="shared" si="24"/>
        <v/>
      </c>
    </row>
    <row r="160" spans="1:10" s="82" customFormat="1" ht="12" customHeight="1">
      <c r="A160" s="928"/>
      <c r="B160" s="928" t="s">
        <v>54</v>
      </c>
      <c r="C160" s="941"/>
      <c r="D160" s="929">
        <f>SUM(D149:D159)</f>
        <v>0</v>
      </c>
      <c r="E160" s="924"/>
      <c r="F160" s="930" t="str">
        <f t="shared" si="23"/>
        <v/>
      </c>
      <c r="G160" s="924"/>
      <c r="H160" s="929">
        <f>SUM(H149:H159)</f>
        <v>0</v>
      </c>
      <c r="I160" s="924"/>
      <c r="J160" s="930" t="str">
        <f>IF(H160=0,"",H160/H$61)</f>
        <v/>
      </c>
    </row>
    <row r="161" spans="1:10" s="82" customFormat="1" ht="27" customHeight="1">
      <c r="A161" s="942"/>
      <c r="B161" s="859" t="s">
        <v>93</v>
      </c>
      <c r="C161" s="943"/>
      <c r="D161" s="944">
        <f>D79+D89+D98+D107+D122+D132+D140+D146+D160</f>
        <v>0</v>
      </c>
      <c r="E161" s="326"/>
      <c r="F161" s="930" t="str">
        <f>IF(D161=0,"",D161/D$61)</f>
        <v/>
      </c>
      <c r="G161" s="326"/>
      <c r="H161" s="944">
        <f>H79+H89+H98+H107+H122+H132+H140+H146+H160</f>
        <v>0</v>
      </c>
      <c r="I161" s="326"/>
      <c r="J161" s="930" t="str">
        <f t="shared" si="24"/>
        <v/>
      </c>
    </row>
    <row r="162" spans="1:10" s="82" customFormat="1">
      <c r="A162" s="945"/>
      <c r="B162" s="946"/>
      <c r="D162" s="894"/>
      <c r="F162" s="895"/>
      <c r="H162" s="894"/>
      <c r="J162" s="895"/>
    </row>
    <row r="163" spans="1:10" s="82" customFormat="1">
      <c r="A163" s="888" t="s">
        <v>53</v>
      </c>
      <c r="B163" s="889"/>
      <c r="D163" s="894"/>
      <c r="F163" s="895"/>
      <c r="H163" s="894"/>
      <c r="J163" s="895"/>
    </row>
    <row r="164" spans="1:10" s="82" customFormat="1">
      <c r="A164" s="947" t="s">
        <v>94</v>
      </c>
      <c r="B164" s="948"/>
      <c r="D164" s="894"/>
      <c r="F164" s="895"/>
      <c r="H164" s="894"/>
      <c r="J164" s="895"/>
    </row>
    <row r="165" spans="1:10">
      <c r="A165" s="920"/>
      <c r="B165" s="949"/>
      <c r="C165" s="881"/>
      <c r="E165" s="751"/>
      <c r="G165" s="751"/>
      <c r="I165" s="751"/>
    </row>
    <row r="166" spans="1:10" ht="24.75" customHeight="1">
      <c r="A166" s="2320" t="s">
        <v>319</v>
      </c>
      <c r="B166" s="2320"/>
      <c r="C166"/>
      <c r="D166" s="844"/>
      <c r="F166" s="895"/>
      <c r="H166" s="844"/>
      <c r="J166" s="107"/>
    </row>
    <row r="167" spans="1:10">
      <c r="A167" s="950" t="s">
        <v>51</v>
      </c>
      <c r="B167" s="951"/>
      <c r="C167"/>
      <c r="D167" s="840">
        <f>D61</f>
        <v>0</v>
      </c>
      <c r="F167" s="1601" t="str">
        <f>IF(D167=0,"",D167/D$61)</f>
        <v/>
      </c>
      <c r="H167" s="840">
        <f>H61</f>
        <v>0</v>
      </c>
      <c r="J167" s="111" t="str">
        <f t="shared" ref="J167:J181" si="27">IF(H167=0,"",H167/H$61)</f>
        <v/>
      </c>
    </row>
    <row r="168" spans="1:10">
      <c r="A168" s="950" t="s">
        <v>93</v>
      </c>
      <c r="B168" s="951"/>
      <c r="C168"/>
      <c r="D168" s="840">
        <f>D161</f>
        <v>0</v>
      </c>
      <c r="F168" s="1601" t="str">
        <f>IF(D168=0,"",D168/D$61)</f>
        <v/>
      </c>
      <c r="H168" s="840">
        <f>H161</f>
        <v>0</v>
      </c>
      <c r="J168" s="111" t="str">
        <f t="shared" si="27"/>
        <v/>
      </c>
    </row>
    <row r="169" spans="1:10">
      <c r="A169" s="952" t="s">
        <v>96</v>
      </c>
      <c r="B169" s="953"/>
      <c r="C169" s="954"/>
      <c r="D169" s="59">
        <f>D167-D168</f>
        <v>0</v>
      </c>
      <c r="F169" s="2201" t="str">
        <f>IF(D169=0,"",D169/D$61)</f>
        <v/>
      </c>
      <c r="H169" s="59">
        <f>H167-H168</f>
        <v>0</v>
      </c>
      <c r="J169" s="112" t="str">
        <f>IF(H169=0,"",H169/H$61)</f>
        <v/>
      </c>
    </row>
    <row r="170" spans="1:10">
      <c r="A170" s="955" t="s">
        <v>97</v>
      </c>
      <c r="B170" s="956"/>
      <c r="C170" s="954"/>
      <c r="D170" s="854"/>
      <c r="F170" s="938" t="str">
        <f t="shared" ref="F170:F181" si="28">IF(D170=0,"",D170/D$61)</f>
        <v/>
      </c>
      <c r="H170" s="854"/>
      <c r="J170" s="114" t="str">
        <f t="shared" si="27"/>
        <v/>
      </c>
    </row>
    <row r="171" spans="1:10">
      <c r="A171" s="957" t="s">
        <v>98</v>
      </c>
      <c r="B171" s="958"/>
      <c r="C171" s="954"/>
      <c r="D171" s="854"/>
      <c r="F171" s="938" t="str">
        <f t="shared" si="28"/>
        <v/>
      </c>
      <c r="H171" s="854"/>
      <c r="J171" s="114" t="str">
        <f t="shared" si="27"/>
        <v/>
      </c>
    </row>
    <row r="172" spans="1:10">
      <c r="A172" s="957" t="s">
        <v>99</v>
      </c>
      <c r="B172" s="958"/>
      <c r="C172" s="954"/>
      <c r="D172" s="854"/>
      <c r="F172" s="938" t="str">
        <f t="shared" si="28"/>
        <v/>
      </c>
      <c r="H172" s="854"/>
      <c r="J172" s="114" t="str">
        <f t="shared" si="27"/>
        <v/>
      </c>
    </row>
    <row r="173" spans="1:10">
      <c r="A173" s="957" t="s">
        <v>30</v>
      </c>
      <c r="B173" s="958"/>
      <c r="C173" s="954"/>
      <c r="D173" s="854"/>
      <c r="F173" s="938" t="str">
        <f t="shared" ref="F173" si="29">IF(D173=0,"",D173/D$61)</f>
        <v/>
      </c>
      <c r="H173" s="854"/>
      <c r="J173" s="114" t="str">
        <f t="shared" ref="J173" si="30">IF(H173=0,"",H173/H$61)</f>
        <v/>
      </c>
    </row>
    <row r="174" spans="1:10">
      <c r="A174" s="959"/>
      <c r="B174" s="960"/>
      <c r="C174" s="954"/>
      <c r="D174" s="854"/>
      <c r="F174" s="938" t="str">
        <f t="shared" ref="F174" si="31">IF(D174=0,"",D174/D$61)</f>
        <v/>
      </c>
      <c r="H174" s="854"/>
      <c r="J174" s="114" t="str">
        <f t="shared" ref="J174" si="32">IF(H174=0,"",H174/H$61)</f>
        <v/>
      </c>
    </row>
    <row r="175" spans="1:10" ht="17.25" customHeight="1">
      <c r="A175" s="961" t="s">
        <v>100</v>
      </c>
      <c r="B175" s="962"/>
      <c r="C175" s="963"/>
      <c r="D175" s="84">
        <f>SUM(D169:D174)</f>
        <v>0</v>
      </c>
      <c r="F175" s="2205" t="str">
        <f t="shared" si="28"/>
        <v/>
      </c>
      <c r="H175" s="84">
        <f>SUM(H169:H174)</f>
        <v>0</v>
      </c>
      <c r="J175" s="118" t="str">
        <f t="shared" si="27"/>
        <v/>
      </c>
    </row>
    <row r="176" spans="1:10">
      <c r="A176" s="964" t="s">
        <v>101</v>
      </c>
      <c r="B176" s="965"/>
      <c r="C176" s="855"/>
      <c r="D176" s="851"/>
      <c r="F176" s="925" t="str">
        <f t="shared" si="28"/>
        <v/>
      </c>
      <c r="H176" s="851">
        <f>D182</f>
        <v>0</v>
      </c>
      <c r="J176" s="113" t="str">
        <f t="shared" si="27"/>
        <v/>
      </c>
    </row>
    <row r="177" spans="1:11">
      <c r="A177" s="955" t="s">
        <v>100</v>
      </c>
      <c r="B177" s="956"/>
      <c r="C177" s="966"/>
      <c r="D177" s="854">
        <f>D175</f>
        <v>0</v>
      </c>
      <c r="F177" s="938" t="str">
        <f t="shared" si="28"/>
        <v/>
      </c>
      <c r="H177" s="854">
        <f>H175</f>
        <v>0</v>
      </c>
      <c r="J177" s="114" t="str">
        <f t="shared" si="27"/>
        <v/>
      </c>
    </row>
    <row r="178" spans="1:11">
      <c r="A178" s="964" t="s">
        <v>102</v>
      </c>
      <c r="B178" s="965"/>
      <c r="C178" s="967"/>
      <c r="D178" s="854"/>
      <c r="F178" s="938" t="str">
        <f t="shared" si="28"/>
        <v/>
      </c>
      <c r="H178" s="854"/>
      <c r="J178" s="114" t="str">
        <f t="shared" si="27"/>
        <v/>
      </c>
    </row>
    <row r="179" spans="1:11" ht="15.75" customHeight="1">
      <c r="A179" s="964" t="s">
        <v>103</v>
      </c>
      <c r="B179" s="965"/>
      <c r="C179" s="968"/>
      <c r="D179" s="854"/>
      <c r="F179" s="938" t="str">
        <f t="shared" si="28"/>
        <v/>
      </c>
      <c r="H179" s="854"/>
      <c r="J179" s="114" t="str">
        <f t="shared" si="27"/>
        <v/>
      </c>
    </row>
    <row r="180" spans="1:11">
      <c r="A180" s="957" t="s">
        <v>30</v>
      </c>
      <c r="B180" s="958"/>
      <c r="C180" s="963"/>
      <c r="D180" s="854"/>
      <c r="F180" s="938" t="str">
        <f t="shared" ref="F180" si="33">IF(D180=0,"",D180/D$61)</f>
        <v/>
      </c>
      <c r="H180" s="854"/>
      <c r="J180" s="114" t="str">
        <f t="shared" ref="J180" si="34">IF(H180=0,"",H180/H$61)</f>
        <v/>
      </c>
    </row>
    <row r="181" spans="1:11" ht="15" customHeight="1">
      <c r="A181" s="959"/>
      <c r="B181" s="960"/>
      <c r="C181" s="969"/>
      <c r="D181" s="851"/>
      <c r="F181" s="925" t="str">
        <f t="shared" si="28"/>
        <v/>
      </c>
      <c r="H181" s="851"/>
      <c r="J181" s="113" t="str">
        <f t="shared" si="27"/>
        <v/>
      </c>
    </row>
    <row r="182" spans="1:11" ht="27" customHeight="1">
      <c r="A182" s="2321" t="s">
        <v>320</v>
      </c>
      <c r="B182" s="2321"/>
      <c r="C182" s="963"/>
      <c r="D182" s="59">
        <f>SUM(D176:D181)</f>
        <v>0</v>
      </c>
      <c r="F182" s="2201" t="str">
        <f>IF(D182=0,"",D182/D$61)</f>
        <v/>
      </c>
      <c r="H182" s="59">
        <f>SUM(H176:H181)</f>
        <v>0</v>
      </c>
      <c r="J182" s="112" t="str">
        <f>IF(H182=0,"",H182/H$61)</f>
        <v/>
      </c>
    </row>
    <row r="183" spans="1:11">
      <c r="A183" s="970"/>
      <c r="B183" s="962"/>
      <c r="E183" s="751"/>
      <c r="G183" s="864"/>
      <c r="I183" s="751"/>
    </row>
    <row r="184" spans="1:11" s="693" customFormat="1" ht="11.25" customHeight="1">
      <c r="A184" s="971" t="s">
        <v>2</v>
      </c>
      <c r="B184" s="972"/>
      <c r="E184" s="850"/>
      <c r="F184" s="924"/>
      <c r="G184" s="119"/>
      <c r="I184" s="850"/>
      <c r="J184" s="828"/>
      <c r="K184" s="119"/>
    </row>
    <row r="185" spans="1:11" s="693" customFormat="1" ht="12">
      <c r="A185" s="973" t="s">
        <v>4</v>
      </c>
      <c r="B185" s="974"/>
      <c r="C185" s="975"/>
      <c r="D185" s="976"/>
      <c r="E185" s="977"/>
      <c r="F185" s="2206" t="str">
        <f>IF(D187=0,"",D185/D187)</f>
        <v/>
      </c>
      <c r="G185" s="975"/>
      <c r="H185" s="976"/>
      <c r="I185" s="977"/>
      <c r="J185" s="399" t="str">
        <f>IF(H187=0,"",H185/H187)</f>
        <v/>
      </c>
    </row>
    <row r="186" spans="1:11" s="693" customFormat="1" ht="12">
      <c r="A186" s="978" t="s">
        <v>3</v>
      </c>
      <c r="B186" s="979"/>
      <c r="C186" s="919"/>
      <c r="D186" s="854"/>
      <c r="E186" s="828"/>
      <c r="F186" s="1526" t="str">
        <f>IF(D188=0,"",D186/D187)</f>
        <v/>
      </c>
      <c r="G186" s="919"/>
      <c r="H186" s="854"/>
      <c r="I186" s="828"/>
      <c r="J186" s="394" t="str">
        <f>IF(H188=0,"",H186/H187)</f>
        <v/>
      </c>
    </row>
    <row r="187" spans="1:11" s="693" customFormat="1" ht="12">
      <c r="A187" s="1184" t="s">
        <v>409</v>
      </c>
      <c r="B187" s="1226"/>
      <c r="C187" s="40"/>
      <c r="D187" s="84">
        <f>SUM(D185:D186)</f>
        <v>0</v>
      </c>
      <c r="E187" s="79"/>
      <c r="F187" s="2207" t="str">
        <f>IF(D187=0,"",F185+F186)</f>
        <v/>
      </c>
      <c r="G187" s="40"/>
      <c r="H187" s="84">
        <f>SUM(H185:H186)</f>
        <v>0</v>
      </c>
      <c r="I187" s="79"/>
      <c r="J187" s="133" t="str">
        <f>IF(H187=0,"",J185+J186)</f>
        <v/>
      </c>
    </row>
    <row r="188" spans="1:11" s="693" customFormat="1" ht="6" customHeight="1">
      <c r="A188" s="980"/>
      <c r="B188" s="981"/>
      <c r="C188" s="982"/>
      <c r="D188" s="983"/>
      <c r="E188" s="984"/>
      <c r="F188" s="2208"/>
      <c r="G188" s="982"/>
      <c r="H188" s="983"/>
      <c r="I188" s="984"/>
      <c r="J188" s="134"/>
    </row>
    <row r="189" spans="1:11" ht="9.75" customHeight="1">
      <c r="A189" s="970"/>
      <c r="B189" s="962"/>
      <c r="E189" s="751"/>
      <c r="G189" s="864"/>
      <c r="I189" s="751"/>
    </row>
    <row r="190" spans="1:11">
      <c r="A190" s="985" t="s">
        <v>104</v>
      </c>
      <c r="B190" s="986"/>
      <c r="E190" s="751"/>
      <c r="F190" s="116" t="s">
        <v>118</v>
      </c>
      <c r="G190" s="864"/>
      <c r="I190" s="751"/>
    </row>
    <row r="191" spans="1:11" ht="8.25" customHeight="1">
      <c r="A191" s="970"/>
      <c r="B191" s="962"/>
      <c r="E191" s="751"/>
      <c r="G191" s="864"/>
      <c r="I191" s="751"/>
    </row>
    <row r="192" spans="1:11">
      <c r="A192" s="987" t="s">
        <v>105</v>
      </c>
      <c r="B192" s="988"/>
      <c r="C192" s="989"/>
      <c r="D192" s="990"/>
      <c r="E192" s="991"/>
      <c r="F192" s="2209" t="str">
        <f>IF(D192=0,"",D192/D$61)</f>
        <v/>
      </c>
      <c r="G192" s="991"/>
      <c r="H192" s="990"/>
      <c r="I192" s="991"/>
      <c r="J192" s="992" t="str">
        <f>IF(H192=0,"",H192/H$61)</f>
        <v/>
      </c>
    </row>
    <row r="193" spans="1:11">
      <c r="A193" s="993" t="s">
        <v>106</v>
      </c>
      <c r="B193" s="994"/>
      <c r="D193" s="854"/>
      <c r="E193" s="828"/>
      <c r="F193" s="938" t="str">
        <f>IF(D193=0,"",D193/D$61)</f>
        <v/>
      </c>
      <c r="G193" s="828"/>
      <c r="H193" s="854"/>
      <c r="I193" s="828"/>
      <c r="J193" s="995" t="str">
        <f>IF(H193=0,"",H193/H$61)</f>
        <v/>
      </c>
    </row>
    <row r="194" spans="1:11">
      <c r="A194" s="993" t="s">
        <v>107</v>
      </c>
      <c r="B194" s="994"/>
      <c r="D194" s="854"/>
      <c r="E194" s="828"/>
      <c r="F194" s="938" t="str">
        <f>IF(D194=0,"",D194/D$61)</f>
        <v/>
      </c>
      <c r="G194" s="828"/>
      <c r="H194" s="854"/>
      <c r="I194" s="828"/>
      <c r="J194" s="995" t="str">
        <f>IF(H194=0,"",H194/H$61)</f>
        <v/>
      </c>
    </row>
    <row r="195" spans="1:11">
      <c r="A195" s="996" t="s">
        <v>108</v>
      </c>
      <c r="B195" s="997"/>
      <c r="D195" s="59">
        <f>SUM(D192:D194)</f>
        <v>0</v>
      </c>
      <c r="E195" s="79"/>
      <c r="F195" s="2201" t="str">
        <f>IF(D195=0,"",D195/D$61)</f>
        <v/>
      </c>
      <c r="G195" s="79"/>
      <c r="H195" s="59">
        <f>SUM(H192:H194)</f>
        <v>0</v>
      </c>
      <c r="I195" s="79"/>
      <c r="J195" s="998" t="str">
        <f>IF(H195=0,"",H195/H$61)</f>
        <v/>
      </c>
    </row>
    <row r="196" spans="1:11" ht="5.25" customHeight="1">
      <c r="A196" s="999"/>
      <c r="B196" s="1000"/>
      <c r="C196" s="1001"/>
      <c r="D196" s="1002"/>
      <c r="E196" s="1003"/>
      <c r="F196" s="2205"/>
      <c r="G196" s="1003"/>
      <c r="H196" s="1002"/>
      <c r="I196" s="1003"/>
      <c r="J196" s="1004"/>
    </row>
    <row r="197" spans="1:11" ht="8.25" customHeight="1">
      <c r="A197" s="1005"/>
      <c r="B197" s="997"/>
      <c r="E197" s="751"/>
      <c r="G197" s="751"/>
      <c r="I197" s="751"/>
    </row>
    <row r="198" spans="1:11">
      <c r="A198" s="1006" t="s">
        <v>109</v>
      </c>
      <c r="B198" s="1007"/>
      <c r="E198" s="751"/>
      <c r="G198" s="751"/>
      <c r="I198" s="751"/>
    </row>
    <row r="199" spans="1:11" ht="9.75" customHeight="1">
      <c r="A199" s="1006"/>
      <c r="B199" s="1007"/>
      <c r="E199" s="751"/>
      <c r="G199" s="751"/>
      <c r="I199" s="751"/>
    </row>
    <row r="200" spans="1:11">
      <c r="A200" s="987" t="s">
        <v>110</v>
      </c>
      <c r="B200" s="988"/>
      <c r="C200" s="989"/>
      <c r="D200" s="990"/>
      <c r="E200" s="991"/>
      <c r="F200" s="2209" t="str">
        <f>IF(D200=0,"",D200/D$61)</f>
        <v/>
      </c>
      <c r="G200" s="991"/>
      <c r="H200" s="990"/>
      <c r="I200" s="991"/>
      <c r="J200" s="992" t="str">
        <f>IF(H200=0,"",H200/H$61)</f>
        <v/>
      </c>
    </row>
    <row r="201" spans="1:11">
      <c r="A201" s="1008" t="s">
        <v>55</v>
      </c>
      <c r="B201" s="1009"/>
      <c r="D201" s="854"/>
      <c r="E201" s="828"/>
      <c r="F201" s="938" t="str">
        <f>IF(D201=0,"",D201/D$61)</f>
        <v/>
      </c>
      <c r="G201" s="828"/>
      <c r="H201" s="854"/>
      <c r="I201" s="828"/>
      <c r="J201" s="995" t="str">
        <f>IF(H201=0,"",H201/H$61)</f>
        <v/>
      </c>
    </row>
    <row r="202" spans="1:11">
      <c r="A202" s="993" t="s">
        <v>56</v>
      </c>
      <c r="B202" s="994"/>
      <c r="D202" s="854"/>
      <c r="E202" s="828"/>
      <c r="F202" s="938" t="str">
        <f>IF(D202=0,"",D202/D$61)</f>
        <v/>
      </c>
      <c r="G202" s="828"/>
      <c r="H202" s="854"/>
      <c r="I202" s="828"/>
      <c r="J202" s="995" t="str">
        <f>IF(H202=0,"",H202/H$61)</f>
        <v/>
      </c>
    </row>
    <row r="203" spans="1:11">
      <c r="A203" s="1010" t="s">
        <v>30</v>
      </c>
      <c r="B203" s="958"/>
      <c r="D203" s="854"/>
      <c r="E203" s="828"/>
      <c r="F203" s="938" t="str">
        <f>IF(D203=0,"",D203/D$61)</f>
        <v/>
      </c>
      <c r="G203" s="828"/>
      <c r="H203" s="854"/>
      <c r="I203" s="828"/>
      <c r="J203" s="995" t="str">
        <f>IF(H203=0,"",H203/H$61)</f>
        <v/>
      </c>
    </row>
    <row r="204" spans="1:11">
      <c r="A204" s="996" t="s">
        <v>57</v>
      </c>
      <c r="B204" s="1011"/>
      <c r="D204" s="59">
        <f>SUM(D200:D203)</f>
        <v>0</v>
      </c>
      <c r="E204" s="79"/>
      <c r="F204" s="2201" t="str">
        <f>IF(D204=0,"",D204/D$61)</f>
        <v/>
      </c>
      <c r="G204" s="79"/>
      <c r="H204" s="59">
        <f>SUM(H200:H203)</f>
        <v>0</v>
      </c>
      <c r="I204" s="79"/>
      <c r="J204" s="998" t="str">
        <f>IF(H204=0,"",H204/H$61)</f>
        <v/>
      </c>
    </row>
    <row r="205" spans="1:11" ht="5.25" customHeight="1">
      <c r="A205" s="999"/>
      <c r="B205" s="1000"/>
      <c r="C205" s="1001"/>
      <c r="D205" s="1002"/>
      <c r="E205" s="1003"/>
      <c r="F205" s="2205"/>
      <c r="G205" s="1003"/>
      <c r="H205" s="1002"/>
      <c r="I205" s="1003"/>
      <c r="J205" s="1004"/>
    </row>
    <row r="206" spans="1:11" ht="9.75" customHeight="1">
      <c r="A206" s="1012"/>
      <c r="B206" s="1009"/>
      <c r="C206" s="1013"/>
      <c r="D206" s="1014"/>
      <c r="E206" s="1013"/>
      <c r="F206" s="2210"/>
      <c r="G206" s="1013"/>
      <c r="H206" s="1014"/>
      <c r="I206" s="1013"/>
      <c r="J206" s="1015"/>
    </row>
    <row r="207" spans="1:11" ht="13.5" customHeight="1">
      <c r="A207" s="888" t="s">
        <v>53</v>
      </c>
      <c r="B207" s="889"/>
      <c r="C207" s="1013"/>
      <c r="D207" s="1014"/>
      <c r="E207" s="1013"/>
      <c r="F207" s="2210"/>
      <c r="G207" s="1013"/>
      <c r="H207" s="1014"/>
      <c r="I207" s="1013"/>
      <c r="J207" s="1015"/>
    </row>
    <row r="208" spans="1:11" s="1195" customFormat="1" ht="33" customHeight="1">
      <c r="A208" s="2315" t="s">
        <v>716</v>
      </c>
      <c r="B208" s="2316"/>
      <c r="C208" s="2316"/>
      <c r="D208" s="2316"/>
      <c r="E208" s="2316"/>
      <c r="F208" s="2316"/>
      <c r="G208" s="2316"/>
      <c r="H208" s="2316"/>
      <c r="I208" s="2316"/>
      <c r="J208" s="2316"/>
      <c r="K208" s="2161"/>
    </row>
    <row r="209" spans="1:14">
      <c r="A209" s="882" t="s">
        <v>651</v>
      </c>
      <c r="B209" s="1016"/>
      <c r="C209"/>
      <c r="D209" s="821"/>
      <c r="F209" s="895"/>
      <c r="H209" s="821"/>
      <c r="J209" s="107"/>
    </row>
    <row r="210" spans="1:14" ht="24" customHeight="1">
      <c r="A210" s="882"/>
      <c r="B210" s="1016"/>
      <c r="C210"/>
      <c r="D210" s="821"/>
      <c r="F210" s="895"/>
      <c r="H210" s="821"/>
      <c r="J210" s="107"/>
      <c r="N210" s="318"/>
    </row>
    <row r="211" spans="1:14">
      <c r="C211" s="155"/>
      <c r="D211" s="157"/>
      <c r="E211" s="158"/>
      <c r="F211" s="939"/>
      <c r="G211" s="939"/>
      <c r="H211" s="1017"/>
      <c r="I211" s="155"/>
      <c r="J211" s="156"/>
      <c r="N211" s="318"/>
    </row>
    <row r="212" spans="1:14">
      <c r="A212" s="102" t="str">
        <f>"Situation financière " &amp;D6&amp; " affichant un déficit accumulé supérieur à 10 %"</f>
        <v>Situation financière 2018-2019 affichant un déficit accumulé supérieur à 10 %</v>
      </c>
      <c r="B212" s="1283"/>
      <c r="C212" s="1232"/>
      <c r="D212" s="1232"/>
      <c r="E212" s="1232"/>
      <c r="F212" s="2211"/>
      <c r="G212" s="119"/>
      <c r="H212" s="1232"/>
      <c r="I212" s="1232"/>
      <c r="J212" s="1233"/>
      <c r="K212" s="119"/>
      <c r="L212" s="1112"/>
      <c r="N212" s="318"/>
    </row>
    <row r="213" spans="1:14" ht="27.75" customHeight="1">
      <c r="A213" s="2314" t="s">
        <v>653</v>
      </c>
      <c r="B213" s="2314"/>
      <c r="C213" s="2314"/>
      <c r="D213" s="2314"/>
      <c r="E213" s="2314"/>
      <c r="F213" s="2314"/>
      <c r="G213" s="2314"/>
      <c r="H213" s="2314"/>
      <c r="I213" s="2314"/>
      <c r="J213" s="2314"/>
      <c r="K213" s="1289"/>
      <c r="L213" s="1112"/>
      <c r="N213" s="318"/>
    </row>
    <row r="214" spans="1:14">
      <c r="A214" s="365"/>
      <c r="B214" s="1283"/>
      <c r="C214" s="1112"/>
      <c r="D214" s="1112"/>
      <c r="E214" s="1112"/>
      <c r="F214" s="1525"/>
      <c r="G214" s="119"/>
      <c r="H214" s="1112"/>
      <c r="I214" s="1112"/>
      <c r="J214" s="1113"/>
      <c r="K214" s="119"/>
      <c r="L214" s="1112"/>
      <c r="N214" s="318"/>
    </row>
    <row r="215" spans="1:14">
      <c r="A215" s="365"/>
      <c r="B215" s="1283"/>
      <c r="C215" s="1112"/>
      <c r="D215" s="1112"/>
      <c r="E215" s="1112"/>
      <c r="F215" s="1525"/>
      <c r="G215" s="119"/>
      <c r="H215" s="1112"/>
      <c r="I215" s="1112"/>
      <c r="J215" s="1113"/>
      <c r="K215" s="119"/>
      <c r="L215" s="1112"/>
    </row>
    <row r="216" spans="1:14">
      <c r="A216" s="365"/>
      <c r="B216" s="1283"/>
      <c r="C216" s="1112"/>
      <c r="D216" s="1112"/>
      <c r="E216" s="1112"/>
      <c r="F216" s="1525"/>
      <c r="G216" s="119"/>
      <c r="H216" s="1112"/>
      <c r="I216" s="1112"/>
      <c r="J216" s="1113"/>
      <c r="K216" s="119"/>
      <c r="L216" s="1112"/>
    </row>
    <row r="217" spans="1:14">
      <c r="A217" s="365"/>
      <c r="B217" s="1283"/>
      <c r="C217" s="1112"/>
      <c r="D217" s="1112"/>
      <c r="E217" s="1112"/>
      <c r="F217" s="1525"/>
      <c r="G217" s="119"/>
      <c r="H217" s="1112"/>
      <c r="I217" s="1112"/>
      <c r="J217" s="1113"/>
      <c r="K217" s="119"/>
      <c r="L217" s="1112"/>
    </row>
    <row r="218" spans="1:14">
      <c r="A218" s="365"/>
      <c r="B218" s="1283"/>
      <c r="C218" s="1112"/>
      <c r="D218" s="1112"/>
      <c r="E218" s="1112"/>
      <c r="F218" s="1525"/>
      <c r="G218" s="119"/>
      <c r="H218" s="1112"/>
      <c r="I218" s="1112"/>
      <c r="J218" s="1113"/>
      <c r="K218" s="119"/>
      <c r="L218" s="1112"/>
    </row>
    <row r="219" spans="1:14">
      <c r="A219" s="365"/>
      <c r="B219" s="1283"/>
      <c r="C219" s="1112"/>
      <c r="D219" s="1112"/>
      <c r="E219" s="1112"/>
      <c r="F219" s="1525"/>
      <c r="G219" s="119"/>
      <c r="H219" s="1112"/>
      <c r="I219" s="1112"/>
      <c r="J219" s="1113"/>
      <c r="K219" s="119"/>
      <c r="L219" s="1112"/>
    </row>
    <row r="220" spans="1:14">
      <c r="A220" s="365"/>
      <c r="B220" s="1283"/>
      <c r="C220" s="1112"/>
      <c r="D220" s="1112"/>
      <c r="E220" s="1112"/>
      <c r="F220" s="1525"/>
      <c r="G220" s="119"/>
      <c r="H220" s="1112"/>
      <c r="I220" s="1112"/>
      <c r="J220" s="1113"/>
      <c r="K220" s="119"/>
      <c r="L220" s="1112"/>
    </row>
    <row r="221" spans="1:14">
      <c r="A221" s="365"/>
      <c r="B221" s="1283"/>
      <c r="C221" s="1112"/>
      <c r="D221" s="1112"/>
      <c r="E221" s="1112"/>
      <c r="F221" s="1525"/>
      <c r="G221" s="119"/>
      <c r="H221" s="1112"/>
      <c r="I221" s="1112"/>
      <c r="J221" s="1113"/>
      <c r="K221" s="119"/>
      <c r="L221" s="1112"/>
    </row>
    <row r="222" spans="1:14">
      <c r="A222" s="365"/>
      <c r="B222" s="1283"/>
      <c r="C222" s="1112"/>
      <c r="D222" s="1112"/>
      <c r="E222" s="1112"/>
      <c r="F222" s="1525"/>
      <c r="G222" s="119"/>
      <c r="H222" s="1112"/>
      <c r="I222" s="1112"/>
      <c r="J222" s="1113"/>
      <c r="K222" s="119"/>
      <c r="L222" s="1112"/>
    </row>
    <row r="223" spans="1:14">
      <c r="A223" s="365"/>
      <c r="B223" s="1283"/>
      <c r="C223" s="1112"/>
      <c r="D223" s="1112"/>
      <c r="E223" s="1112"/>
      <c r="F223" s="1525"/>
      <c r="G223" s="119"/>
      <c r="H223" s="1112"/>
      <c r="I223" s="1112"/>
      <c r="J223" s="1113"/>
      <c r="K223" s="119"/>
      <c r="L223" s="1112"/>
    </row>
    <row r="224" spans="1:14">
      <c r="A224" s="365"/>
      <c r="B224" s="1283"/>
      <c r="C224" s="1112"/>
      <c r="D224" s="1112"/>
      <c r="E224" s="1112"/>
      <c r="F224" s="1525"/>
      <c r="G224" s="119"/>
      <c r="H224" s="1112"/>
      <c r="I224" s="1112"/>
      <c r="J224" s="1113"/>
      <c r="K224" s="119"/>
      <c r="L224" s="1112"/>
    </row>
    <row r="225" spans="1:12">
      <c r="A225" s="365"/>
      <c r="B225" s="1283"/>
      <c r="C225" s="1112"/>
      <c r="D225" s="1112"/>
      <c r="E225" s="1112"/>
      <c r="F225" s="1525"/>
      <c r="G225" s="119"/>
      <c r="H225" s="1112"/>
      <c r="I225" s="1112"/>
      <c r="J225" s="1113"/>
      <c r="K225" s="119"/>
      <c r="L225" s="1112"/>
    </row>
    <row r="226" spans="1:12">
      <c r="A226" s="365"/>
      <c r="B226" s="1283"/>
      <c r="C226" s="1112"/>
      <c r="D226" s="1112"/>
      <c r="E226" s="1112"/>
      <c r="F226" s="1525"/>
      <c r="G226" s="119"/>
      <c r="H226" s="1112"/>
      <c r="I226" s="1112"/>
      <c r="J226" s="1113"/>
      <c r="K226" s="119"/>
      <c r="L226" s="1112"/>
    </row>
    <row r="227" spans="1:12">
      <c r="A227" s="365"/>
      <c r="B227" s="1283"/>
      <c r="C227" s="1112"/>
      <c r="D227" s="1112"/>
      <c r="E227" s="1112"/>
      <c r="F227" s="1525"/>
      <c r="G227" s="119"/>
      <c r="H227" s="1112"/>
      <c r="I227" s="1112"/>
      <c r="J227" s="1113"/>
      <c r="K227" s="119"/>
      <c r="L227" s="1112"/>
    </row>
    <row r="228" spans="1:12">
      <c r="A228" s="365"/>
      <c r="B228" s="1283"/>
      <c r="C228" s="1112"/>
      <c r="D228" s="1112"/>
      <c r="E228" s="1112"/>
      <c r="F228" s="1525"/>
      <c r="G228" s="119"/>
      <c r="H228" s="1112"/>
      <c r="I228" s="1112"/>
      <c r="J228" s="1113"/>
      <c r="K228" s="119"/>
      <c r="L228" s="1112"/>
    </row>
    <row r="229" spans="1:12">
      <c r="A229" s="365"/>
      <c r="B229" s="1283"/>
      <c r="C229" s="1112"/>
      <c r="D229" s="1112"/>
      <c r="E229" s="1112"/>
      <c r="F229" s="1525"/>
      <c r="G229" s="119"/>
      <c r="H229" s="1112"/>
      <c r="I229" s="1112"/>
      <c r="J229" s="1113"/>
      <c r="K229" s="119"/>
      <c r="L229" s="1112"/>
    </row>
    <row r="230" spans="1:12">
      <c r="A230" s="365"/>
      <c r="B230" s="1283"/>
      <c r="C230" s="1112"/>
      <c r="D230" s="1112"/>
      <c r="E230" s="1112"/>
      <c r="F230" s="1525"/>
      <c r="G230" s="119"/>
      <c r="H230" s="1112"/>
      <c r="I230" s="1112"/>
      <c r="J230" s="1113"/>
      <c r="K230" s="119"/>
      <c r="L230" s="1112"/>
    </row>
    <row r="231" spans="1:12">
      <c r="A231" s="102" t="str">
        <f>"Situation financière " &amp;D6&amp; " affichant un surplus accumulé supérieur à 35 %"</f>
        <v>Situation financière 2018-2019 affichant un surplus accumulé supérieur à 35 %</v>
      </c>
      <c r="B231" s="1283"/>
      <c r="C231" s="1232"/>
      <c r="D231" s="1232"/>
      <c r="E231" s="1232"/>
      <c r="F231" s="2211"/>
      <c r="G231" s="119"/>
      <c r="H231" s="1232"/>
      <c r="I231" s="1232"/>
      <c r="J231" s="1233"/>
      <c r="K231" s="119"/>
      <c r="L231" s="1112"/>
    </row>
    <row r="232" spans="1:12" ht="32.25" customHeight="1">
      <c r="A232" s="2314" t="s">
        <v>656</v>
      </c>
      <c r="B232" s="2314"/>
      <c r="C232" s="2314"/>
      <c r="D232" s="2314"/>
      <c r="E232" s="2314"/>
      <c r="F232" s="2314"/>
      <c r="G232" s="2314"/>
      <c r="H232" s="2314"/>
      <c r="I232" s="2314"/>
      <c r="J232" s="2314"/>
      <c r="K232" s="1289"/>
      <c r="L232" s="1112"/>
    </row>
    <row r="233" spans="1:12">
      <c r="A233" s="365"/>
      <c r="B233" s="1283"/>
      <c r="C233" s="1112"/>
      <c r="D233" s="1112"/>
      <c r="E233" s="1112"/>
      <c r="F233" s="1525"/>
      <c r="G233" s="119"/>
      <c r="H233" s="1112"/>
      <c r="I233" s="1112"/>
      <c r="J233" s="1113"/>
      <c r="K233" s="119"/>
      <c r="L233" s="1112"/>
    </row>
    <row r="234" spans="1:12">
      <c r="A234" s="365"/>
      <c r="B234" s="1283"/>
      <c r="C234" s="1112"/>
      <c r="D234" s="1112"/>
      <c r="E234" s="1112"/>
      <c r="F234" s="1525"/>
      <c r="G234" s="119"/>
      <c r="H234" s="1112"/>
      <c r="I234" s="1112"/>
      <c r="J234" s="1113"/>
      <c r="K234" s="119"/>
      <c r="L234" s="1112"/>
    </row>
    <row r="235" spans="1:12">
      <c r="A235" s="365"/>
      <c r="B235" s="1283"/>
      <c r="C235" s="1112"/>
      <c r="D235" s="1112"/>
      <c r="E235" s="1112"/>
      <c r="F235" s="1525"/>
      <c r="G235" s="119"/>
      <c r="H235" s="1112"/>
      <c r="I235" s="1112"/>
      <c r="J235" s="1113"/>
      <c r="K235" s="119"/>
      <c r="L235" s="1112"/>
    </row>
    <row r="236" spans="1:12">
      <c r="A236" s="365"/>
      <c r="B236" s="1283"/>
      <c r="C236" s="1112"/>
      <c r="D236" s="1112"/>
      <c r="E236" s="1112"/>
      <c r="F236" s="1525"/>
      <c r="G236" s="119"/>
      <c r="H236" s="1112"/>
      <c r="I236" s="1112"/>
      <c r="J236" s="1113"/>
      <c r="K236" s="119"/>
      <c r="L236" s="1112"/>
    </row>
    <row r="237" spans="1:12">
      <c r="A237" s="365"/>
      <c r="B237" s="1283"/>
      <c r="C237" s="1112"/>
      <c r="D237" s="1112"/>
      <c r="E237" s="1112"/>
      <c r="F237" s="1525"/>
      <c r="G237" s="119"/>
      <c r="H237" s="1112"/>
      <c r="I237" s="1112"/>
      <c r="J237" s="1113"/>
      <c r="K237" s="119"/>
      <c r="L237" s="1112"/>
    </row>
    <row r="238" spans="1:12">
      <c r="A238" s="365"/>
      <c r="B238" s="1283"/>
      <c r="C238" s="1112"/>
      <c r="D238" s="1112"/>
      <c r="E238" s="1112"/>
      <c r="F238" s="1525"/>
      <c r="G238" s="119"/>
      <c r="H238" s="1112"/>
      <c r="I238" s="1112"/>
      <c r="J238" s="1113"/>
      <c r="K238" s="119"/>
      <c r="L238" s="1112"/>
    </row>
    <row r="239" spans="1:12">
      <c r="A239" s="365"/>
      <c r="B239" s="1283"/>
      <c r="C239" s="1112"/>
      <c r="D239" s="1112"/>
      <c r="E239" s="1112"/>
      <c r="F239" s="1525"/>
      <c r="G239" s="119"/>
      <c r="H239" s="1112"/>
      <c r="I239" s="1112"/>
      <c r="J239" s="1113"/>
      <c r="K239" s="119"/>
      <c r="L239" s="1112"/>
    </row>
    <row r="240" spans="1:12">
      <c r="A240" s="365"/>
      <c r="B240" s="1283"/>
      <c r="C240" s="1112"/>
      <c r="D240" s="1112"/>
      <c r="E240" s="1112"/>
      <c r="F240" s="1525"/>
      <c r="G240" s="119"/>
      <c r="H240" s="1112"/>
      <c r="I240" s="1112"/>
      <c r="J240" s="1113"/>
      <c r="K240" s="119"/>
      <c r="L240" s="1112"/>
    </row>
    <row r="241" spans="1:12">
      <c r="A241" s="365"/>
      <c r="B241" s="1283"/>
      <c r="C241" s="1112"/>
      <c r="D241" s="1112"/>
      <c r="E241" s="1112"/>
      <c r="F241" s="1525"/>
      <c r="G241" s="119"/>
      <c r="H241" s="1112"/>
      <c r="I241" s="1112"/>
      <c r="J241" s="1113"/>
      <c r="K241" s="119"/>
      <c r="L241" s="1112"/>
    </row>
    <row r="242" spans="1:12">
      <c r="A242" s="365"/>
      <c r="B242" s="1283"/>
      <c r="C242" s="1112"/>
      <c r="D242" s="1112"/>
      <c r="E242" s="1112"/>
      <c r="F242" s="1525"/>
      <c r="G242" s="119"/>
      <c r="H242" s="1112"/>
      <c r="I242" s="1112"/>
      <c r="J242" s="1113"/>
      <c r="K242" s="119"/>
      <c r="L242" s="1112"/>
    </row>
    <row r="243" spans="1:12">
      <c r="A243" s="365"/>
      <c r="B243" s="1283"/>
      <c r="C243" s="1112"/>
      <c r="D243" s="1112"/>
      <c r="E243" s="1112"/>
      <c r="F243" s="1525"/>
      <c r="G243" s="119"/>
      <c r="H243" s="1112"/>
      <c r="I243" s="1112"/>
      <c r="J243" s="1113"/>
      <c r="K243" s="119"/>
      <c r="L243" s="1112"/>
    </row>
    <row r="244" spans="1:12">
      <c r="A244" s="365"/>
      <c r="B244" s="1283"/>
      <c r="C244" s="1112"/>
      <c r="D244" s="1112"/>
      <c r="E244" s="1112"/>
      <c r="F244" s="1525"/>
      <c r="G244" s="119"/>
      <c r="H244" s="1112"/>
      <c r="I244" s="1112"/>
      <c r="J244" s="1113"/>
      <c r="K244" s="119"/>
      <c r="L244" s="1112"/>
    </row>
    <row r="245" spans="1:12">
      <c r="A245" s="365"/>
      <c r="B245" s="1283"/>
      <c r="C245" s="1112"/>
      <c r="D245" s="1112"/>
      <c r="E245" s="1112"/>
      <c r="F245" s="1525"/>
      <c r="G245" s="119"/>
      <c r="H245" s="1112"/>
      <c r="I245" s="1112"/>
      <c r="J245" s="1113"/>
      <c r="K245" s="119"/>
      <c r="L245" s="1112"/>
    </row>
    <row r="246" spans="1:12">
      <c r="A246" s="365"/>
      <c r="B246" s="1283"/>
      <c r="C246" s="1112"/>
      <c r="D246" s="1112"/>
      <c r="E246" s="1112"/>
      <c r="F246" s="1525"/>
      <c r="G246" s="119"/>
      <c r="H246" s="1112"/>
      <c r="I246" s="1112"/>
      <c r="J246" s="1113"/>
      <c r="K246" s="119"/>
      <c r="L246" s="1112"/>
    </row>
    <row r="247" spans="1:12">
      <c r="A247" s="365"/>
      <c r="B247" s="1283"/>
      <c r="C247" s="1112"/>
      <c r="D247" s="1112"/>
      <c r="E247" s="1112"/>
      <c r="F247" s="1525"/>
      <c r="G247" s="119"/>
      <c r="H247" s="1112"/>
      <c r="I247" s="1112"/>
      <c r="J247" s="1113"/>
      <c r="K247" s="119"/>
      <c r="L247" s="1112"/>
    </row>
    <row r="248" spans="1:12">
      <c r="A248" s="365"/>
      <c r="B248" s="1283"/>
      <c r="C248" s="1112"/>
      <c r="D248" s="1112"/>
      <c r="E248" s="1112"/>
      <c r="F248" s="1525"/>
      <c r="G248" s="119"/>
      <c r="H248" s="1112"/>
      <c r="I248" s="1112"/>
      <c r="J248" s="1113"/>
      <c r="K248" s="119"/>
      <c r="L248" s="1112"/>
    </row>
    <row r="249" spans="1:12">
      <c r="A249" s="365"/>
      <c r="B249" s="1283"/>
      <c r="C249" s="1112"/>
      <c r="D249" s="1112"/>
      <c r="E249" s="1112"/>
      <c r="F249" s="1525"/>
      <c r="G249" s="119"/>
      <c r="H249" s="1112"/>
      <c r="I249" s="1112"/>
      <c r="J249" s="1113"/>
      <c r="K249" s="119"/>
      <c r="L249" s="1112"/>
    </row>
    <row r="250" spans="1:12">
      <c r="A250" s="365"/>
      <c r="B250" s="1283"/>
      <c r="C250" s="1112"/>
      <c r="D250" s="1112"/>
      <c r="E250" s="1112"/>
      <c r="F250" s="1525"/>
      <c r="G250" s="119"/>
      <c r="H250" s="1112"/>
      <c r="I250" s="1112"/>
      <c r="J250" s="1113"/>
      <c r="K250" s="119"/>
      <c r="L250" s="1112"/>
    </row>
    <row r="251" spans="1:12">
      <c r="A251" s="365"/>
      <c r="B251" s="1283"/>
      <c r="C251" s="1112"/>
      <c r="D251" s="1112"/>
      <c r="E251" s="1112"/>
      <c r="F251" s="1525"/>
      <c r="G251" s="119"/>
      <c r="H251" s="1112"/>
      <c r="I251" s="1112"/>
      <c r="J251" s="1113"/>
      <c r="K251" s="119"/>
      <c r="L251" s="1112"/>
    </row>
    <row r="252" spans="1:12">
      <c r="A252" s="365"/>
      <c r="B252" s="1283"/>
      <c r="C252" s="1112"/>
      <c r="D252" s="1112"/>
      <c r="E252" s="1112"/>
      <c r="F252" s="1525"/>
      <c r="G252" s="119"/>
      <c r="H252" s="1112"/>
      <c r="I252" s="1112"/>
      <c r="J252" s="1113"/>
      <c r="K252" s="119"/>
      <c r="L252" s="1112"/>
    </row>
    <row r="253" spans="1:12">
      <c r="A253" s="365"/>
      <c r="B253" s="1283"/>
      <c r="C253" s="1112"/>
      <c r="D253" s="1112"/>
      <c r="E253" s="1112"/>
      <c r="F253" s="1525"/>
      <c r="G253" s="119"/>
      <c r="H253" s="1112"/>
      <c r="I253" s="1112"/>
      <c r="J253" s="1113"/>
      <c r="K253" s="119"/>
      <c r="L253" s="1112"/>
    </row>
    <row r="254" spans="1:12">
      <c r="A254" s="365"/>
      <c r="B254" s="1283"/>
      <c r="C254" s="1112"/>
      <c r="D254" s="1112"/>
      <c r="E254" s="1112"/>
      <c r="F254" s="1525"/>
      <c r="G254" s="119"/>
      <c r="H254" s="1112"/>
      <c r="I254" s="1112"/>
      <c r="J254" s="1113"/>
      <c r="K254" s="119"/>
      <c r="L254" s="1112"/>
    </row>
    <row r="255" spans="1:12">
      <c r="A255" s="365"/>
      <c r="B255" s="1283"/>
      <c r="C255" s="1112"/>
      <c r="D255" s="1112"/>
      <c r="E255" s="1112"/>
      <c r="F255" s="1525"/>
      <c r="G255" s="119"/>
      <c r="H255" s="1112"/>
      <c r="I255" s="1112"/>
      <c r="J255" s="1113"/>
      <c r="K255" s="119"/>
      <c r="L255" s="1112"/>
    </row>
    <row r="256" spans="1:12">
      <c r="A256" s="365"/>
      <c r="B256" s="1283"/>
      <c r="C256" s="1112"/>
      <c r="D256" s="1112"/>
      <c r="E256" s="1112"/>
      <c r="F256" s="1525"/>
      <c r="G256" s="119"/>
      <c r="H256" s="1112"/>
      <c r="I256" s="1112"/>
      <c r="J256" s="1113"/>
      <c r="K256" s="119"/>
      <c r="L256" s="1112"/>
    </row>
    <row r="257" spans="1:12">
      <c r="A257" s="365"/>
      <c r="B257" s="1283"/>
      <c r="C257" s="1112"/>
      <c r="D257" s="1112"/>
      <c r="E257" s="1112"/>
      <c r="F257" s="1525"/>
      <c r="G257" s="119"/>
      <c r="H257" s="1112"/>
      <c r="I257" s="1112"/>
      <c r="J257" s="1113"/>
      <c r="K257" s="119"/>
      <c r="L257" s="1112"/>
    </row>
    <row r="258" spans="1:12">
      <c r="A258" s="365"/>
      <c r="B258" s="1283"/>
      <c r="C258" s="1112"/>
      <c r="D258" s="1112"/>
      <c r="E258" s="1112"/>
      <c r="F258" s="1525"/>
      <c r="G258" s="119"/>
      <c r="H258" s="1112"/>
      <c r="I258" s="1112"/>
      <c r="J258" s="1113"/>
      <c r="K258" s="119"/>
      <c r="L258" s="1112"/>
    </row>
    <row r="259" spans="1:12">
      <c r="A259" s="365"/>
      <c r="B259" s="1283"/>
      <c r="C259" s="1112"/>
      <c r="D259" s="1112"/>
      <c r="E259" s="1112"/>
      <c r="F259" s="1525"/>
      <c r="G259" s="119"/>
      <c r="H259" s="1112"/>
      <c r="I259" s="1112"/>
      <c r="J259" s="1113"/>
      <c r="K259" s="119"/>
      <c r="L259" s="1112"/>
    </row>
    <row r="260" spans="1:12">
      <c r="A260" s="365"/>
      <c r="B260" s="1283"/>
      <c r="C260" s="1112"/>
      <c r="D260" s="1112"/>
      <c r="E260" s="1112"/>
      <c r="F260" s="1525"/>
      <c r="G260" s="119"/>
      <c r="H260" s="1112"/>
      <c r="I260" s="1112"/>
      <c r="J260" s="1113"/>
      <c r="K260" s="119"/>
      <c r="L260" s="1112"/>
    </row>
  </sheetData>
  <customSheetViews>
    <customSheetView guid="{E81D238A-7B02-4284-898B-8B059A14501E}" showPageBreaks="1"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1"/>
      <headerFooter alignWithMargins="0">
        <oddFooter>&amp;R&amp;8Soutien à la mission 2017-2018</oddFooter>
      </headerFooter>
    </customSheetView>
    <customSheetView guid="{880C3229-9790-4559-BAA0-FBDBBD6DDD03}" showGridLines="0" zeroValues="0" fitToPage="1" hiddenRows="1">
      <selection activeCell="R37" sqref="R37"/>
      <rowBreaks count="4" manualBreakCount="4">
        <brk id="65" max="16383" man="1"/>
        <brk id="109" max="16383" man="1"/>
        <brk id="165" max="16383" man="1"/>
        <brk id="209" max="16383" man="1"/>
      </rowBreaks>
      <pageMargins left="0.55118110236220474" right="0.51181102362204722" top="0.39370078740157483" bottom="0.39370078740157483" header="0" footer="0.27559055118110237"/>
      <pageSetup scale="80" firstPageNumber="25" fitToHeight="0" orientation="portrait" r:id="rId2"/>
      <headerFooter alignWithMargins="0">
        <oddFooter>&amp;R&amp;8Soutien à la mission 2017-2018</oddFooter>
      </headerFooter>
    </customSheetView>
  </customSheetViews>
  <mergeCells count="39">
    <mergeCell ref="A18:B18"/>
    <mergeCell ref="A19:B19"/>
    <mergeCell ref="A22:B22"/>
    <mergeCell ref="A24:B24"/>
    <mergeCell ref="A25:B25"/>
    <mergeCell ref="A26:B26"/>
    <mergeCell ref="A34:B34"/>
    <mergeCell ref="A36:B36"/>
    <mergeCell ref="A37:B37"/>
    <mergeCell ref="A40:B40"/>
    <mergeCell ref="A41:B41"/>
    <mergeCell ref="A48:B48"/>
    <mergeCell ref="A54:B54"/>
    <mergeCell ref="A59:B59"/>
    <mergeCell ref="A67:B67"/>
    <mergeCell ref="A69:B69"/>
    <mergeCell ref="A77:B77"/>
    <mergeCell ref="A78:B78"/>
    <mergeCell ref="A87:B87"/>
    <mergeCell ref="A88:B88"/>
    <mergeCell ref="A96:B96"/>
    <mergeCell ref="A97:B97"/>
    <mergeCell ref="A105:B105"/>
    <mergeCell ref="A106:B106"/>
    <mergeCell ref="A110:B110"/>
    <mergeCell ref="A120:B120"/>
    <mergeCell ref="A121:B121"/>
    <mergeCell ref="A130:B130"/>
    <mergeCell ref="A131:B131"/>
    <mergeCell ref="A134:B134"/>
    <mergeCell ref="A232:J232"/>
    <mergeCell ref="A213:J213"/>
    <mergeCell ref="A208:J208"/>
    <mergeCell ref="A138:B138"/>
    <mergeCell ref="A139:B139"/>
    <mergeCell ref="A158:B158"/>
    <mergeCell ref="A159:B159"/>
    <mergeCell ref="A166:B166"/>
    <mergeCell ref="A182:B182"/>
  </mergeCells>
  <pageMargins left="0.55118110236220474" right="0.51181102362204722" top="0.39370078740157483" bottom="0.39370078740157483" header="0" footer="0.27559055118110237"/>
  <pageSetup scale="82" firstPageNumber="25" fitToHeight="0" orientation="portrait" r:id="rId3"/>
  <headerFooter alignWithMargins="0">
    <oddFooter>&amp;R&amp;8Rapport final d'activité</oddFooter>
  </headerFooter>
  <rowBreaks count="4" manualBreakCount="4">
    <brk id="65" max="16383" man="1"/>
    <brk id="109" max="16383" man="1"/>
    <brk id="165" max="16383" man="1"/>
    <brk id="20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63499" r:id="rId6" name="Check Box 11">
              <controlPr defaultSize="0" autoFill="0" autoLine="0" autoPict="0">
                <anchor moveWithCells="1">
                  <from>
                    <xdr:col>7</xdr:col>
                    <xdr:colOff>161925</xdr:colOff>
                    <xdr:row>5</xdr:row>
                    <xdr:rowOff>152400</xdr:rowOff>
                  </from>
                  <to>
                    <xdr:col>9</xdr:col>
                    <xdr:colOff>219075</xdr:colOff>
                    <xdr:row>6</xdr:row>
                    <xdr:rowOff>142875</xdr:rowOff>
                  </to>
                </anchor>
              </controlPr>
            </control>
          </mc:Choice>
        </mc:AlternateContent>
        <mc:AlternateContent xmlns:mc="http://schemas.openxmlformats.org/markup-compatibility/2006">
          <mc:Choice Requires="x14">
            <control shapeId="63500" r:id="rId7" name="Check Box 12">
              <controlPr defaultSize="0" autoFill="0" autoLine="0" autoPict="0">
                <anchor moveWithCells="1">
                  <from>
                    <xdr:col>7</xdr:col>
                    <xdr:colOff>161925</xdr:colOff>
                    <xdr:row>6</xdr:row>
                    <xdr:rowOff>104775</xdr:rowOff>
                  </from>
                  <to>
                    <xdr:col>9</xdr:col>
                    <xdr:colOff>57150</xdr:colOff>
                    <xdr:row>7</xdr:row>
                    <xdr:rowOff>95250</xdr:rowOff>
                  </to>
                </anchor>
              </controlPr>
            </control>
          </mc:Choice>
        </mc:AlternateContent>
        <mc:AlternateContent xmlns:mc="http://schemas.openxmlformats.org/markup-compatibility/2006">
          <mc:Choice Requires="x14">
            <control shapeId="63502" r:id="rId8" name="Check Box 14">
              <controlPr defaultSize="0" autoFill="0" autoLine="0" autoPict="0">
                <anchor moveWithCells="1">
                  <from>
                    <xdr:col>3</xdr:col>
                    <xdr:colOff>104775</xdr:colOff>
                    <xdr:row>5</xdr:row>
                    <xdr:rowOff>171450</xdr:rowOff>
                  </from>
                  <to>
                    <xdr:col>3</xdr:col>
                    <xdr:colOff>666750</xdr:colOff>
                    <xdr:row>6</xdr:row>
                    <xdr:rowOff>161925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zoomScaleNormal="100" workbookViewId="0">
      <selection activeCell="O26" sqref="O26"/>
    </sheetView>
  </sheetViews>
  <sheetFormatPr baseColWidth="10" defaultRowHeight="12.75"/>
  <cols>
    <col min="1" max="1" width="6.140625" style="1068" customWidth="1"/>
    <col min="2" max="2" width="17.28515625" style="1069" customWidth="1"/>
    <col min="3" max="3" width="20" style="1069" customWidth="1"/>
    <col min="4" max="4" width="13.7109375" style="37" customWidth="1"/>
    <col min="5" max="5" width="22" style="1065" customWidth="1"/>
    <col min="6" max="6" width="2" style="37" customWidth="1"/>
    <col min="7" max="7" width="17.140625" style="1066" customWidth="1"/>
  </cols>
  <sheetData>
    <row r="1" spans="1:11" ht="18">
      <c r="A1" s="1062" t="str">
        <f>"Section 13 : Barèmes des cachets et droits versés aux artistes en  "&amp;'Page de garde'!C4</f>
        <v>Section 13 : Barèmes des cachets et droits versés aux artistes en  2018-2019</v>
      </c>
      <c r="B1" s="1063"/>
      <c r="C1" s="1063"/>
      <c r="D1" s="1063"/>
      <c r="E1" s="1063"/>
      <c r="F1" s="1063"/>
      <c r="G1" s="318"/>
    </row>
    <row r="2" spans="1:11" ht="4.5" customHeight="1">
      <c r="A2" s="1062"/>
      <c r="B2" s="1063"/>
      <c r="C2" s="1063"/>
      <c r="D2" s="1063"/>
      <c r="E2" s="1063"/>
      <c r="F2" s="1063"/>
      <c r="G2" s="318"/>
    </row>
    <row r="3" spans="1:11">
      <c r="E3" s="1063"/>
      <c r="F3" s="1063"/>
      <c r="G3" s="342" t="s">
        <v>652</v>
      </c>
    </row>
    <row r="4" spans="1:11" ht="12.75" customHeight="1">
      <c r="A4" s="153"/>
      <c r="B4" s="1063"/>
      <c r="C4" s="1063"/>
      <c r="D4" s="1063"/>
      <c r="E4" s="1063"/>
      <c r="F4" s="1063"/>
      <c r="G4" s="342" t="s">
        <v>341</v>
      </c>
    </row>
    <row r="5" spans="1:11" ht="7.5" customHeight="1">
      <c r="A5" s="1064"/>
      <c r="B5" s="1063"/>
      <c r="C5" s="1063"/>
      <c r="D5" s="1063"/>
    </row>
    <row r="6" spans="1:11">
      <c r="A6" s="153" t="s">
        <v>9</v>
      </c>
      <c r="B6" s="1063"/>
      <c r="C6" s="1402">
        <f>'Page de garde'!$C$3</f>
        <v>0</v>
      </c>
      <c r="D6" s="1403"/>
      <c r="E6" s="1403"/>
      <c r="F6" s="1403"/>
      <c r="G6" s="1403"/>
    </row>
    <row r="7" spans="1:11">
      <c r="A7" s="1064"/>
      <c r="B7" s="1063"/>
      <c r="C7" s="1063"/>
      <c r="D7" s="1063"/>
      <c r="E7" s="1063"/>
      <c r="F7" s="1063"/>
      <c r="G7" s="342"/>
    </row>
    <row r="8" spans="1:11" ht="18">
      <c r="A8" s="47"/>
      <c r="B8" s="623"/>
      <c r="C8" s="676"/>
      <c r="D8" s="1297"/>
      <c r="E8" s="1297"/>
      <c r="F8" s="1297"/>
      <c r="G8" s="1297"/>
      <c r="H8" s="1297"/>
      <c r="I8" s="1297"/>
      <c r="J8" s="1297"/>
      <c r="K8" s="1297"/>
    </row>
    <row r="9" spans="1:11">
      <c r="A9" s="1067"/>
      <c r="B9" s="39"/>
      <c r="C9" s="39"/>
      <c r="D9" s="38"/>
    </row>
    <row r="10" spans="1:11">
      <c r="A10" s="1067" t="s">
        <v>351</v>
      </c>
      <c r="B10" s="39"/>
      <c r="C10" s="39"/>
      <c r="D10" s="38"/>
    </row>
    <row r="11" spans="1:11">
      <c r="E11" s="1101"/>
    </row>
    <row r="12" spans="1:11">
      <c r="A12" s="1068" t="s">
        <v>352</v>
      </c>
      <c r="D12" s="27"/>
      <c r="E12" s="1073"/>
      <c r="F12" s="27"/>
      <c r="G12" s="314"/>
    </row>
    <row r="13" spans="1:11">
      <c r="A13" s="1068" t="s">
        <v>353</v>
      </c>
      <c r="D13" s="27"/>
      <c r="E13" s="1070"/>
      <c r="F13" s="27"/>
      <c r="G13" s="314"/>
    </row>
    <row r="14" spans="1:11">
      <c r="D14" s="27"/>
      <c r="E14" s="1071"/>
      <c r="F14" s="27"/>
      <c r="G14" s="314"/>
    </row>
    <row r="15" spans="1:11">
      <c r="A15" s="1068" t="s">
        <v>354</v>
      </c>
      <c r="D15" s="27"/>
      <c r="E15" s="315"/>
      <c r="F15" s="1071"/>
      <c r="G15" s="314" t="s">
        <v>355</v>
      </c>
    </row>
    <row r="16" spans="1:11">
      <c r="A16" s="1068" t="s">
        <v>356</v>
      </c>
      <c r="D16" s="27"/>
      <c r="E16" s="1070"/>
      <c r="F16" s="27"/>
      <c r="G16" s="314" t="s">
        <v>357</v>
      </c>
    </row>
    <row r="17" spans="1:7">
      <c r="A17" s="1068" t="s">
        <v>358</v>
      </c>
      <c r="D17" s="27"/>
      <c r="E17" s="316"/>
      <c r="F17" s="27"/>
      <c r="G17" s="314"/>
    </row>
    <row r="18" spans="1:7">
      <c r="A18" s="1072"/>
      <c r="B18" s="1066" t="s">
        <v>359</v>
      </c>
      <c r="C18" s="1066"/>
      <c r="D18" s="314"/>
      <c r="E18" s="1073"/>
      <c r="F18" s="314"/>
      <c r="G18" s="314"/>
    </row>
    <row r="19" spans="1:7">
      <c r="A19" s="1072"/>
      <c r="B19" s="1066" t="s">
        <v>360</v>
      </c>
      <c r="C19" s="1066"/>
      <c r="D19" s="314"/>
      <c r="E19" s="1073"/>
      <c r="F19" s="314"/>
      <c r="G19" s="314"/>
    </row>
    <row r="20" spans="1:7">
      <c r="A20" s="1068" t="s">
        <v>361</v>
      </c>
      <c r="D20" s="27"/>
      <c r="E20" s="316"/>
      <c r="F20" s="27"/>
      <c r="G20" s="314"/>
    </row>
    <row r="21" spans="1:7" ht="15">
      <c r="A21" s="1072"/>
      <c r="B21" s="1074"/>
      <c r="C21" s="1074"/>
      <c r="D21" s="27"/>
      <c r="E21" s="1073"/>
      <c r="F21" s="27"/>
      <c r="G21" s="314"/>
    </row>
    <row r="22" spans="1:7">
      <c r="A22" s="1072"/>
      <c r="B22" s="1075"/>
      <c r="C22" s="1075"/>
      <c r="D22" s="27"/>
      <c r="E22" s="1073"/>
      <c r="F22" s="27"/>
      <c r="G22" s="314"/>
    </row>
    <row r="23" spans="1:7">
      <c r="A23" s="1072"/>
      <c r="B23" s="1075"/>
      <c r="C23" s="1075"/>
      <c r="D23" s="27"/>
      <c r="E23" s="1073"/>
      <c r="F23" s="27"/>
      <c r="G23" s="314"/>
    </row>
    <row r="24" spans="1:7">
      <c r="A24" s="1072"/>
      <c r="B24" s="1076"/>
      <c r="C24" s="1076"/>
      <c r="D24" s="27"/>
      <c r="E24" s="1071"/>
      <c r="F24" s="27"/>
      <c r="G24" s="314"/>
    </row>
    <row r="25" spans="1:7">
      <c r="A25" s="1072"/>
      <c r="B25" s="1076"/>
      <c r="C25" s="1076"/>
      <c r="D25" s="27"/>
      <c r="E25" s="1071"/>
      <c r="F25" s="27"/>
      <c r="G25" s="314"/>
    </row>
    <row r="26" spans="1:7">
      <c r="A26" s="1077" t="s">
        <v>362</v>
      </c>
      <c r="D26" s="27"/>
      <c r="E26" s="316"/>
      <c r="F26" s="27"/>
      <c r="G26" s="314"/>
    </row>
    <row r="27" spans="1:7">
      <c r="B27" s="1066" t="s">
        <v>363</v>
      </c>
      <c r="C27" s="1066"/>
      <c r="D27" s="27"/>
      <c r="E27" s="1073"/>
      <c r="F27" s="27"/>
      <c r="G27" s="314"/>
    </row>
    <row r="28" spans="1:7">
      <c r="B28" s="1066" t="s">
        <v>364</v>
      </c>
      <c r="C28" s="1066"/>
      <c r="D28" s="27"/>
      <c r="E28" s="1073"/>
      <c r="F28" s="27"/>
      <c r="G28" s="314"/>
    </row>
    <row r="29" spans="1:7">
      <c r="B29" s="1066" t="s">
        <v>365</v>
      </c>
      <c r="C29" s="1066"/>
      <c r="D29" s="27"/>
      <c r="E29" s="1073"/>
      <c r="F29" s="27"/>
      <c r="G29" s="314"/>
    </row>
    <row r="30" spans="1:7">
      <c r="A30" s="1068" t="s">
        <v>366</v>
      </c>
      <c r="D30" s="27"/>
      <c r="E30" s="1073"/>
      <c r="F30" s="27"/>
      <c r="G30" s="314"/>
    </row>
    <row r="31" spans="1:7">
      <c r="A31" s="1068" t="s">
        <v>367</v>
      </c>
      <c r="D31" s="27"/>
      <c r="E31" s="316"/>
      <c r="F31" s="27"/>
      <c r="G31" s="314"/>
    </row>
    <row r="32" spans="1:7">
      <c r="A32" s="1072"/>
      <c r="B32" s="1066" t="s">
        <v>359</v>
      </c>
      <c r="C32" s="1066"/>
      <c r="D32" s="314"/>
      <c r="E32" s="1073"/>
      <c r="F32" s="314"/>
      <c r="G32" s="314"/>
    </row>
    <row r="33" spans="1:7">
      <c r="A33" s="1072"/>
      <c r="B33" s="1066" t="s">
        <v>368</v>
      </c>
      <c r="C33" s="1066"/>
      <c r="D33" s="314"/>
      <c r="E33" s="1073"/>
      <c r="F33" s="314"/>
      <c r="G33" s="314"/>
    </row>
    <row r="34" spans="1:7">
      <c r="A34" s="1072"/>
      <c r="B34" s="1066" t="s">
        <v>369</v>
      </c>
      <c r="C34" s="1066"/>
      <c r="D34" s="314"/>
      <c r="E34" s="1073"/>
      <c r="F34" s="314"/>
      <c r="G34" s="314"/>
    </row>
    <row r="35" spans="1:7">
      <c r="A35" s="1072"/>
      <c r="B35" s="1066" t="s">
        <v>370</v>
      </c>
      <c r="C35" s="1066"/>
      <c r="D35" s="314"/>
      <c r="E35" s="1073"/>
      <c r="F35" s="314"/>
      <c r="G35" s="314"/>
    </row>
    <row r="36" spans="1:7">
      <c r="A36" s="1068" t="s">
        <v>371</v>
      </c>
      <c r="D36" s="27"/>
      <c r="E36" s="316"/>
      <c r="F36" s="27"/>
      <c r="G36" s="314"/>
    </row>
    <row r="37" spans="1:7">
      <c r="A37" s="1072"/>
      <c r="B37" s="1078"/>
      <c r="C37" s="1078"/>
      <c r="D37" s="27"/>
      <c r="E37" s="1073"/>
      <c r="F37" s="27"/>
      <c r="G37" s="314"/>
    </row>
    <row r="38" spans="1:7">
      <c r="A38" s="1072"/>
      <c r="B38" s="1075"/>
      <c r="C38" s="1075"/>
      <c r="D38" s="27"/>
      <c r="E38" s="1073"/>
      <c r="F38" s="27"/>
      <c r="G38" s="314"/>
    </row>
    <row r="39" spans="1:7">
      <c r="A39" s="1072"/>
      <c r="B39" s="1075"/>
      <c r="C39" s="1075"/>
      <c r="D39" s="27"/>
      <c r="E39" s="1073"/>
      <c r="F39" s="27"/>
      <c r="G39" s="314"/>
    </row>
    <row r="40" spans="1:7">
      <c r="A40" s="1079"/>
      <c r="B40" s="1080"/>
      <c r="C40" s="1080"/>
      <c r="D40" s="27"/>
      <c r="E40" s="316"/>
      <c r="F40" s="27"/>
      <c r="G40" s="314"/>
    </row>
    <row r="41" spans="1:7">
      <c r="A41" s="1378" t="s">
        <v>372</v>
      </c>
      <c r="B41" s="2186"/>
      <c r="C41" s="2186"/>
      <c r="D41" s="2"/>
    </row>
  </sheetData>
  <customSheetViews>
    <customSheetView guid="{E81D238A-7B02-4284-898B-8B059A14501E}" showPageBreaks="1" showGridLines="0" view="pageLayout" topLeftCell="A10">
      <selection activeCell="H58" sqref="H58"/>
      <pageMargins left="0.25" right="0.25" top="0.75" bottom="0.75" header="0.3" footer="0.3"/>
      <pageSetup orientation="portrait" r:id="rId1"/>
      <headerFooter>
        <oddFooter>&amp;R&amp;8Soutien à la mission 2017-2018</oddFooter>
      </headerFooter>
    </customSheetView>
    <customSheetView guid="{880C3229-9790-4559-BAA0-FBDBBD6DDD03}" showPageBreaks="1" showGridLines="0" view="pageLayout" topLeftCell="A10">
      <selection activeCell="H58" sqref="H58"/>
      <pageMargins left="0.25" right="0.25" top="0.75" bottom="0.75" header="0.3" footer="0.3"/>
      <pageSetup orientation="portrait" r:id="rId2"/>
      <headerFooter>
        <oddFooter>&amp;R&amp;8Soutien à la mission 2017-2018</oddFooter>
      </headerFooter>
    </customSheetView>
  </customSheetViews>
  <pageMargins left="0.23622047244094491" right="0.23622047244094491" top="0.74803149606299213" bottom="0.74803149606299213" header="0.31496062992125984" footer="0.31496062992125984"/>
  <pageSetup scale="90" orientation="portrait" r:id="rId3"/>
  <headerFooter>
    <oddFooter>&amp;R&amp;8Rapport final d'activité</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40"/>
  <sheetViews>
    <sheetView showGridLines="0" showZeros="0" showWhiteSpace="0" view="pageLayout" topLeftCell="A197" zoomScaleNormal="100" zoomScaleSheetLayoutView="100" workbookViewId="0">
      <selection activeCell="A228" sqref="A228:J228"/>
    </sheetView>
  </sheetViews>
  <sheetFormatPr baseColWidth="10" defaultRowHeight="12.75"/>
  <cols>
    <col min="1" max="1" width="23" style="365" customWidth="1"/>
    <col min="2" max="2" width="47.28515625" style="328" customWidth="1"/>
    <col min="3" max="3" width="1.140625" style="1112" customWidth="1"/>
    <col min="4" max="4" width="10.85546875" style="1112" customWidth="1"/>
    <col min="5" max="5" width="1.28515625" style="1113" customWidth="1"/>
    <col min="6" max="6" width="4.28515625" style="119" customWidth="1"/>
    <col min="7" max="7" width="1.28515625" style="1112" customWidth="1"/>
    <col min="8" max="8" width="10.85546875" style="1112" customWidth="1"/>
    <col min="9" max="9" width="1.28515625" style="1113" customWidth="1"/>
    <col min="10" max="10" width="4.28515625" style="119" customWidth="1"/>
    <col min="11" max="16384" width="11.42578125" style="1112"/>
  </cols>
  <sheetData>
    <row r="1" spans="1:16" s="1109" customFormat="1" ht="26.25" customHeight="1">
      <c r="A1" s="346" t="s">
        <v>139</v>
      </c>
      <c r="B1" s="346"/>
      <c r="E1" s="1110"/>
      <c r="F1" s="348"/>
      <c r="I1" s="1110"/>
      <c r="J1" s="1111" t="s">
        <v>179</v>
      </c>
    </row>
    <row r="2" spans="1:16" s="1517" customFormat="1" ht="11.25" customHeight="1">
      <c r="A2" s="1516"/>
      <c r="B2" s="2243"/>
      <c r="C2" s="2244"/>
      <c r="D2" s="2244"/>
      <c r="E2" s="2245"/>
      <c r="F2" s="2246"/>
      <c r="G2" s="2244"/>
      <c r="H2" s="2244"/>
      <c r="I2" s="2245"/>
      <c r="J2" s="2247" t="s">
        <v>756</v>
      </c>
      <c r="P2" s="342"/>
    </row>
    <row r="3" spans="1:16" ht="11.25" customHeight="1">
      <c r="A3" s="36"/>
      <c r="B3" s="2243"/>
      <c r="C3" s="2244"/>
      <c r="D3" s="2244"/>
      <c r="E3" s="2245"/>
      <c r="F3" s="2246"/>
      <c r="G3" s="2244"/>
      <c r="H3" s="2244"/>
      <c r="I3" s="2245"/>
      <c r="J3" s="2247" t="s">
        <v>757</v>
      </c>
      <c r="P3" s="681"/>
    </row>
    <row r="4" spans="1:16" ht="2.25" customHeight="1">
      <c r="A4" s="36"/>
      <c r="B4" s="36"/>
      <c r="J4" s="1112"/>
    </row>
    <row r="5" spans="1:16" ht="15" customHeight="1">
      <c r="A5" s="153" t="s">
        <v>9</v>
      </c>
      <c r="B5" s="1689">
        <f>'Page de garde'!$C$3</f>
        <v>0</v>
      </c>
      <c r="C5" s="1688"/>
      <c r="D5" s="1688"/>
      <c r="E5" s="1688"/>
      <c r="F5" s="1688"/>
      <c r="G5" s="1688"/>
      <c r="H5" s="1688"/>
      <c r="I5" s="1114"/>
      <c r="J5" s="147"/>
    </row>
    <row r="6" spans="1:16" ht="4.5" customHeight="1">
      <c r="B6" s="356"/>
    </row>
    <row r="7" spans="1:16" s="1115" customFormat="1" ht="11.25" customHeight="1">
      <c r="A7" s="161" t="s">
        <v>646</v>
      </c>
      <c r="B7" s="161"/>
      <c r="D7" s="1119" t="str">
        <f>CONCATENATE(LEFT('Page de garde'!C4,4),"-",RIGHT('Page de garde'!C4,4))</f>
        <v>2018-2019</v>
      </c>
      <c r="E7" s="1117"/>
      <c r="F7" s="825"/>
      <c r="G7" s="1118"/>
      <c r="H7" s="1116" t="str">
        <f>CONCATENATE(LEFT('Page de garde'!C4,4)+1,"-",RIGHT('Page de garde'!C4,4)+1)</f>
        <v>2019-2020</v>
      </c>
      <c r="I7" s="1120"/>
      <c r="J7" s="146"/>
    </row>
    <row r="8" spans="1:16" ht="11.25" customHeight="1">
      <c r="C8" s="1113"/>
      <c r="D8" s="1121"/>
      <c r="E8" s="1122"/>
      <c r="F8" s="139"/>
      <c r="H8" s="1121"/>
      <c r="J8" s="142"/>
    </row>
    <row r="9" spans="1:16" ht="11.25" customHeight="1">
      <c r="C9" s="1113"/>
      <c r="D9" s="1123"/>
      <c r="F9" s="139"/>
      <c r="H9" s="1124"/>
      <c r="I9" s="1122"/>
      <c r="J9" s="139"/>
    </row>
    <row r="10" spans="1:16" ht="11.25" customHeight="1">
      <c r="C10" s="1125"/>
      <c r="D10" s="1126" t="s">
        <v>35</v>
      </c>
      <c r="E10" s="1127"/>
      <c r="F10" s="141" t="s">
        <v>36</v>
      </c>
      <c r="G10" s="1128"/>
      <c r="H10" s="1126" t="s">
        <v>35</v>
      </c>
      <c r="I10" s="1127"/>
      <c r="J10" s="141" t="s">
        <v>36</v>
      </c>
    </row>
    <row r="11" spans="1:16" s="1129" customFormat="1" ht="11.25" customHeight="1">
      <c r="A11" s="102" t="s">
        <v>37</v>
      </c>
      <c r="B11" s="102"/>
      <c r="E11" s="1130"/>
      <c r="F11" s="110"/>
      <c r="I11" s="1130"/>
      <c r="J11" s="110"/>
    </row>
    <row r="12" spans="1:16" s="1129" customFormat="1" ht="11.25" customHeight="1">
      <c r="A12" s="10" t="s">
        <v>38</v>
      </c>
      <c r="B12" s="10"/>
    </row>
    <row r="13" spans="1:16" s="1129" customFormat="1" ht="11.25" customHeight="1">
      <c r="A13" s="10" t="s">
        <v>175</v>
      </c>
      <c r="B13" s="10"/>
      <c r="E13" s="1130"/>
      <c r="F13" s="110"/>
      <c r="I13" s="1130"/>
      <c r="J13" s="110"/>
    </row>
    <row r="14" spans="1:16" s="1129" customFormat="1" ht="11.25" customHeight="1">
      <c r="A14" s="1131" t="s">
        <v>113</v>
      </c>
      <c r="B14" s="1131"/>
      <c r="D14" s="1132"/>
      <c r="E14" s="1130"/>
      <c r="F14" s="120" t="str">
        <f>IF(D14=0,"",D14/D$69)</f>
        <v/>
      </c>
      <c r="H14" s="1132"/>
      <c r="I14" s="1130"/>
      <c r="J14" s="120" t="str">
        <f>IF(H14=0,"",H14/H$69)</f>
        <v/>
      </c>
    </row>
    <row r="15" spans="1:16" s="1129" customFormat="1" ht="11.25" customHeight="1">
      <c r="A15" s="1131" t="s">
        <v>132</v>
      </c>
      <c r="B15" s="1131"/>
      <c r="D15" s="1133"/>
      <c r="E15" s="1130"/>
      <c r="F15" s="121" t="str">
        <f t="shared" ref="F15:F21" si="0">IF(D15=0,"",D15/D$69)</f>
        <v/>
      </c>
      <c r="H15" s="1133"/>
      <c r="I15" s="1130"/>
      <c r="J15" s="121" t="str">
        <f t="shared" ref="J15:J21" si="1">IF(H15=0,"",H15/H$69)</f>
        <v/>
      </c>
    </row>
    <row r="16" spans="1:16" s="1129" customFormat="1" ht="11.25" customHeight="1">
      <c r="A16" s="1131" t="s">
        <v>130</v>
      </c>
      <c r="B16" s="1131"/>
      <c r="D16" s="1133"/>
      <c r="E16" s="1130"/>
      <c r="F16" s="121" t="str">
        <f t="shared" si="0"/>
        <v/>
      </c>
      <c r="H16" s="1133"/>
      <c r="I16" s="1130"/>
      <c r="J16" s="121" t="str">
        <f t="shared" si="1"/>
        <v/>
      </c>
    </row>
    <row r="17" spans="1:10" s="1129" customFormat="1" ht="11.25" customHeight="1">
      <c r="A17" s="1131" t="s">
        <v>16</v>
      </c>
      <c r="B17" s="1131"/>
      <c r="D17" s="1133"/>
      <c r="E17" s="1130"/>
      <c r="F17" s="121" t="str">
        <f t="shared" si="0"/>
        <v/>
      </c>
      <c r="H17" s="1133"/>
      <c r="I17" s="1130"/>
      <c r="J17" s="121" t="str">
        <f t="shared" si="1"/>
        <v/>
      </c>
    </row>
    <row r="18" spans="1:10" s="1129" customFormat="1" ht="11.25" customHeight="1">
      <c r="A18" s="1131" t="s">
        <v>115</v>
      </c>
      <c r="B18" s="1131"/>
      <c r="D18" s="1132"/>
      <c r="E18" s="1130"/>
      <c r="F18" s="122" t="str">
        <f t="shared" si="0"/>
        <v/>
      </c>
      <c r="H18" s="1132"/>
      <c r="I18" s="1130"/>
      <c r="J18" s="122" t="str">
        <f t="shared" si="1"/>
        <v/>
      </c>
    </row>
    <row r="19" spans="1:10" s="1129" customFormat="1" ht="11.25" customHeight="1">
      <c r="A19" s="1131" t="s">
        <v>116</v>
      </c>
      <c r="B19" s="1131"/>
      <c r="D19" s="1133"/>
      <c r="E19" s="1130"/>
      <c r="F19" s="121" t="str">
        <f t="shared" si="0"/>
        <v/>
      </c>
      <c r="H19" s="1133"/>
      <c r="I19" s="1130"/>
      <c r="J19" s="121" t="str">
        <f t="shared" si="1"/>
        <v/>
      </c>
    </row>
    <row r="20" spans="1:10" s="1103" customFormat="1" ht="11.25" customHeight="1">
      <c r="A20" s="1131" t="s">
        <v>131</v>
      </c>
      <c r="B20" s="1131"/>
      <c r="D20" s="1135"/>
      <c r="E20" s="1136"/>
      <c r="F20" s="1597" t="str">
        <f t="shared" si="0"/>
        <v/>
      </c>
      <c r="G20" s="1561"/>
      <c r="H20" s="1559"/>
      <c r="I20" s="1560"/>
      <c r="J20" s="1597" t="str">
        <f t="shared" si="1"/>
        <v/>
      </c>
    </row>
    <row r="21" spans="1:10" s="1129" customFormat="1" ht="11.25" customHeight="1">
      <c r="A21" s="365" t="s">
        <v>117</v>
      </c>
      <c r="B21" s="328"/>
      <c r="D21" s="1134"/>
      <c r="E21" s="1122"/>
      <c r="F21" s="2184" t="str">
        <f t="shared" si="0"/>
        <v/>
      </c>
      <c r="H21" s="1134"/>
      <c r="I21" s="1122"/>
      <c r="J21" s="2184" t="str">
        <f t="shared" si="1"/>
        <v/>
      </c>
    </row>
    <row r="22" spans="1:10" s="1129" customFormat="1" ht="11.25" customHeight="1">
      <c r="A22" s="367"/>
      <c r="B22" s="335"/>
      <c r="D22" s="1137"/>
      <c r="E22" s="1122"/>
      <c r="F22" s="119" t="str">
        <f>IF(D22=0,"",D22/D$69)</f>
        <v/>
      </c>
      <c r="H22" s="1137"/>
      <c r="I22" s="1122"/>
      <c r="J22" s="119" t="str">
        <f>IF(H22=0,"",H22/H$69)</f>
        <v/>
      </c>
    </row>
    <row r="23" spans="1:10" s="1129" customFormat="1" ht="11.25" customHeight="1">
      <c r="A23" s="1138"/>
      <c r="B23" s="1138" t="s">
        <v>28</v>
      </c>
      <c r="D23" s="1139">
        <f>SUM(D14:D22)</f>
        <v>0</v>
      </c>
      <c r="E23" s="1122"/>
      <c r="F23" s="124" t="str">
        <f>IF(D23=0,"",D23/D$69)</f>
        <v/>
      </c>
      <c r="H23" s="1139">
        <f>SUM(H14:H22)</f>
        <v>0</v>
      </c>
      <c r="I23" s="1122"/>
      <c r="J23" s="124" t="str">
        <f>IF(H23=0,"",H23/H$69)</f>
        <v/>
      </c>
    </row>
    <row r="24" spans="1:10" s="1129" customFormat="1" ht="11.25" customHeight="1">
      <c r="A24" s="1140" t="s">
        <v>560</v>
      </c>
      <c r="B24" s="1140"/>
      <c r="D24" s="1139"/>
      <c r="E24" s="1122"/>
      <c r="F24" s="124" t="str">
        <f>IF(D24=0,"",D24/D$69)</f>
        <v/>
      </c>
      <c r="H24" s="1139"/>
      <c r="I24" s="1122"/>
      <c r="J24" s="124" t="str">
        <f>IF(H24=0,"",H24/H$69)</f>
        <v/>
      </c>
    </row>
    <row r="25" spans="1:10" s="1129" customFormat="1" ht="11.25" customHeight="1">
      <c r="A25" s="1140" t="s">
        <v>559</v>
      </c>
      <c r="B25" s="1140"/>
      <c r="D25" s="1139"/>
      <c r="E25" s="1122"/>
      <c r="F25" s="124" t="str">
        <f>IF(D25=0,"",D25/D$69)</f>
        <v/>
      </c>
      <c r="H25" s="1139"/>
      <c r="I25" s="1122"/>
      <c r="J25" s="124" t="str">
        <f>IF(H25=0,"",H25/H$69)</f>
        <v/>
      </c>
    </row>
    <row r="26" spans="1:10" s="1129" customFormat="1" ht="11.25" customHeight="1">
      <c r="A26" s="1141" t="s">
        <v>59</v>
      </c>
      <c r="B26" s="1141"/>
      <c r="D26" s="1137"/>
      <c r="E26" s="1122"/>
      <c r="F26" s="119"/>
      <c r="H26" s="1137"/>
      <c r="I26" s="1122"/>
      <c r="J26" s="119"/>
    </row>
    <row r="27" spans="1:10" s="1129" customFormat="1" ht="12">
      <c r="A27" s="1142" t="s">
        <v>60</v>
      </c>
      <c r="B27" s="1143"/>
      <c r="D27" s="1132"/>
      <c r="E27" s="1122"/>
      <c r="F27" s="122" t="str">
        <f t="shared" ref="F27:F32" si="2">IF(D27=0,"",D27/D$69)</f>
        <v/>
      </c>
      <c r="H27" s="1132"/>
      <c r="I27" s="1122"/>
      <c r="J27" s="122" t="str">
        <f t="shared" ref="J27:J33" si="3">IF(H27=0,"",H27/H$69)</f>
        <v/>
      </c>
    </row>
    <row r="28" spans="1:10" s="1129" customFormat="1" ht="11.25" customHeight="1">
      <c r="A28" s="368" t="s">
        <v>61</v>
      </c>
      <c r="B28" s="1104"/>
      <c r="D28" s="1133"/>
      <c r="E28" s="1122"/>
      <c r="F28" s="121" t="str">
        <f t="shared" si="2"/>
        <v/>
      </c>
      <c r="H28" s="1133"/>
      <c r="I28" s="1122"/>
      <c r="J28" s="121" t="str">
        <f t="shared" si="3"/>
        <v/>
      </c>
    </row>
    <row r="29" spans="1:10" s="1129" customFormat="1" ht="11.25" customHeight="1">
      <c r="A29" s="368" t="s">
        <v>62</v>
      </c>
      <c r="B29" s="1104"/>
      <c r="D29" s="1133"/>
      <c r="E29" s="1122"/>
      <c r="F29" s="121" t="str">
        <f t="shared" si="2"/>
        <v/>
      </c>
      <c r="H29" s="1133"/>
      <c r="I29" s="1122"/>
      <c r="J29" s="121" t="str">
        <f t="shared" si="3"/>
        <v/>
      </c>
    </row>
    <row r="30" spans="1:10" s="1129" customFormat="1" ht="11.25" customHeight="1">
      <c r="A30" s="368" t="s">
        <v>63</v>
      </c>
      <c r="B30" s="1104"/>
      <c r="D30" s="1133"/>
      <c r="E30" s="1122"/>
      <c r="F30" s="121" t="str">
        <f t="shared" si="2"/>
        <v/>
      </c>
      <c r="H30" s="1133"/>
      <c r="I30" s="1122"/>
      <c r="J30" s="121" t="str">
        <f t="shared" si="3"/>
        <v/>
      </c>
    </row>
    <row r="31" spans="1:10" s="1129" customFormat="1" ht="11.25" customHeight="1">
      <c r="A31" s="368" t="s">
        <v>64</v>
      </c>
      <c r="B31" s="1104"/>
      <c r="D31" s="1133"/>
      <c r="E31" s="1122"/>
      <c r="F31" s="121" t="str">
        <f t="shared" si="2"/>
        <v/>
      </c>
      <c r="H31" s="1133"/>
      <c r="I31" s="1122"/>
      <c r="J31" s="121" t="str">
        <f t="shared" si="3"/>
        <v/>
      </c>
    </row>
    <row r="32" spans="1:10" s="1129" customFormat="1" ht="11.25" customHeight="1">
      <c r="A32" s="365" t="s">
        <v>65</v>
      </c>
      <c r="B32" s="328"/>
      <c r="D32" s="1133"/>
      <c r="E32" s="1122"/>
      <c r="F32" s="121" t="str">
        <f t="shared" si="2"/>
        <v/>
      </c>
      <c r="H32" s="1133"/>
      <c r="I32" s="1122"/>
      <c r="J32" s="121" t="str">
        <f t="shared" si="3"/>
        <v/>
      </c>
    </row>
    <row r="33" spans="1:10" s="1129" customFormat="1" ht="11.25" customHeight="1">
      <c r="A33" s="1138"/>
      <c r="B33" s="1138" t="s">
        <v>28</v>
      </c>
      <c r="D33" s="1139">
        <f>SUM(D27:D32)</f>
        <v>0</v>
      </c>
      <c r="E33" s="1122"/>
      <c r="F33" s="124" t="str">
        <f>IF(D33=0,"",D33/D$69)</f>
        <v/>
      </c>
      <c r="H33" s="1139">
        <f>SUM(H27:H32)</f>
        <v>0</v>
      </c>
      <c r="I33" s="1122"/>
      <c r="J33" s="124" t="str">
        <f t="shared" si="3"/>
        <v/>
      </c>
    </row>
    <row r="34" spans="1:10" s="1129" customFormat="1" ht="11.25" customHeight="1">
      <c r="A34" s="1138"/>
      <c r="B34" s="1144" t="s">
        <v>10</v>
      </c>
      <c r="D34" s="1139">
        <f>D23+D24+D25+D33</f>
        <v>0</v>
      </c>
      <c r="E34" s="1122"/>
      <c r="F34" s="124" t="str">
        <f>IF(D34=0,"",D34/D$69)</f>
        <v/>
      </c>
      <c r="H34" s="1139">
        <f>H23+H24+H25+H33</f>
        <v>0</v>
      </c>
      <c r="I34" s="1122"/>
      <c r="J34" s="124" t="str">
        <f>IF(H34=0,"",H34/H$69)</f>
        <v/>
      </c>
    </row>
    <row r="35" spans="1:10" s="1129" customFormat="1" ht="11.25" customHeight="1">
      <c r="A35" s="85" t="s">
        <v>66</v>
      </c>
      <c r="B35" s="85"/>
      <c r="D35" s="1137"/>
      <c r="E35" s="1122"/>
      <c r="F35" s="119"/>
      <c r="H35" s="1137"/>
      <c r="I35" s="1122"/>
      <c r="J35" s="119"/>
    </row>
    <row r="36" spans="1:10" s="1129" customFormat="1" ht="11.25" customHeight="1">
      <c r="A36" s="10" t="s">
        <v>67</v>
      </c>
      <c r="B36" s="10"/>
      <c r="D36" s="1137"/>
      <c r="E36" s="1122"/>
      <c r="F36" s="119"/>
      <c r="H36" s="1137"/>
      <c r="I36" s="1122"/>
      <c r="J36" s="119"/>
    </row>
    <row r="37" spans="1:10" s="1129" customFormat="1" ht="11.25" customHeight="1">
      <c r="A37" s="1142" t="s">
        <v>68</v>
      </c>
      <c r="B37" s="1142"/>
      <c r="C37" s="1130"/>
      <c r="D37" s="1137"/>
      <c r="E37" s="1122"/>
      <c r="F37" s="119" t="str">
        <f>IF(D37=0,"",D37/D$69)</f>
        <v/>
      </c>
      <c r="G37" s="1130"/>
      <c r="H37" s="1137"/>
      <c r="I37" s="1122"/>
      <c r="J37" s="119" t="str">
        <f>IF(H37=0,"",H37/H$69)</f>
        <v/>
      </c>
    </row>
    <row r="38" spans="1:10" s="1129" customFormat="1" ht="12" customHeight="1">
      <c r="A38" s="1398" t="s">
        <v>747</v>
      </c>
      <c r="B38" s="334"/>
      <c r="D38" s="1132"/>
      <c r="E38" s="1122"/>
      <c r="F38" s="122" t="str">
        <f>IF(D38=0,"",D38/D$69)</f>
        <v/>
      </c>
      <c r="H38" s="1132"/>
      <c r="I38" s="1122"/>
      <c r="J38" s="122" t="str">
        <f>IF(H38=0,"",H38/H$69)</f>
        <v/>
      </c>
    </row>
    <row r="39" spans="1:10" s="1129" customFormat="1" ht="11.25" customHeight="1">
      <c r="A39" s="450" t="s">
        <v>334</v>
      </c>
      <c r="B39" s="334"/>
      <c r="D39" s="1133"/>
      <c r="E39" s="1122"/>
      <c r="F39" s="121" t="str">
        <f>IF(D39=0,"",D39/D$69)</f>
        <v/>
      </c>
      <c r="H39" s="1133"/>
      <c r="I39" s="1122"/>
      <c r="J39" s="121" t="str">
        <f>IF(H39=0,"",H39/H$69)</f>
        <v/>
      </c>
    </row>
    <row r="40" spans="1:10" s="1129" customFormat="1" ht="11.25" customHeight="1">
      <c r="A40" s="450" t="s">
        <v>69</v>
      </c>
      <c r="B40" s="334"/>
      <c r="D40" s="1134"/>
      <c r="E40" s="1122"/>
      <c r="F40" s="1576" t="str">
        <f>IF(D40=0,"",D40/D$69)</f>
        <v/>
      </c>
      <c r="H40" s="1134"/>
      <c r="I40" s="1122"/>
      <c r="J40" s="1576" t="str">
        <f>IF(H40=0,"",H40/H$69)</f>
        <v/>
      </c>
    </row>
    <row r="41" spans="1:10" s="1103" customFormat="1" ht="12.75" customHeight="1">
      <c r="A41" s="367"/>
      <c r="B41" s="335"/>
      <c r="C41" s="354"/>
      <c r="D41" s="1145"/>
      <c r="E41" s="1115"/>
      <c r="F41" s="149" t="str">
        <f t="shared" ref="F41:F48" si="4">IF(D41=0,"",D41/D$69)</f>
        <v/>
      </c>
      <c r="H41" s="1145"/>
      <c r="I41" s="1115"/>
      <c r="J41" s="149" t="str">
        <f t="shared" ref="J41:J47" si="5">IF(H41=0,"",H41/H$69)</f>
        <v/>
      </c>
    </row>
    <row r="42" spans="1:10" s="1103" customFormat="1" ht="11.25" customHeight="1">
      <c r="A42" s="369" t="s">
        <v>118</v>
      </c>
      <c r="B42" s="335"/>
      <c r="C42" s="354"/>
      <c r="D42" s="1145"/>
      <c r="E42" s="1115"/>
      <c r="F42" s="149" t="str">
        <f t="shared" si="4"/>
        <v/>
      </c>
      <c r="H42" s="1145"/>
      <c r="I42" s="1115"/>
      <c r="J42" s="149" t="str">
        <f t="shared" si="5"/>
        <v/>
      </c>
    </row>
    <row r="43" spans="1:10" s="1129" customFormat="1" ht="11.25" customHeight="1">
      <c r="A43" s="368" t="s">
        <v>70</v>
      </c>
      <c r="B43" s="1104"/>
      <c r="C43" s="354"/>
      <c r="D43" s="1133"/>
      <c r="E43" s="1122"/>
      <c r="F43" s="121" t="str">
        <f t="shared" si="4"/>
        <v/>
      </c>
      <c r="H43" s="1133"/>
      <c r="I43" s="1122"/>
      <c r="J43" s="121" t="str">
        <f t="shared" si="5"/>
        <v/>
      </c>
    </row>
    <row r="44" spans="1:10" s="1129" customFormat="1" ht="12">
      <c r="A44" s="2344" t="s">
        <v>393</v>
      </c>
      <c r="B44" s="2344"/>
      <c r="C44" s="354"/>
      <c r="D44" s="1133"/>
      <c r="E44" s="1122"/>
      <c r="F44" s="121" t="str">
        <f t="shared" si="4"/>
        <v/>
      </c>
      <c r="H44" s="1133"/>
      <c r="I44" s="1122"/>
      <c r="J44" s="121" t="str">
        <f t="shared" si="5"/>
        <v/>
      </c>
    </row>
    <row r="45" spans="1:10" s="1129" customFormat="1" ht="12">
      <c r="A45" s="1104" t="s">
        <v>182</v>
      </c>
      <c r="B45" s="1104"/>
      <c r="C45" s="354"/>
      <c r="D45" s="1133"/>
      <c r="E45" s="1122"/>
      <c r="F45" s="121" t="str">
        <f t="shared" si="4"/>
        <v/>
      </c>
      <c r="H45" s="1133"/>
      <c r="I45" s="1122"/>
      <c r="J45" s="121" t="str">
        <f>IF(H45=0,"",H45/H$69)</f>
        <v/>
      </c>
    </row>
    <row r="46" spans="1:10" s="1129" customFormat="1" ht="11.25" customHeight="1">
      <c r="A46" s="368" t="s">
        <v>71</v>
      </c>
      <c r="B46" s="1104"/>
      <c r="C46" s="1130"/>
      <c r="D46" s="1133"/>
      <c r="E46" s="1122"/>
      <c r="F46" s="121" t="str">
        <f t="shared" si="4"/>
        <v/>
      </c>
      <c r="H46" s="1133"/>
      <c r="I46" s="1122"/>
      <c r="J46" s="121" t="str">
        <f t="shared" si="5"/>
        <v/>
      </c>
    </row>
    <row r="47" spans="1:10" s="1129" customFormat="1" ht="11.25" customHeight="1">
      <c r="A47" s="368" t="s">
        <v>72</v>
      </c>
      <c r="B47" s="1104"/>
      <c r="D47" s="1133"/>
      <c r="E47" s="1122"/>
      <c r="F47" s="121" t="str">
        <f t="shared" si="4"/>
        <v/>
      </c>
      <c r="H47" s="1133"/>
      <c r="I47" s="1122"/>
      <c r="J47" s="121" t="str">
        <f t="shared" si="5"/>
        <v/>
      </c>
    </row>
    <row r="48" spans="1:10" s="1129" customFormat="1" ht="11.25" customHeight="1">
      <c r="A48" s="368" t="s">
        <v>117</v>
      </c>
      <c r="B48" s="1104"/>
      <c r="D48" s="1134"/>
      <c r="E48" s="1122"/>
      <c r="F48" s="2185" t="str">
        <f t="shared" si="4"/>
        <v/>
      </c>
      <c r="H48" s="1134"/>
      <c r="I48" s="1122"/>
      <c r="J48" s="123"/>
    </row>
    <row r="49" spans="1:10" s="1129" customFormat="1" ht="11.25" customHeight="1">
      <c r="A49" s="367"/>
      <c r="B49" s="335"/>
      <c r="C49" s="354"/>
      <c r="D49" s="1132"/>
      <c r="E49" s="1122"/>
      <c r="F49" s="122" t="str">
        <f>IF(D49=0,"",D49/D$69)</f>
        <v/>
      </c>
      <c r="H49" s="1132"/>
      <c r="I49" s="1122"/>
      <c r="J49" s="122" t="str">
        <f>IF(H49=0,"",H49/H$69)</f>
        <v/>
      </c>
    </row>
    <row r="50" spans="1:10" s="1129" customFormat="1" ht="11.25" customHeight="1">
      <c r="A50" s="1138"/>
      <c r="B50" s="1138" t="s">
        <v>28</v>
      </c>
      <c r="C50" s="1130"/>
      <c r="D50" s="1139">
        <f>SUM(D37:D49)</f>
        <v>0</v>
      </c>
      <c r="E50" s="1122"/>
      <c r="F50" s="124" t="str">
        <f>IF(D50=0,"",D50/D$69)</f>
        <v/>
      </c>
      <c r="H50" s="1139">
        <f>SUM(H37:H49)</f>
        <v>0</v>
      </c>
      <c r="I50" s="1122"/>
      <c r="J50" s="124" t="str">
        <f>IF(H50=0,"",H50/H$69)</f>
        <v/>
      </c>
    </row>
    <row r="51" spans="1:10" s="1129" customFormat="1" ht="11.25" customHeight="1">
      <c r="A51" s="10" t="s">
        <v>73</v>
      </c>
      <c r="B51" s="10"/>
      <c r="D51" s="1137"/>
      <c r="E51" s="1122"/>
      <c r="F51" s="119"/>
      <c r="H51" s="1137"/>
      <c r="I51" s="1122"/>
      <c r="J51" s="119"/>
    </row>
    <row r="52" spans="1:10" s="1129" customFormat="1" ht="11.25" customHeight="1">
      <c r="A52" s="1142" t="s">
        <v>650</v>
      </c>
      <c r="B52" s="1142"/>
      <c r="C52" s="1130"/>
      <c r="D52" s="1137"/>
      <c r="E52" s="1122"/>
      <c r="F52" s="119" t="str">
        <f t="shared" ref="F52:F60" si="6">IF(D52=0,"",D52/D$69)</f>
        <v/>
      </c>
      <c r="G52" s="1130"/>
      <c r="H52" s="1137"/>
      <c r="I52" s="1122"/>
      <c r="J52" s="119" t="str">
        <f t="shared" ref="J52:J60" si="7">IF(H52=0,"",H52/H$69)</f>
        <v/>
      </c>
    </row>
    <row r="53" spans="1:10" s="1129" customFormat="1" ht="11.25" customHeight="1">
      <c r="A53" s="1577" t="s">
        <v>74</v>
      </c>
      <c r="B53" s="334"/>
      <c r="D53" s="1132"/>
      <c r="E53" s="1122"/>
      <c r="F53" s="122" t="str">
        <f t="shared" si="6"/>
        <v/>
      </c>
      <c r="H53" s="1132"/>
      <c r="I53" s="1122"/>
      <c r="J53" s="122" t="str">
        <f t="shared" si="7"/>
        <v/>
      </c>
    </row>
    <row r="54" spans="1:10" s="1129" customFormat="1" ht="11.25" customHeight="1">
      <c r="A54" s="1577" t="s">
        <v>75</v>
      </c>
      <c r="B54" s="334"/>
      <c r="D54" s="1133"/>
      <c r="E54" s="1122"/>
      <c r="F54" s="121" t="str">
        <f t="shared" si="6"/>
        <v/>
      </c>
      <c r="H54" s="1133"/>
      <c r="I54" s="1122"/>
      <c r="J54" s="121" t="str">
        <f t="shared" si="7"/>
        <v/>
      </c>
    </row>
    <row r="55" spans="1:10" s="1129" customFormat="1" ht="11.25" customHeight="1">
      <c r="A55" s="451" t="s">
        <v>69</v>
      </c>
      <c r="B55" s="336"/>
      <c r="C55" s="1130"/>
      <c r="D55" s="1134"/>
      <c r="E55" s="1122"/>
      <c r="F55" s="123" t="str">
        <f t="shared" si="6"/>
        <v/>
      </c>
      <c r="H55" s="1134"/>
      <c r="I55" s="1122"/>
      <c r="J55" s="123" t="str">
        <f t="shared" si="7"/>
        <v/>
      </c>
    </row>
    <row r="56" spans="1:10" s="1129" customFormat="1" ht="11.25" customHeight="1">
      <c r="A56" s="367"/>
      <c r="B56" s="335"/>
      <c r="C56" s="354"/>
      <c r="D56" s="1137"/>
      <c r="E56" s="1122"/>
      <c r="F56" s="119" t="str">
        <f t="shared" si="6"/>
        <v/>
      </c>
      <c r="H56" s="1137"/>
      <c r="I56" s="1122"/>
      <c r="J56" s="119" t="str">
        <f t="shared" si="7"/>
        <v/>
      </c>
    </row>
    <row r="57" spans="1:10" s="1129" customFormat="1" ht="11.25" customHeight="1">
      <c r="A57" s="368" t="s">
        <v>76</v>
      </c>
      <c r="B57" s="1104"/>
      <c r="C57" s="1130"/>
      <c r="D57" s="1133"/>
      <c r="E57" s="1122"/>
      <c r="F57" s="121" t="str">
        <f>IF(D57=0,"",D57/D$69)</f>
        <v/>
      </c>
      <c r="H57" s="1133"/>
      <c r="I57" s="1122"/>
      <c r="J57" s="121" t="str">
        <f t="shared" si="7"/>
        <v/>
      </c>
    </row>
    <row r="58" spans="1:10" s="1129" customFormat="1" ht="11.25" customHeight="1">
      <c r="A58" s="368" t="s">
        <v>47</v>
      </c>
      <c r="B58" s="1104"/>
      <c r="C58" s="1130"/>
      <c r="D58" s="1133"/>
      <c r="E58" s="1122"/>
      <c r="F58" s="121" t="str">
        <f t="shared" si="6"/>
        <v/>
      </c>
      <c r="H58" s="1133"/>
      <c r="I58" s="1122"/>
      <c r="J58" s="121" t="str">
        <f t="shared" si="7"/>
        <v/>
      </c>
    </row>
    <row r="59" spans="1:10" s="1129" customFormat="1" ht="15.75" customHeight="1">
      <c r="A59" s="368" t="s">
        <v>117</v>
      </c>
      <c r="B59" s="1104"/>
      <c r="D59" s="1133"/>
      <c r="E59" s="1122"/>
      <c r="F59" s="121" t="str">
        <f t="shared" si="6"/>
        <v/>
      </c>
      <c r="H59" s="1133"/>
      <c r="I59" s="1122"/>
      <c r="J59" s="121" t="str">
        <f t="shared" si="7"/>
        <v/>
      </c>
    </row>
    <row r="60" spans="1:10" s="1129" customFormat="1" ht="11.25" customHeight="1">
      <c r="A60" s="1138"/>
      <c r="B60" s="1138" t="s">
        <v>28</v>
      </c>
      <c r="D60" s="1139">
        <f>SUM(D52:D59)</f>
        <v>0</v>
      </c>
      <c r="E60" s="1122"/>
      <c r="F60" s="124" t="str">
        <f t="shared" si="6"/>
        <v/>
      </c>
      <c r="H60" s="1139">
        <f>SUM(H52:H59)</f>
        <v>0</v>
      </c>
      <c r="I60" s="1122"/>
      <c r="J60" s="124" t="str">
        <f t="shared" si="7"/>
        <v/>
      </c>
    </row>
    <row r="61" spans="1:10" s="1129" customFormat="1" ht="21.75" customHeight="1">
      <c r="A61" s="10" t="s">
        <v>48</v>
      </c>
      <c r="B61" s="13"/>
      <c r="D61" s="1137"/>
      <c r="E61" s="1122"/>
      <c r="F61" s="119"/>
      <c r="H61" s="1137"/>
      <c r="I61" s="1122"/>
      <c r="J61" s="119"/>
    </row>
    <row r="62" spans="1:10" s="1129" customFormat="1" ht="11.25" customHeight="1">
      <c r="A62" s="1142" t="s">
        <v>413</v>
      </c>
      <c r="B62" s="1142"/>
      <c r="C62" s="1130"/>
      <c r="D62" s="1137"/>
      <c r="E62" s="1122"/>
      <c r="F62" s="119" t="str">
        <f t="shared" ref="F62:F65" si="8">IF(D62=0,"",D62/D$69)</f>
        <v/>
      </c>
      <c r="G62" s="1130"/>
      <c r="H62" s="1137"/>
      <c r="I62" s="1122"/>
      <c r="J62" s="119" t="str">
        <f t="shared" ref="J62:J68" si="9">IF(H62=0,"",H62/H$69)</f>
        <v/>
      </c>
    </row>
    <row r="63" spans="1:10" s="1129" customFormat="1" ht="11.25" customHeight="1">
      <c r="A63" s="368" t="s">
        <v>127</v>
      </c>
      <c r="B63" s="1104"/>
      <c r="D63" s="1132"/>
      <c r="E63" s="1122"/>
      <c r="F63" s="122" t="str">
        <f t="shared" si="8"/>
        <v/>
      </c>
      <c r="H63" s="1132"/>
      <c r="I63" s="1122"/>
      <c r="J63" s="122" t="str">
        <f t="shared" si="9"/>
        <v/>
      </c>
    </row>
    <row r="64" spans="1:10" s="1129" customFormat="1" ht="11.25" customHeight="1">
      <c r="A64" s="368" t="s">
        <v>128</v>
      </c>
      <c r="B64" s="1104"/>
      <c r="D64" s="1133"/>
      <c r="E64" s="1122"/>
      <c r="F64" s="121" t="str">
        <f t="shared" si="8"/>
        <v/>
      </c>
      <c r="H64" s="1133"/>
      <c r="I64" s="1122"/>
      <c r="J64" s="121" t="str">
        <f t="shared" si="9"/>
        <v/>
      </c>
    </row>
    <row r="65" spans="1:10" s="1129" customFormat="1" ht="11.25" customHeight="1">
      <c r="A65" s="1142" t="s">
        <v>49</v>
      </c>
      <c r="B65" s="1142"/>
      <c r="D65" s="1133"/>
      <c r="E65" s="1146"/>
      <c r="F65" s="121" t="str">
        <f t="shared" si="8"/>
        <v/>
      </c>
      <c r="H65" s="1133"/>
      <c r="I65" s="1146"/>
      <c r="J65" s="121" t="str">
        <f t="shared" si="9"/>
        <v/>
      </c>
    </row>
    <row r="66" spans="1:10" s="1129" customFormat="1" ht="15" customHeight="1">
      <c r="A66" s="1138"/>
      <c r="B66" s="1138" t="s">
        <v>28</v>
      </c>
      <c r="D66" s="1139">
        <f>SUM(D62:D65)</f>
        <v>0</v>
      </c>
      <c r="E66" s="1146"/>
      <c r="F66" s="124" t="str">
        <f>IF(D66=0,"",D66/D$69)</f>
        <v/>
      </c>
      <c r="H66" s="1139">
        <f>SUM(H62:H65)</f>
        <v>0</v>
      </c>
      <c r="I66" s="1146"/>
      <c r="J66" s="124" t="str">
        <f>IF(H66=0,"",H66/H$69)</f>
        <v/>
      </c>
    </row>
    <row r="67" spans="1:10" s="1129" customFormat="1" ht="19.5" customHeight="1">
      <c r="A67" s="2348" t="s">
        <v>176</v>
      </c>
      <c r="B67" s="2348"/>
      <c r="D67" s="1147"/>
      <c r="E67" s="1122"/>
      <c r="F67" s="125" t="str">
        <f>IF(D67=0,"",D67/D$69)</f>
        <v/>
      </c>
      <c r="H67" s="1147"/>
      <c r="I67" s="1122"/>
      <c r="J67" s="125" t="str">
        <f t="shared" si="9"/>
        <v/>
      </c>
    </row>
    <row r="68" spans="1:10" s="1129" customFormat="1" ht="14.25" customHeight="1">
      <c r="A68" s="1138"/>
      <c r="B68" s="1144" t="s">
        <v>164</v>
      </c>
      <c r="D68" s="1147">
        <f>D50+D60+D66+D67</f>
        <v>0</v>
      </c>
      <c r="E68" s="1122"/>
      <c r="F68" s="125" t="str">
        <f>IF(D68=0,"",D68/D$69)</f>
        <v/>
      </c>
      <c r="H68" s="1147">
        <f>H50+H60+H66+H67</f>
        <v>0</v>
      </c>
      <c r="I68" s="1122"/>
      <c r="J68" s="125" t="str">
        <f t="shared" si="9"/>
        <v/>
      </c>
    </row>
    <row r="69" spans="1:10" s="1129" customFormat="1" ht="12.75" customHeight="1">
      <c r="A69" s="9" t="s">
        <v>51</v>
      </c>
      <c r="B69" s="9"/>
      <c r="D69" s="1147">
        <f>D34+D68</f>
        <v>0</v>
      </c>
      <c r="E69" s="1122"/>
      <c r="F69" s="125" t="str">
        <f>IF(D69=0,"",D69/D$69)</f>
        <v/>
      </c>
      <c r="H69" s="1147">
        <f>H34+H68</f>
        <v>0</v>
      </c>
      <c r="I69" s="1122"/>
      <c r="J69" s="125" t="str">
        <f>IF(H69=0,"",H69/H$69)</f>
        <v/>
      </c>
    </row>
    <row r="70" spans="1:10" s="1129" customFormat="1" ht="11.25" customHeight="1">
      <c r="A70" s="365" t="s">
        <v>52</v>
      </c>
      <c r="B70" s="328"/>
      <c r="D70" s="1148"/>
      <c r="E70" s="1130"/>
      <c r="F70" s="126" t="str">
        <f>IF(D70=0,"",D70/D$69)</f>
        <v/>
      </c>
      <c r="H70" s="1148"/>
      <c r="I70" s="1130"/>
      <c r="J70" s="126" t="str">
        <f>IF(H70=0,"",H70/H$69)</f>
        <v/>
      </c>
    </row>
    <row r="71" spans="1:10" s="1130" customFormat="1" ht="5.25" customHeight="1">
      <c r="A71" s="365"/>
      <c r="B71" s="328"/>
      <c r="D71" s="1137"/>
      <c r="E71" s="1122"/>
      <c r="F71" s="119"/>
      <c r="H71" s="1137"/>
      <c r="I71" s="1122"/>
      <c r="J71" s="119"/>
    </row>
    <row r="72" spans="1:10" s="1149" customFormat="1" ht="11.25">
      <c r="A72" s="162" t="s">
        <v>53</v>
      </c>
      <c r="B72" s="162"/>
      <c r="D72" s="1150"/>
      <c r="E72" s="1151"/>
      <c r="F72" s="108"/>
      <c r="H72" s="1150"/>
      <c r="I72" s="1151"/>
      <c r="J72" s="108"/>
    </row>
    <row r="73" spans="1:10" s="1149" customFormat="1" ht="11.25">
      <c r="A73" s="163" t="s">
        <v>0</v>
      </c>
      <c r="B73" s="163"/>
      <c r="D73" s="1150"/>
      <c r="E73" s="1151"/>
      <c r="F73" s="108"/>
      <c r="H73" s="1150"/>
      <c r="I73" s="1151"/>
      <c r="J73" s="108"/>
    </row>
    <row r="74" spans="1:10" s="1149" customFormat="1" ht="11.25">
      <c r="A74" s="163" t="s">
        <v>553</v>
      </c>
      <c r="B74" s="163"/>
      <c r="D74" s="1150"/>
      <c r="E74" s="1151"/>
      <c r="F74" s="108"/>
      <c r="H74" s="1150"/>
      <c r="I74" s="1151"/>
      <c r="J74" s="108"/>
    </row>
    <row r="75" spans="1:10" s="1129" customFormat="1" ht="17.25" customHeight="1">
      <c r="A75" s="1152" t="s">
        <v>707</v>
      </c>
      <c r="B75" s="1138"/>
      <c r="D75" s="1122"/>
      <c r="E75" s="1130"/>
      <c r="F75" s="119"/>
      <c r="H75" s="1122"/>
      <c r="I75" s="1130"/>
      <c r="J75" s="119"/>
    </row>
    <row r="76" spans="1:10" s="1129" customFormat="1" ht="19.5" customHeight="1">
      <c r="A76" s="1105" t="s">
        <v>120</v>
      </c>
      <c r="B76" s="1105"/>
      <c r="D76" s="1122"/>
      <c r="E76" s="1130"/>
      <c r="F76" s="119"/>
      <c r="H76" s="1122"/>
      <c r="I76" s="1130"/>
      <c r="J76" s="119"/>
    </row>
    <row r="77" spans="1:10" s="1129" customFormat="1" ht="12" customHeight="1">
      <c r="A77" s="368" t="s">
        <v>561</v>
      </c>
      <c r="B77" s="1104"/>
      <c r="D77" s="1132"/>
      <c r="E77" s="1130"/>
      <c r="F77" s="122" t="str">
        <f t="shared" ref="F77:F88" si="10">IF(D77=0,"",D77/D$69)</f>
        <v/>
      </c>
      <c r="H77" s="1132"/>
      <c r="I77" s="1130"/>
      <c r="J77" s="122" t="str">
        <f t="shared" ref="J77:J94" si="11">IF(H77=0,"",H77/H$69)</f>
        <v/>
      </c>
    </row>
    <row r="78" spans="1:10" s="1129" customFormat="1" ht="12">
      <c r="A78" s="368" t="s">
        <v>77</v>
      </c>
      <c r="B78" s="1104"/>
      <c r="D78" s="1132"/>
      <c r="E78" s="1130"/>
      <c r="F78" s="122" t="str">
        <f t="shared" si="10"/>
        <v/>
      </c>
      <c r="H78" s="1132"/>
      <c r="I78" s="1130"/>
      <c r="J78" s="122" t="str">
        <f t="shared" si="11"/>
        <v/>
      </c>
    </row>
    <row r="79" spans="1:10" s="1103" customFormat="1" ht="12">
      <c r="A79" s="368" t="s">
        <v>564</v>
      </c>
      <c r="B79" s="1104"/>
      <c r="D79" s="1153"/>
      <c r="E79" s="1136"/>
      <c r="F79" s="152" t="str">
        <f t="shared" si="10"/>
        <v/>
      </c>
      <c r="H79" s="1153"/>
      <c r="I79" s="1136"/>
      <c r="J79" s="152" t="str">
        <f t="shared" si="11"/>
        <v/>
      </c>
    </row>
    <row r="80" spans="1:10" s="1129" customFormat="1" ht="12">
      <c r="A80" s="368" t="s">
        <v>78</v>
      </c>
      <c r="B80" s="1104"/>
      <c r="D80" s="1133"/>
      <c r="E80" s="1130"/>
      <c r="F80" s="121" t="str">
        <f t="shared" si="10"/>
        <v/>
      </c>
      <c r="H80" s="1133"/>
      <c r="I80" s="1130"/>
      <c r="J80" s="121" t="str">
        <f t="shared" si="11"/>
        <v/>
      </c>
    </row>
    <row r="81" spans="1:10" s="1103" customFormat="1" ht="12" customHeight="1">
      <c r="A81" s="2344" t="s">
        <v>174</v>
      </c>
      <c r="B81" s="2344"/>
      <c r="D81" s="1153"/>
      <c r="E81" s="1136"/>
      <c r="F81" s="152" t="str">
        <f t="shared" si="10"/>
        <v/>
      </c>
      <c r="H81" s="1153"/>
      <c r="I81" s="1136"/>
      <c r="J81" s="152" t="str">
        <f t="shared" si="11"/>
        <v/>
      </c>
    </row>
    <row r="82" spans="1:10" s="1103" customFormat="1" ht="14.25" customHeight="1">
      <c r="A82" s="2344" t="s">
        <v>408</v>
      </c>
      <c r="B82" s="2344"/>
      <c r="D82" s="1153"/>
      <c r="E82" s="1136"/>
      <c r="F82" s="1597" t="str">
        <f t="shared" si="10"/>
        <v/>
      </c>
      <c r="H82" s="1153"/>
      <c r="I82" s="1136"/>
      <c r="J82" s="1597" t="str">
        <f t="shared" si="11"/>
        <v/>
      </c>
    </row>
    <row r="83" spans="1:10" s="1129" customFormat="1" ht="15" customHeight="1">
      <c r="A83" s="2344" t="s">
        <v>502</v>
      </c>
      <c r="B83" s="2344"/>
      <c r="D83" s="1133"/>
      <c r="E83" s="1130"/>
      <c r="F83" s="121" t="str">
        <f t="shared" si="10"/>
        <v/>
      </c>
      <c r="H83" s="1133"/>
      <c r="I83" s="1130"/>
      <c r="J83" s="121" t="str">
        <f t="shared" si="11"/>
        <v/>
      </c>
    </row>
    <row r="84" spans="1:10" s="1129" customFormat="1" ht="12" customHeight="1">
      <c r="A84" s="368" t="s">
        <v>503</v>
      </c>
      <c r="B84" s="1104"/>
      <c r="D84" s="1134"/>
      <c r="E84" s="1130"/>
      <c r="F84" s="123" t="str">
        <f t="shared" si="10"/>
        <v/>
      </c>
      <c r="H84" s="1134"/>
      <c r="I84" s="1130"/>
      <c r="J84" s="123" t="str">
        <f t="shared" si="11"/>
        <v/>
      </c>
    </row>
    <row r="85" spans="1:10" s="1129" customFormat="1" ht="12" customHeight="1">
      <c r="A85" s="368" t="s">
        <v>554</v>
      </c>
      <c r="B85" s="1104"/>
      <c r="D85" s="1134"/>
      <c r="E85" s="1130"/>
      <c r="F85" s="123" t="str">
        <f t="shared" si="10"/>
        <v/>
      </c>
      <c r="H85" s="1134"/>
      <c r="I85" s="1130"/>
      <c r="J85" s="123" t="str">
        <f t="shared" si="11"/>
        <v/>
      </c>
    </row>
    <row r="86" spans="1:10" s="1129" customFormat="1" ht="12" customHeight="1">
      <c r="A86" s="368" t="s">
        <v>555</v>
      </c>
      <c r="B86" s="1104"/>
      <c r="D86" s="1134"/>
      <c r="E86" s="1130"/>
      <c r="F86" s="1558" t="str">
        <f t="shared" si="10"/>
        <v/>
      </c>
      <c r="H86" s="1134"/>
      <c r="I86" s="1130"/>
      <c r="J86" s="1558" t="str">
        <f t="shared" si="11"/>
        <v/>
      </c>
    </row>
    <row r="87" spans="1:10" s="1129" customFormat="1" ht="12" customHeight="1">
      <c r="A87" s="368" t="s">
        <v>92</v>
      </c>
      <c r="B87" s="1104"/>
      <c r="D87" s="1134"/>
      <c r="E87" s="1130"/>
      <c r="F87" s="123" t="str">
        <f t="shared" si="10"/>
        <v/>
      </c>
      <c r="H87" s="1134"/>
      <c r="I87" s="1130"/>
      <c r="J87" s="123" t="str">
        <f t="shared" si="11"/>
        <v/>
      </c>
    </row>
    <row r="88" spans="1:10" s="1129" customFormat="1" ht="15" customHeight="1">
      <c r="A88" s="1138"/>
      <c r="B88" s="1138" t="s">
        <v>28</v>
      </c>
      <c r="D88" s="1139">
        <f>SUM(D77:D87)</f>
        <v>0</v>
      </c>
      <c r="E88" s="1130"/>
      <c r="F88" s="124" t="str">
        <f t="shared" si="10"/>
        <v/>
      </c>
      <c r="H88" s="1139">
        <f>SUM(H77:H87)</f>
        <v>0</v>
      </c>
      <c r="I88" s="1130"/>
      <c r="J88" s="124" t="str">
        <f t="shared" si="11"/>
        <v/>
      </c>
    </row>
    <row r="89" spans="1:10" s="1129" customFormat="1" ht="11.25" customHeight="1">
      <c r="A89" s="1140" t="s">
        <v>556</v>
      </c>
      <c r="B89" s="1140"/>
      <c r="D89" s="1137"/>
      <c r="E89" s="1130"/>
      <c r="F89" s="119"/>
      <c r="H89" s="1137"/>
      <c r="I89" s="1130"/>
      <c r="J89" s="119"/>
    </row>
    <row r="90" spans="1:10" s="1103" customFormat="1" ht="11.25" customHeight="1">
      <c r="A90" s="1131" t="s">
        <v>561</v>
      </c>
      <c r="B90" s="1131"/>
      <c r="D90" s="1145"/>
      <c r="E90" s="1136"/>
      <c r="F90" s="149" t="str">
        <f>IF(D90=0,"",D90/D$69)</f>
        <v/>
      </c>
      <c r="H90" s="1145"/>
      <c r="I90" s="1136"/>
      <c r="J90" s="149" t="str">
        <f t="shared" si="11"/>
        <v/>
      </c>
    </row>
    <row r="91" spans="1:10" s="1103" customFormat="1" ht="11.25" customHeight="1">
      <c r="A91" s="368" t="s">
        <v>564</v>
      </c>
      <c r="B91" s="1104"/>
      <c r="D91" s="1145"/>
      <c r="E91" s="1136"/>
      <c r="F91" s="1579" t="str">
        <f t="shared" ref="F91:F94" si="12">IF(D91=0,"",D91/D$69)</f>
        <v/>
      </c>
      <c r="H91" s="1145"/>
      <c r="I91" s="1136"/>
      <c r="J91" s="1579" t="str">
        <f t="shared" si="11"/>
        <v/>
      </c>
    </row>
    <row r="92" spans="1:10" s="1103" customFormat="1" ht="11.25" customHeight="1">
      <c r="A92" s="1131" t="s">
        <v>77</v>
      </c>
      <c r="B92" s="1131"/>
      <c r="D92" s="1145"/>
      <c r="E92" s="1136"/>
      <c r="F92" s="1579" t="str">
        <f t="shared" si="12"/>
        <v/>
      </c>
      <c r="H92" s="1145"/>
      <c r="I92" s="1136"/>
      <c r="J92" s="1579" t="str">
        <f t="shared" si="11"/>
        <v/>
      </c>
    </row>
    <row r="93" spans="1:10" s="1103" customFormat="1" ht="11.25" customHeight="1">
      <c r="A93" s="1131" t="s">
        <v>119</v>
      </c>
      <c r="B93" s="1131"/>
      <c r="D93" s="1145"/>
      <c r="E93" s="1136"/>
      <c r="F93" s="1579" t="str">
        <f t="shared" si="12"/>
        <v/>
      </c>
      <c r="H93" s="1145"/>
      <c r="I93" s="1136"/>
      <c r="J93" s="1579" t="str">
        <f t="shared" si="11"/>
        <v/>
      </c>
    </row>
    <row r="94" spans="1:10" s="1129" customFormat="1" ht="11.25" customHeight="1">
      <c r="A94" s="1131" t="s">
        <v>92</v>
      </c>
      <c r="B94" s="1131"/>
      <c r="D94" s="1145"/>
      <c r="E94" s="1136"/>
      <c r="F94" s="1579" t="str">
        <f t="shared" si="12"/>
        <v/>
      </c>
      <c r="G94" s="1103"/>
      <c r="H94" s="1145"/>
      <c r="I94" s="1136"/>
      <c r="J94" s="1579" t="str">
        <f t="shared" si="11"/>
        <v/>
      </c>
    </row>
    <row r="95" spans="1:10" s="1129" customFormat="1" ht="11.25" customHeight="1">
      <c r="A95" s="1131"/>
      <c r="B95" s="1131"/>
      <c r="D95" s="1137"/>
      <c r="E95" s="1130"/>
      <c r="F95" s="119"/>
      <c r="H95" s="1137"/>
      <c r="I95" s="1130"/>
      <c r="J95" s="119"/>
    </row>
    <row r="96" spans="1:10" s="1129" customFormat="1" ht="11.25" customHeight="1">
      <c r="A96" s="1140" t="s">
        <v>557</v>
      </c>
      <c r="B96" s="1140"/>
      <c r="D96" s="1137"/>
      <c r="E96" s="1130"/>
      <c r="F96" s="119"/>
      <c r="H96" s="1137"/>
      <c r="I96" s="1130"/>
      <c r="J96" s="119"/>
    </row>
    <row r="97" spans="1:10" s="1103" customFormat="1" ht="11.25" customHeight="1">
      <c r="A97" s="1131" t="s">
        <v>561</v>
      </c>
      <c r="B97" s="1131"/>
      <c r="D97" s="1145"/>
      <c r="E97" s="1136"/>
      <c r="F97" s="149" t="str">
        <f t="shared" ref="F97:F101" si="13">IF(D97=0,"",D97/D$69)</f>
        <v/>
      </c>
      <c r="H97" s="1145"/>
      <c r="I97" s="1136"/>
      <c r="J97" s="149" t="str">
        <f t="shared" ref="J97:J101" si="14">IF(H97=0,"",H97/H$69)</f>
        <v/>
      </c>
    </row>
    <row r="98" spans="1:10" s="1103" customFormat="1" ht="11.25" customHeight="1">
      <c r="A98" s="368" t="s">
        <v>564</v>
      </c>
      <c r="B98" s="1104"/>
      <c r="D98" s="1145"/>
      <c r="E98" s="1136"/>
      <c r="F98" s="1579" t="str">
        <f t="shared" si="13"/>
        <v/>
      </c>
      <c r="H98" s="1145"/>
      <c r="I98" s="1136"/>
      <c r="J98" s="1579" t="str">
        <f t="shared" si="14"/>
        <v/>
      </c>
    </row>
    <row r="99" spans="1:10" s="1103" customFormat="1" ht="11.25" customHeight="1">
      <c r="A99" s="1131" t="s">
        <v>77</v>
      </c>
      <c r="B99" s="1131"/>
      <c r="D99" s="1145"/>
      <c r="E99" s="1136"/>
      <c r="F99" s="1579" t="str">
        <f t="shared" si="13"/>
        <v/>
      </c>
      <c r="H99" s="1145"/>
      <c r="I99" s="1136"/>
      <c r="J99" s="1579" t="str">
        <f t="shared" si="14"/>
        <v/>
      </c>
    </row>
    <row r="100" spans="1:10" s="1103" customFormat="1" ht="11.25" customHeight="1">
      <c r="A100" s="1131" t="s">
        <v>119</v>
      </c>
      <c r="B100" s="1131"/>
      <c r="D100" s="1145"/>
      <c r="E100" s="1136"/>
      <c r="F100" s="1579" t="str">
        <f t="shared" si="13"/>
        <v/>
      </c>
      <c r="H100" s="1145"/>
      <c r="I100" s="1136"/>
      <c r="J100" s="1579" t="str">
        <f t="shared" si="14"/>
        <v/>
      </c>
    </row>
    <row r="101" spans="1:10" s="1129" customFormat="1" ht="11.25" customHeight="1">
      <c r="A101" s="1131" t="s">
        <v>92</v>
      </c>
      <c r="B101" s="1131"/>
      <c r="D101" s="1145"/>
      <c r="E101" s="1136"/>
      <c r="F101" s="1579" t="str">
        <f t="shared" si="13"/>
        <v/>
      </c>
      <c r="G101" s="1103"/>
      <c r="H101" s="1145"/>
      <c r="I101" s="1136"/>
      <c r="J101" s="1579" t="str">
        <f t="shared" si="14"/>
        <v/>
      </c>
    </row>
    <row r="102" spans="1:10" s="1129" customFormat="1" ht="11.25" customHeight="1">
      <c r="A102" s="1131"/>
      <c r="B102" s="1131"/>
      <c r="D102" s="1137"/>
      <c r="E102" s="1130"/>
      <c r="F102" s="119"/>
      <c r="H102" s="1137"/>
      <c r="I102" s="1130"/>
      <c r="J102" s="119"/>
    </row>
    <row r="103" spans="1:10" s="1129" customFormat="1" ht="11.25" customHeight="1">
      <c r="A103" s="1140" t="s">
        <v>558</v>
      </c>
      <c r="B103" s="1140"/>
      <c r="D103" s="1137"/>
      <c r="E103" s="1130"/>
      <c r="F103" s="119"/>
      <c r="H103" s="1137"/>
      <c r="I103" s="1130"/>
      <c r="J103" s="119"/>
    </row>
    <row r="104" spans="1:10" s="1103" customFormat="1" ht="11.25" customHeight="1">
      <c r="A104" s="1131" t="s">
        <v>561</v>
      </c>
      <c r="B104" s="1131"/>
      <c r="D104" s="1145"/>
      <c r="E104" s="1136"/>
      <c r="F104" s="149" t="str">
        <f t="shared" ref="F104:F108" si="15">IF(D104=0,"",D104/D$69)</f>
        <v/>
      </c>
      <c r="H104" s="1145"/>
      <c r="I104" s="1136"/>
      <c r="J104" s="149" t="str">
        <f t="shared" ref="J104:J108" si="16">IF(H104=0,"",H104/H$69)</f>
        <v/>
      </c>
    </row>
    <row r="105" spans="1:10" s="1103" customFormat="1" ht="12.75" customHeight="1">
      <c r="A105" s="368" t="s">
        <v>564</v>
      </c>
      <c r="B105" s="1104"/>
      <c r="D105" s="1145"/>
      <c r="E105" s="1136"/>
      <c r="F105" s="1579" t="str">
        <f t="shared" si="15"/>
        <v/>
      </c>
      <c r="H105" s="1145"/>
      <c r="I105" s="1136"/>
      <c r="J105" s="1579" t="str">
        <f t="shared" si="16"/>
        <v/>
      </c>
    </row>
    <row r="106" spans="1:10" s="1103" customFormat="1" ht="11.25" customHeight="1">
      <c r="A106" s="1131" t="s">
        <v>77</v>
      </c>
      <c r="B106" s="1131"/>
      <c r="D106" s="1145"/>
      <c r="E106" s="1136"/>
      <c r="F106" s="1579" t="str">
        <f t="shared" si="15"/>
        <v/>
      </c>
      <c r="H106" s="1145"/>
      <c r="I106" s="1136"/>
      <c r="J106" s="1579" t="str">
        <f t="shared" si="16"/>
        <v/>
      </c>
    </row>
    <row r="107" spans="1:10" s="1103" customFormat="1" ht="11.25" customHeight="1">
      <c r="A107" s="1131" t="s">
        <v>119</v>
      </c>
      <c r="B107" s="1131"/>
      <c r="D107" s="1145"/>
      <c r="E107" s="1136"/>
      <c r="F107" s="1579" t="str">
        <f t="shared" si="15"/>
        <v/>
      </c>
      <c r="H107" s="1145"/>
      <c r="I107" s="1136"/>
      <c r="J107" s="1579" t="str">
        <f t="shared" si="16"/>
        <v/>
      </c>
    </row>
    <row r="108" spans="1:10" s="1129" customFormat="1" ht="11.25" customHeight="1">
      <c r="A108" s="1131" t="s">
        <v>92</v>
      </c>
      <c r="B108" s="1131"/>
      <c r="D108" s="1145"/>
      <c r="E108" s="1136"/>
      <c r="F108" s="1579" t="str">
        <f t="shared" si="15"/>
        <v/>
      </c>
      <c r="G108" s="1103"/>
      <c r="H108" s="1145"/>
      <c r="I108" s="1136"/>
      <c r="J108" s="1579" t="str">
        <f t="shared" si="16"/>
        <v/>
      </c>
    </row>
    <row r="109" spans="1:10" s="1129" customFormat="1" ht="14.25" customHeight="1">
      <c r="A109" s="1138"/>
      <c r="B109" s="1138" t="s">
        <v>28</v>
      </c>
      <c r="D109" s="1139">
        <f>SUM(D90:D108)</f>
        <v>0</v>
      </c>
      <c r="E109" s="1130"/>
      <c r="F109" s="1566" t="str">
        <f>IF(D109=0,"",D109/D$69)</f>
        <v/>
      </c>
      <c r="H109" s="1139">
        <f>SUM(H90:H108)</f>
        <v>0</v>
      </c>
      <c r="I109" s="1130"/>
      <c r="J109" s="124" t="str">
        <f>IF(H109=0,"",H109/H$69)</f>
        <v/>
      </c>
    </row>
    <row r="110" spans="1:10" s="1129" customFormat="1" ht="14.25" customHeight="1">
      <c r="A110" s="1138"/>
      <c r="B110" s="1138"/>
      <c r="D110" s="1137"/>
      <c r="E110" s="1130"/>
      <c r="F110" s="119"/>
      <c r="H110" s="1137"/>
      <c r="I110" s="1130"/>
      <c r="J110" s="119"/>
    </row>
    <row r="111" spans="1:10" s="1129" customFormat="1" ht="11.25" customHeight="1">
      <c r="A111" s="1105" t="s">
        <v>79</v>
      </c>
      <c r="B111" s="1105"/>
      <c r="D111" s="1137"/>
      <c r="E111" s="1130"/>
      <c r="F111" s="119"/>
      <c r="H111" s="1137"/>
      <c r="I111" s="1130"/>
      <c r="J111" s="119"/>
    </row>
    <row r="112" spans="1:10" s="1129" customFormat="1" ht="11.25" customHeight="1">
      <c r="A112" s="368" t="s">
        <v>561</v>
      </c>
      <c r="B112" s="1104"/>
      <c r="D112" s="1132"/>
      <c r="E112" s="1130"/>
      <c r="F112" s="122" t="str">
        <f>IF(D112=0,"",D112/D$69)</f>
        <v/>
      </c>
      <c r="H112" s="1132"/>
      <c r="I112" s="1130"/>
      <c r="J112" s="122" t="str">
        <f>IF(H112=0,"",H112/H$69)</f>
        <v/>
      </c>
    </row>
    <row r="113" spans="1:10" s="1103" customFormat="1" ht="11.25" customHeight="1">
      <c r="A113" s="368" t="s">
        <v>564</v>
      </c>
      <c r="B113" s="1104"/>
      <c r="D113" s="1153"/>
      <c r="E113" s="1136"/>
      <c r="F113" s="152" t="str">
        <f t="shared" ref="F113:F118" si="17">IF(D113=0,"",D113/D$69)</f>
        <v/>
      </c>
      <c r="H113" s="1153"/>
      <c r="I113" s="1136"/>
      <c r="J113" s="152" t="str">
        <f t="shared" ref="J113:J118" si="18">IF(H113=0,"",H113/H$69)</f>
        <v/>
      </c>
    </row>
    <row r="114" spans="1:10" s="1129" customFormat="1" ht="11.25" customHeight="1">
      <c r="A114" s="368" t="s">
        <v>89</v>
      </c>
      <c r="B114" s="1104"/>
      <c r="D114" s="1132"/>
      <c r="E114" s="1122"/>
      <c r="F114" s="122" t="str">
        <f t="shared" si="17"/>
        <v/>
      </c>
      <c r="H114" s="1132"/>
      <c r="I114" s="1122"/>
      <c r="J114" s="122" t="str">
        <f t="shared" si="18"/>
        <v/>
      </c>
    </row>
    <row r="115" spans="1:10" s="1129" customFormat="1" ht="11.25" customHeight="1">
      <c r="A115" s="368" t="s">
        <v>80</v>
      </c>
      <c r="B115" s="1104"/>
      <c r="D115" s="1132"/>
      <c r="E115" s="1122"/>
      <c r="F115" s="122" t="str">
        <f t="shared" si="17"/>
        <v/>
      </c>
      <c r="H115" s="1132"/>
      <c r="I115" s="1122"/>
      <c r="J115" s="122" t="str">
        <f t="shared" si="18"/>
        <v/>
      </c>
    </row>
    <row r="116" spans="1:10" s="1129" customFormat="1" ht="11.25" customHeight="1">
      <c r="A116" s="368" t="s">
        <v>81</v>
      </c>
      <c r="B116" s="1104"/>
      <c r="D116" s="1132"/>
      <c r="E116" s="1122"/>
      <c r="F116" s="122" t="str">
        <f t="shared" si="17"/>
        <v/>
      </c>
      <c r="H116" s="1132"/>
      <c r="I116" s="1122"/>
      <c r="J116" s="122" t="str">
        <f t="shared" si="18"/>
        <v/>
      </c>
    </row>
    <row r="117" spans="1:10" s="1129" customFormat="1" ht="11.25" customHeight="1">
      <c r="A117" s="368" t="s">
        <v>82</v>
      </c>
      <c r="B117" s="1104"/>
      <c r="D117" s="1132"/>
      <c r="E117" s="1122"/>
      <c r="F117" s="122" t="str">
        <f t="shared" si="17"/>
        <v/>
      </c>
      <c r="H117" s="1132"/>
      <c r="I117" s="1122"/>
      <c r="J117" s="122" t="str">
        <f t="shared" si="18"/>
        <v/>
      </c>
    </row>
    <row r="118" spans="1:10" s="1129" customFormat="1" ht="11.25" customHeight="1">
      <c r="A118" s="368" t="s">
        <v>92</v>
      </c>
      <c r="B118" s="1104"/>
      <c r="D118" s="1133"/>
      <c r="E118" s="1122"/>
      <c r="F118" s="121" t="str">
        <f t="shared" si="17"/>
        <v/>
      </c>
      <c r="H118" s="1133"/>
      <c r="I118" s="1122"/>
      <c r="J118" s="121" t="str">
        <f t="shared" si="18"/>
        <v/>
      </c>
    </row>
    <row r="119" spans="1:10" s="1129" customFormat="1" ht="13.5" customHeight="1">
      <c r="A119" s="1138"/>
      <c r="B119" s="1138" t="s">
        <v>28</v>
      </c>
      <c r="D119" s="1139">
        <f>SUM(D112:D118)</f>
        <v>0</v>
      </c>
      <c r="E119" s="1122"/>
      <c r="F119" s="124" t="str">
        <f>IF(D119=0,"",D119/D$69)</f>
        <v/>
      </c>
      <c r="H119" s="1139">
        <f>SUM(H112:H118)</f>
        <v>0</v>
      </c>
      <c r="I119" s="1122"/>
      <c r="J119" s="124" t="str">
        <f>IF(H119=0,"",H119/H$69)</f>
        <v/>
      </c>
    </row>
    <row r="120" spans="1:10" s="1129" customFormat="1" ht="11.25" customHeight="1">
      <c r="A120" s="1138"/>
      <c r="B120" s="1138"/>
      <c r="D120" s="1137"/>
      <c r="E120" s="1122"/>
      <c r="F120" s="119"/>
      <c r="H120" s="1137"/>
      <c r="I120" s="1122"/>
      <c r="J120" s="119"/>
    </row>
    <row r="121" spans="1:10" s="1129" customFormat="1" ht="11.25" customHeight="1">
      <c r="A121" s="1105" t="s">
        <v>83</v>
      </c>
      <c r="B121" s="1105"/>
      <c r="D121" s="1137"/>
      <c r="E121" s="1122"/>
      <c r="F121" s="119"/>
      <c r="H121" s="1137"/>
      <c r="I121" s="1122"/>
      <c r="J121" s="119"/>
    </row>
    <row r="122" spans="1:10" s="1129" customFormat="1" ht="11.25" customHeight="1">
      <c r="A122" s="368" t="s">
        <v>561</v>
      </c>
      <c r="B122" s="1104"/>
      <c r="D122" s="1132"/>
      <c r="E122" s="1122"/>
      <c r="F122" s="122" t="str">
        <f>IF(D122=0,"",D122/D$69)</f>
        <v/>
      </c>
      <c r="H122" s="1132"/>
      <c r="I122" s="1122"/>
      <c r="J122" s="122" t="str">
        <f>IF(H122=0,"",H122/H$69)</f>
        <v/>
      </c>
    </row>
    <row r="123" spans="1:10" s="1103" customFormat="1" ht="11.25" customHeight="1">
      <c r="A123" s="368" t="s">
        <v>564</v>
      </c>
      <c r="B123" s="1104"/>
      <c r="D123" s="1153"/>
      <c r="E123" s="1136"/>
      <c r="F123" s="152" t="str">
        <f>IF(D123=0,"",D123/D$69)</f>
        <v/>
      </c>
      <c r="H123" s="1153"/>
      <c r="I123" s="1136"/>
      <c r="J123" s="152" t="str">
        <f>IF(H123=0,"",H123/H$69)</f>
        <v/>
      </c>
    </row>
    <row r="124" spans="1:10" s="1129" customFormat="1" ht="11.25" customHeight="1">
      <c r="A124" s="368" t="s">
        <v>89</v>
      </c>
      <c r="B124" s="1104"/>
      <c r="D124" s="1132"/>
      <c r="E124" s="1122"/>
      <c r="F124" s="122" t="str">
        <f>IF(D124=0,"",D124/D$69)</f>
        <v/>
      </c>
      <c r="H124" s="1132"/>
      <c r="I124" s="1122"/>
      <c r="J124" s="122" t="str">
        <f>IF(H124=0,"",H124/H$69)</f>
        <v/>
      </c>
    </row>
    <row r="125" spans="1:10" s="1129" customFormat="1" ht="24" customHeight="1">
      <c r="A125" s="2344" t="s">
        <v>14</v>
      </c>
      <c r="B125" s="2344"/>
      <c r="D125" s="1132"/>
      <c r="E125" s="1122"/>
      <c r="F125" s="122" t="str">
        <f>IF(D125=0,"",D125/D$69)</f>
        <v/>
      </c>
      <c r="H125" s="1132"/>
      <c r="I125" s="1122"/>
      <c r="J125" s="122" t="str">
        <f>IF(H125=0,"",H125/H$69)</f>
        <v/>
      </c>
    </row>
    <row r="126" spans="1:10" s="1129" customFormat="1" ht="11.25" customHeight="1">
      <c r="A126" s="368" t="s">
        <v>84</v>
      </c>
      <c r="B126" s="1104"/>
      <c r="D126" s="1132"/>
      <c r="E126" s="1122"/>
      <c r="F126" s="122" t="str">
        <f>IF(D126=0,"",D126/D$69)</f>
        <v/>
      </c>
      <c r="H126" s="1132"/>
      <c r="I126" s="1122"/>
      <c r="J126" s="1556" t="str">
        <f t="shared" ref="J126:J128" si="19">IF(H126=0,"",H126/H$69)</f>
        <v/>
      </c>
    </row>
    <row r="127" spans="1:10" s="1154" customFormat="1" ht="12" customHeight="1">
      <c r="A127" s="410" t="s">
        <v>15</v>
      </c>
      <c r="B127" s="411"/>
      <c r="E127" s="413"/>
      <c r="F127" s="1556" t="str">
        <f t="shared" ref="F127:F128" si="20">IF(D127=0,"",D127/D$69)</f>
        <v/>
      </c>
      <c r="G127" s="412"/>
      <c r="I127" s="1918"/>
      <c r="J127" s="1556" t="str">
        <f t="shared" si="19"/>
        <v/>
      </c>
    </row>
    <row r="128" spans="1:10" s="1129" customFormat="1" ht="11.25" customHeight="1">
      <c r="A128" s="368" t="s">
        <v>92</v>
      </c>
      <c r="B128" s="1104"/>
      <c r="D128" s="1133"/>
      <c r="E128" s="1122"/>
      <c r="F128" s="1556" t="str">
        <f t="shared" si="20"/>
        <v/>
      </c>
      <c r="H128" s="1133"/>
      <c r="I128" s="1122"/>
      <c r="J128" s="1556" t="str">
        <f t="shared" si="19"/>
        <v/>
      </c>
    </row>
    <row r="129" spans="1:10" s="1129" customFormat="1" ht="11.25" customHeight="1">
      <c r="A129" s="1138"/>
      <c r="B129" s="1138" t="s">
        <v>28</v>
      </c>
      <c r="D129" s="1139">
        <f>SUM(D122:D128)</f>
        <v>0</v>
      </c>
      <c r="E129" s="1130"/>
      <c r="F129" s="124" t="str">
        <f>IF(D129=0,"",D129/D$69)</f>
        <v/>
      </c>
      <c r="H129" s="1139">
        <f>SUM(H122:H128)</f>
        <v>0</v>
      </c>
      <c r="I129" s="1130"/>
      <c r="J129" s="124" t="str">
        <f>IF(H129=0,"",H129/H$69)</f>
        <v/>
      </c>
    </row>
    <row r="130" spans="1:10" s="1129" customFormat="1" ht="11.25" customHeight="1">
      <c r="A130" s="1105" t="s">
        <v>85</v>
      </c>
      <c r="B130" s="1105"/>
      <c r="D130" s="1137"/>
      <c r="E130" s="1130"/>
      <c r="F130" s="119"/>
      <c r="H130" s="1137"/>
      <c r="I130" s="1130"/>
      <c r="J130" s="119"/>
    </row>
    <row r="131" spans="1:10" s="1129" customFormat="1" ht="11.25" customHeight="1">
      <c r="A131" s="368" t="s">
        <v>561</v>
      </c>
      <c r="B131" s="1104"/>
      <c r="D131" s="1132"/>
      <c r="E131" s="1130"/>
      <c r="F131" s="122" t="str">
        <f>IF(D131=0,"",D131/D$69)</f>
        <v/>
      </c>
      <c r="H131" s="1132"/>
      <c r="I131" s="1130"/>
      <c r="J131" s="122" t="str">
        <f>IF(H131=0,"",H131/H$69)</f>
        <v/>
      </c>
    </row>
    <row r="132" spans="1:10" s="1103" customFormat="1" ht="11.25" customHeight="1">
      <c r="A132" s="368" t="s">
        <v>564</v>
      </c>
      <c r="B132" s="1104"/>
      <c r="D132" s="1153"/>
      <c r="E132" s="1136"/>
      <c r="F132" s="152" t="str">
        <f>IF(D132=0,"",D132/D$69)</f>
        <v/>
      </c>
      <c r="H132" s="1153"/>
      <c r="I132" s="1136"/>
      <c r="J132" s="152" t="str">
        <f>IF(H132=0,"",H132/H$69)</f>
        <v/>
      </c>
    </row>
    <row r="133" spans="1:10" s="1129" customFormat="1" ht="11.25" customHeight="1">
      <c r="A133" s="368" t="s">
        <v>89</v>
      </c>
      <c r="B133" s="1104"/>
      <c r="D133" s="1132"/>
      <c r="E133" s="1130"/>
      <c r="F133" s="122" t="str">
        <f>IF(D133=0,"",D133/D$69)</f>
        <v/>
      </c>
      <c r="H133" s="1132"/>
      <c r="I133" s="1130"/>
      <c r="J133" s="122" t="str">
        <f>IF(H133=0,"",H133/H$69)</f>
        <v/>
      </c>
    </row>
    <row r="134" spans="1:10" s="1129" customFormat="1" ht="11.25" customHeight="1">
      <c r="A134" s="368" t="s">
        <v>92</v>
      </c>
      <c r="B134" s="1104"/>
      <c r="D134" s="1133"/>
      <c r="E134" s="1122"/>
      <c r="F134" s="121" t="str">
        <f>IF(D134=0,"",D134/D$69)</f>
        <v/>
      </c>
      <c r="H134" s="1133"/>
      <c r="I134" s="1122"/>
      <c r="J134" s="121" t="str">
        <f>IF(H134=0,"",H134/H$69)</f>
        <v/>
      </c>
    </row>
    <row r="135" spans="1:10" s="1129" customFormat="1" ht="15.75" customHeight="1">
      <c r="A135" s="1138"/>
      <c r="B135" s="1138" t="s">
        <v>28</v>
      </c>
      <c r="D135" s="1139">
        <f>SUM(D131:D134)</f>
        <v>0</v>
      </c>
      <c r="E135" s="1122"/>
      <c r="F135" s="124" t="str">
        <f>IF(D135=0,"",D135/D$69)</f>
        <v/>
      </c>
      <c r="H135" s="1139">
        <f>SUM(H131:H134)</f>
        <v>0</v>
      </c>
      <c r="I135" s="1122"/>
      <c r="J135" s="124" t="str">
        <f>IF(H135=0,"",H135/H$69)</f>
        <v/>
      </c>
    </row>
    <row r="136" spans="1:10" s="1129" customFormat="1" ht="11.25" customHeight="1">
      <c r="A136" s="1138"/>
      <c r="B136" s="1138"/>
      <c r="D136" s="1137"/>
      <c r="E136" s="1122"/>
      <c r="F136" s="119"/>
      <c r="H136" s="1137"/>
      <c r="I136" s="1122"/>
      <c r="J136" s="119"/>
    </row>
    <row r="137" spans="1:10" s="1129" customFormat="1" ht="11.25" customHeight="1">
      <c r="A137" s="1105" t="s">
        <v>87</v>
      </c>
      <c r="B137" s="1105"/>
      <c r="D137" s="1137"/>
      <c r="E137" s="1130"/>
      <c r="F137" s="119" t="str">
        <f t="shared" ref="F137:F145" si="21">IF(D137=0,"",D137/D$69)</f>
        <v/>
      </c>
      <c r="H137" s="1137"/>
      <c r="I137" s="1130"/>
      <c r="J137" s="119" t="str">
        <f t="shared" ref="J137:J145" si="22">IF(H137=0,"",H137/H$69)</f>
        <v/>
      </c>
    </row>
    <row r="138" spans="1:10" s="1129" customFormat="1" ht="11.25" customHeight="1">
      <c r="A138" s="368" t="s">
        <v>561</v>
      </c>
      <c r="B138" s="1104"/>
      <c r="D138" s="1132"/>
      <c r="E138" s="1130"/>
      <c r="F138" s="122" t="str">
        <f t="shared" si="21"/>
        <v/>
      </c>
      <c r="H138" s="1132"/>
      <c r="I138" s="1130"/>
      <c r="J138" s="122" t="str">
        <f t="shared" si="22"/>
        <v/>
      </c>
    </row>
    <row r="139" spans="1:10" s="1129" customFormat="1" ht="11.25" customHeight="1">
      <c r="A139" s="368" t="s">
        <v>89</v>
      </c>
      <c r="B139" s="1104"/>
      <c r="D139" s="1132"/>
      <c r="E139" s="1130"/>
      <c r="F139" s="122" t="str">
        <f t="shared" si="21"/>
        <v/>
      </c>
      <c r="H139" s="1132"/>
      <c r="I139" s="1130"/>
      <c r="J139" s="122" t="str">
        <f t="shared" si="22"/>
        <v/>
      </c>
    </row>
    <row r="140" spans="1:10" s="1103" customFormat="1" ht="11.25" customHeight="1">
      <c r="A140" s="368" t="s">
        <v>564</v>
      </c>
      <c r="B140" s="1104"/>
      <c r="D140" s="1153"/>
      <c r="E140" s="1136"/>
      <c r="F140" s="152" t="str">
        <f t="shared" si="21"/>
        <v/>
      </c>
      <c r="H140" s="1153"/>
      <c r="I140" s="1136"/>
      <c r="J140" s="152" t="str">
        <f t="shared" si="22"/>
        <v/>
      </c>
    </row>
    <row r="141" spans="1:10" s="1129" customFormat="1" ht="11.25" customHeight="1">
      <c r="A141" s="368" t="s">
        <v>91</v>
      </c>
      <c r="B141" s="1104"/>
      <c r="D141" s="1133"/>
      <c r="E141" s="1130"/>
      <c r="F141" s="121" t="str">
        <f t="shared" si="21"/>
        <v/>
      </c>
      <c r="H141" s="1133"/>
      <c r="I141" s="1130"/>
      <c r="J141" s="121" t="str">
        <f t="shared" si="22"/>
        <v/>
      </c>
    </row>
    <row r="142" spans="1:10" s="1129" customFormat="1" ht="11.25" customHeight="1">
      <c r="A142" s="368" t="s">
        <v>129</v>
      </c>
      <c r="B142" s="1104"/>
      <c r="D142" s="1134"/>
      <c r="E142" s="1130"/>
      <c r="F142" s="123" t="str">
        <f t="shared" si="21"/>
        <v/>
      </c>
      <c r="H142" s="1134"/>
      <c r="I142" s="1130"/>
      <c r="J142" s="123" t="str">
        <f t="shared" si="22"/>
        <v/>
      </c>
    </row>
    <row r="143" spans="1:10" s="1129" customFormat="1" ht="11.25" customHeight="1">
      <c r="A143" s="368" t="s">
        <v>92</v>
      </c>
      <c r="B143" s="1104"/>
      <c r="D143" s="1134"/>
      <c r="E143" s="1130"/>
      <c r="F143" s="123" t="str">
        <f t="shared" si="21"/>
        <v/>
      </c>
      <c r="H143" s="1134"/>
      <c r="I143" s="1130"/>
      <c r="J143" s="123" t="str">
        <f t="shared" si="22"/>
        <v/>
      </c>
    </row>
    <row r="144" spans="1:10" s="1129" customFormat="1" ht="15" customHeight="1">
      <c r="A144" s="1138"/>
      <c r="B144" s="1138" t="s">
        <v>28</v>
      </c>
      <c r="D144" s="1139">
        <f>SUM(D138:D143)</f>
        <v>0</v>
      </c>
      <c r="E144" s="1130"/>
      <c r="F144" s="124" t="str">
        <f t="shared" si="21"/>
        <v/>
      </c>
      <c r="H144" s="1139">
        <f>SUM(H138:H143)</f>
        <v>0</v>
      </c>
      <c r="I144" s="1130"/>
      <c r="J144" s="124" t="str">
        <f t="shared" si="22"/>
        <v/>
      </c>
    </row>
    <row r="145" spans="1:10" s="1129" customFormat="1" ht="18" customHeight="1">
      <c r="A145" s="1138"/>
      <c r="B145" s="1144" t="s">
        <v>93</v>
      </c>
      <c r="D145" s="1147">
        <f>D88+D109+D129+D135+D119+D144</f>
        <v>0</v>
      </c>
      <c r="E145" s="1130"/>
      <c r="F145" s="125" t="str">
        <f t="shared" si="21"/>
        <v/>
      </c>
      <c r="H145" s="1147">
        <f>H88+H109+H129+H135+H119+H144</f>
        <v>0</v>
      </c>
      <c r="I145" s="1130"/>
      <c r="J145" s="125" t="str">
        <f t="shared" si="22"/>
        <v/>
      </c>
    </row>
    <row r="146" spans="1:10" s="1129" customFormat="1" ht="5.25" customHeight="1">
      <c r="A146" s="9"/>
      <c r="B146" s="12"/>
      <c r="D146" s="1137"/>
      <c r="E146" s="1130"/>
      <c r="F146" s="119"/>
      <c r="H146" s="1137"/>
      <c r="I146" s="1130"/>
      <c r="J146" s="119"/>
    </row>
    <row r="147" spans="1:10" s="1129" customFormat="1" ht="9.75" customHeight="1">
      <c r="A147" s="9"/>
      <c r="B147" s="12"/>
      <c r="D147" s="1137"/>
      <c r="E147" s="1130"/>
      <c r="F147" s="119"/>
      <c r="H147" s="1137"/>
      <c r="I147" s="1130"/>
      <c r="J147" s="119"/>
    </row>
    <row r="148" spans="1:10" s="1129" customFormat="1" ht="9.75" customHeight="1">
      <c r="A148" s="162" t="s">
        <v>53</v>
      </c>
      <c r="B148" s="162"/>
      <c r="D148" s="1137"/>
      <c r="E148" s="1130"/>
      <c r="F148" s="119"/>
      <c r="H148" s="1137"/>
      <c r="I148" s="1130"/>
      <c r="J148" s="119"/>
    </row>
    <row r="149" spans="1:10" s="1129" customFormat="1" ht="9.75" customHeight="1">
      <c r="A149" s="163" t="s">
        <v>553</v>
      </c>
      <c r="B149" s="163"/>
      <c r="D149" s="1137"/>
      <c r="E149" s="1130"/>
      <c r="F149" s="119"/>
      <c r="H149" s="1137"/>
      <c r="I149" s="1130"/>
      <c r="J149" s="119"/>
    </row>
    <row r="150" spans="1:10" s="1129" customFormat="1" ht="9.75" customHeight="1">
      <c r="A150" s="1428" t="s">
        <v>562</v>
      </c>
      <c r="B150" s="164"/>
      <c r="D150" s="1137"/>
      <c r="E150" s="1130"/>
      <c r="F150" s="119"/>
      <c r="H150" s="1137"/>
      <c r="I150" s="1130"/>
      <c r="J150" s="119"/>
    </row>
    <row r="151" spans="1:10" s="1129" customFormat="1" ht="9.75" customHeight="1" thickBot="1">
      <c r="A151" s="1428" t="s">
        <v>563</v>
      </c>
      <c r="B151" s="164"/>
      <c r="D151" s="1137"/>
      <c r="E151" s="1130"/>
      <c r="F151" s="119"/>
      <c r="H151" s="1137"/>
      <c r="I151" s="1130"/>
      <c r="J151" s="119"/>
    </row>
    <row r="152" spans="1:10" s="1129" customFormat="1" ht="36" customHeight="1">
      <c r="A152" s="1245" t="s">
        <v>95</v>
      </c>
      <c r="B152" s="1246"/>
      <c r="C152" s="1237"/>
      <c r="D152" s="1247"/>
      <c r="E152" s="1237"/>
      <c r="F152" s="1248"/>
      <c r="G152" s="1237"/>
      <c r="H152" s="1247"/>
      <c r="I152" s="1237"/>
      <c r="J152" s="1248"/>
    </row>
    <row r="153" spans="1:10" s="1129" customFormat="1" ht="12">
      <c r="A153" s="266" t="s">
        <v>51</v>
      </c>
      <c r="B153" s="371"/>
      <c r="D153" s="1132">
        <f>D69</f>
        <v>0</v>
      </c>
      <c r="E153" s="1130"/>
      <c r="F153" s="122" t="str">
        <f>IF(D153=0,"",D153/D$69)</f>
        <v/>
      </c>
      <c r="H153" s="1132">
        <f>H69</f>
        <v>0</v>
      </c>
      <c r="I153" s="1130"/>
      <c r="J153" s="122" t="str">
        <f>IF(H153=0,"",H153/H$69)</f>
        <v/>
      </c>
    </row>
    <row r="154" spans="1:10" s="1129" customFormat="1" ht="12">
      <c r="A154" s="312" t="s">
        <v>93</v>
      </c>
      <c r="B154" s="372"/>
      <c r="D154" s="1133">
        <f>D145</f>
        <v>0</v>
      </c>
      <c r="E154" s="1122"/>
      <c r="F154" s="121" t="str">
        <f t="shared" ref="F154:F165" si="23">IF(D154=0,"",D154/D$69)</f>
        <v/>
      </c>
      <c r="H154" s="1133">
        <f>H145</f>
        <v>0</v>
      </c>
      <c r="I154" s="1122"/>
      <c r="J154" s="121" t="str">
        <f t="shared" ref="J154:J165" si="24">IF(H154=0,"",H154/H$69)</f>
        <v/>
      </c>
    </row>
    <row r="155" spans="1:10" s="1155" customFormat="1" ht="12">
      <c r="A155" s="245" t="s">
        <v>96</v>
      </c>
      <c r="B155" s="106"/>
      <c r="D155" s="1156">
        <f>D153-D154</f>
        <v>0</v>
      </c>
      <c r="E155" s="1157"/>
      <c r="F155" s="128" t="str">
        <f>IF(D155=0,"",D155/D$69)</f>
        <v/>
      </c>
      <c r="H155" s="1156">
        <f>H153-H154</f>
        <v>0</v>
      </c>
      <c r="I155" s="1157"/>
      <c r="J155" s="128" t="str">
        <f>IF(H155=0,"",H155/H$69)</f>
        <v/>
      </c>
    </row>
    <row r="156" spans="1:10" s="1129" customFormat="1" ht="12">
      <c r="A156" s="1158" t="s">
        <v>97</v>
      </c>
      <c r="B156" s="1159"/>
      <c r="D156" s="1132"/>
      <c r="E156" s="1122"/>
      <c r="F156" s="121" t="str">
        <f t="shared" si="23"/>
        <v/>
      </c>
      <c r="H156" s="1132"/>
      <c r="I156" s="1122"/>
      <c r="J156" s="121" t="str">
        <f t="shared" si="24"/>
        <v/>
      </c>
    </row>
    <row r="157" spans="1:10" s="1129" customFormat="1" ht="12">
      <c r="A157" s="312" t="s">
        <v>98</v>
      </c>
      <c r="B157" s="338"/>
      <c r="D157" s="1133"/>
      <c r="E157" s="1122"/>
      <c r="F157" s="121" t="str">
        <f t="shared" si="23"/>
        <v/>
      </c>
      <c r="H157" s="1133"/>
      <c r="I157" s="1122"/>
      <c r="J157" s="121" t="str">
        <f t="shared" si="24"/>
        <v/>
      </c>
    </row>
    <row r="158" spans="1:10" s="1129" customFormat="1" ht="12">
      <c r="A158" s="312" t="s">
        <v>99</v>
      </c>
      <c r="B158" s="338"/>
      <c r="D158" s="1133"/>
      <c r="E158" s="1122"/>
      <c r="F158" s="121" t="str">
        <f t="shared" si="23"/>
        <v/>
      </c>
      <c r="H158" s="1133"/>
      <c r="I158" s="1122"/>
      <c r="J158" s="121" t="str">
        <f t="shared" si="24"/>
        <v/>
      </c>
    </row>
    <row r="159" spans="1:10" s="1129" customFormat="1" ht="12">
      <c r="A159" s="312" t="s">
        <v>30</v>
      </c>
      <c r="B159" s="338"/>
      <c r="D159" s="1137"/>
      <c r="E159" s="1122"/>
      <c r="F159" s="119" t="str">
        <f t="shared" si="23"/>
        <v/>
      </c>
      <c r="H159" s="1137"/>
      <c r="I159" s="1122"/>
      <c r="J159" s="119" t="str">
        <f t="shared" si="24"/>
        <v/>
      </c>
    </row>
    <row r="160" spans="1:10" s="1129" customFormat="1" ht="12">
      <c r="A160" s="1160"/>
      <c r="B160" s="1161"/>
      <c r="D160" s="1133"/>
      <c r="E160" s="1122"/>
      <c r="F160" s="121" t="str">
        <f>IF(D160=0,"",D160/D$69)</f>
        <v/>
      </c>
      <c r="H160" s="1133"/>
      <c r="I160" s="1122"/>
      <c r="J160" s="121" t="str">
        <f>IF(H160=0,"",H160/H$69)</f>
        <v/>
      </c>
    </row>
    <row r="161" spans="1:10" s="1155" customFormat="1" ht="22.5" customHeight="1">
      <c r="A161" s="1162" t="s">
        <v>100</v>
      </c>
      <c r="B161" s="1163"/>
      <c r="D161" s="1156">
        <f>SUM(D155:D160)</f>
        <v>0</v>
      </c>
      <c r="E161" s="1164"/>
      <c r="F161" s="128" t="str">
        <f>IF(D161=0,"",D161/D$69)</f>
        <v/>
      </c>
      <c r="H161" s="1156">
        <f>SUM(H155:H160)</f>
        <v>0</v>
      </c>
      <c r="I161" s="1164"/>
      <c r="J161" s="128" t="str">
        <f t="shared" si="24"/>
        <v/>
      </c>
    </row>
    <row r="162" spans="1:10" s="1129" customFormat="1" ht="12">
      <c r="A162" s="311" t="s">
        <v>101</v>
      </c>
      <c r="B162" s="339"/>
      <c r="D162" s="1132"/>
      <c r="E162" s="1122"/>
      <c r="F162" s="122" t="str">
        <f t="shared" si="23"/>
        <v/>
      </c>
      <c r="H162" s="1132">
        <f>D168</f>
        <v>0</v>
      </c>
      <c r="I162" s="1122"/>
      <c r="J162" s="122" t="str">
        <f t="shared" si="24"/>
        <v/>
      </c>
    </row>
    <row r="163" spans="1:10" s="1129" customFormat="1" ht="12">
      <c r="A163" s="1158" t="s">
        <v>100</v>
      </c>
      <c r="B163" s="1159"/>
      <c r="D163" s="1133">
        <f>D161</f>
        <v>0</v>
      </c>
      <c r="E163" s="1122"/>
      <c r="F163" s="121" t="str">
        <f t="shared" si="23"/>
        <v/>
      </c>
      <c r="H163" s="1133">
        <f>H161</f>
        <v>0</v>
      </c>
      <c r="I163" s="1122"/>
      <c r="J163" s="121" t="str">
        <f t="shared" si="24"/>
        <v/>
      </c>
    </row>
    <row r="164" spans="1:10" s="1129" customFormat="1" ht="12">
      <c r="A164" s="311" t="s">
        <v>102</v>
      </c>
      <c r="B164" s="339"/>
      <c r="D164" s="1133"/>
      <c r="E164" s="1164"/>
      <c r="F164" s="121" t="str">
        <f t="shared" si="23"/>
        <v/>
      </c>
      <c r="H164" s="1133"/>
      <c r="I164" s="1164"/>
      <c r="J164" s="121" t="str">
        <f t="shared" si="24"/>
        <v/>
      </c>
    </row>
    <row r="165" spans="1:10" s="1129" customFormat="1" ht="12">
      <c r="A165" s="311" t="s">
        <v>103</v>
      </c>
      <c r="B165" s="339"/>
      <c r="D165" s="1133"/>
      <c r="E165" s="1122"/>
      <c r="F165" s="121" t="str">
        <f t="shared" si="23"/>
        <v/>
      </c>
      <c r="H165" s="1133"/>
      <c r="I165" s="1122"/>
      <c r="J165" s="121" t="str">
        <f t="shared" si="24"/>
        <v/>
      </c>
    </row>
    <row r="166" spans="1:10" s="1129" customFormat="1" ht="12">
      <c r="A166" s="312" t="s">
        <v>30</v>
      </c>
      <c r="B166" s="338"/>
      <c r="D166" s="1165"/>
      <c r="E166" s="1122"/>
      <c r="F166" s="129"/>
      <c r="H166" s="1165"/>
      <c r="I166" s="1122"/>
      <c r="J166" s="129"/>
    </row>
    <row r="167" spans="1:10" s="1129" customFormat="1" ht="12">
      <c r="A167" s="1160"/>
      <c r="B167" s="1161"/>
      <c r="D167" s="1132"/>
      <c r="E167" s="1122"/>
      <c r="F167" s="122" t="str">
        <f>IF(D167=0,"",D167/D$69)</f>
        <v/>
      </c>
      <c r="H167" s="1132"/>
      <c r="I167" s="1122"/>
      <c r="J167" s="122" t="str">
        <f>IF(H167=0,"",H167/H$69)</f>
        <v/>
      </c>
    </row>
    <row r="168" spans="1:10" s="1155" customFormat="1" ht="24.75" customHeight="1">
      <c r="A168" s="2345" t="s">
        <v>171</v>
      </c>
      <c r="B168" s="2345"/>
      <c r="D168" s="1156">
        <f>SUM(D162:D167)</f>
        <v>0</v>
      </c>
      <c r="E168" s="1164"/>
      <c r="F168" s="128" t="str">
        <f>IF(D168=0,"",D168/D$69)</f>
        <v/>
      </c>
      <c r="H168" s="1156">
        <f>SUM(H162:H167)</f>
        <v>0</v>
      </c>
      <c r="I168" s="1164"/>
      <c r="J168" s="128" t="str">
        <f>IF(H168=0,"",H168/H$69)</f>
        <v/>
      </c>
    </row>
    <row r="169" spans="1:10" s="1155" customFormat="1" ht="15.75" customHeight="1">
      <c r="A169" s="1166"/>
      <c r="B169" s="1166"/>
      <c r="D169" s="1167"/>
      <c r="E169" s="1164"/>
      <c r="F169" s="397"/>
      <c r="H169" s="1167"/>
      <c r="I169" s="1164"/>
      <c r="J169" s="397"/>
    </row>
    <row r="170" spans="1:10" s="1129" customFormat="1" ht="12">
      <c r="A170" s="1162" t="s">
        <v>2</v>
      </c>
      <c r="B170" s="1163"/>
      <c r="D170" s="1137"/>
      <c r="E170" s="1122"/>
      <c r="F170" s="119"/>
      <c r="H170" s="1137"/>
      <c r="I170" s="1122"/>
      <c r="J170" s="119"/>
    </row>
    <row r="171" spans="1:10" s="1129" customFormat="1" ht="12">
      <c r="A171" s="1168" t="s">
        <v>4</v>
      </c>
      <c r="B171" s="1169"/>
      <c r="C171" s="1170"/>
      <c r="D171" s="1171"/>
      <c r="E171" s="1172"/>
      <c r="F171" s="126" t="str">
        <f>IF(D173=0,"",D171/D173)</f>
        <v/>
      </c>
      <c r="G171" s="1170"/>
      <c r="H171" s="1171"/>
      <c r="I171" s="1172"/>
      <c r="J171" s="399" t="str">
        <f>IF(H173=0,"",H171/H173)</f>
        <v/>
      </c>
    </row>
    <row r="172" spans="1:10" s="1129" customFormat="1" ht="12">
      <c r="A172" s="1173" t="s">
        <v>3</v>
      </c>
      <c r="B172" s="1174"/>
      <c r="C172" s="1130"/>
      <c r="D172" s="1133"/>
      <c r="E172" s="1122"/>
      <c r="F172" s="119" t="str">
        <f>IF(D174=0,"",D172/D173)</f>
        <v/>
      </c>
      <c r="G172" s="1130"/>
      <c r="H172" s="1133"/>
      <c r="I172" s="1122"/>
      <c r="J172" s="394" t="str">
        <f>IF(H174=0,"",H172/H173)</f>
        <v/>
      </c>
    </row>
    <row r="173" spans="1:10" s="1129" customFormat="1" ht="15.75" customHeight="1">
      <c r="A173" s="1184" t="s">
        <v>409</v>
      </c>
      <c r="B173" s="1175"/>
      <c r="C173" s="1130"/>
      <c r="D173" s="1156">
        <f>SUM(D171:D172)</f>
        <v>0</v>
      </c>
      <c r="E173" s="1164"/>
      <c r="F173" s="128" t="str">
        <f>IF(D173=0,"",D173/D173)</f>
        <v/>
      </c>
      <c r="G173" s="1157"/>
      <c r="H173" s="1156">
        <f>SUM(H171:H172)</f>
        <v>0</v>
      </c>
      <c r="I173" s="1164"/>
      <c r="J173" s="133" t="str">
        <f>IF(H173=0,"",H173/H173)</f>
        <v/>
      </c>
    </row>
    <row r="174" spans="1:10" s="1129" customFormat="1" ht="12">
      <c r="A174" s="1176"/>
      <c r="B174" s="1177"/>
      <c r="C174" s="1178"/>
      <c r="D174" s="1179"/>
      <c r="E174" s="1180"/>
      <c r="F174" s="130"/>
      <c r="G174" s="1178"/>
      <c r="H174" s="1179"/>
      <c r="I174" s="1180"/>
      <c r="J174" s="134"/>
    </row>
    <row r="175" spans="1:10" s="1129" customFormat="1" ht="9" customHeight="1">
      <c r="A175" s="1162"/>
      <c r="B175" s="1163"/>
      <c r="D175" s="1137"/>
      <c r="E175" s="1122"/>
      <c r="F175" s="119"/>
      <c r="H175" s="1137"/>
      <c r="I175" s="1122"/>
      <c r="J175" s="119"/>
    </row>
    <row r="176" spans="1:10" s="1129" customFormat="1" ht="5.25" customHeight="1">
      <c r="A176" s="1162"/>
      <c r="B176" s="1163"/>
      <c r="D176" s="1137"/>
      <c r="E176" s="1122"/>
      <c r="F176" s="119"/>
      <c r="H176" s="1137"/>
      <c r="I176" s="1122"/>
      <c r="J176" s="119"/>
    </row>
    <row r="177" spans="1:10" s="1129" customFormat="1" ht="6" customHeight="1">
      <c r="A177" s="1162"/>
      <c r="B177" s="1163"/>
      <c r="D177" s="1137"/>
      <c r="E177" s="1122"/>
      <c r="F177" s="119"/>
      <c r="H177" s="1137"/>
      <c r="I177" s="1122"/>
      <c r="J177" s="119"/>
    </row>
    <row r="178" spans="1:10" s="1129" customFormat="1" ht="12">
      <c r="A178" s="58" t="s">
        <v>104</v>
      </c>
      <c r="B178" s="58"/>
      <c r="D178" s="1137"/>
      <c r="E178" s="1122"/>
      <c r="F178" s="119"/>
      <c r="H178" s="1137"/>
      <c r="I178" s="1122"/>
      <c r="J178" s="119"/>
    </row>
    <row r="179" spans="1:10" s="1129" customFormat="1" ht="12">
      <c r="A179" s="1162"/>
      <c r="B179" s="1163"/>
      <c r="D179" s="1137"/>
      <c r="E179" s="1164"/>
      <c r="F179" s="119"/>
      <c r="H179" s="1137"/>
      <c r="I179" s="1164"/>
      <c r="J179" s="119"/>
    </row>
    <row r="180" spans="1:10" s="1129" customFormat="1" ht="12">
      <c r="A180" s="1168" t="s">
        <v>105</v>
      </c>
      <c r="B180" s="1181"/>
      <c r="C180" s="1170"/>
      <c r="D180" s="1171"/>
      <c r="E180" s="1172"/>
      <c r="F180" s="127" t="str">
        <f>IF(D180=0,"",D180/D$153)</f>
        <v/>
      </c>
      <c r="G180" s="1170"/>
      <c r="H180" s="1171"/>
      <c r="I180" s="1172"/>
      <c r="J180" s="131" t="str">
        <f>IF(H180=0,"",H180/H$153)</f>
        <v/>
      </c>
    </row>
    <row r="181" spans="1:10" s="1129" customFormat="1" ht="12">
      <c r="A181" s="1173" t="s">
        <v>106</v>
      </c>
      <c r="B181" s="1182"/>
      <c r="C181" s="1130"/>
      <c r="D181" s="1133"/>
      <c r="E181" s="1183"/>
      <c r="F181" s="121" t="str">
        <f>IF(D181=0,"",D181/D$153)</f>
        <v/>
      </c>
      <c r="G181" s="1130"/>
      <c r="H181" s="1133"/>
      <c r="I181" s="1183"/>
      <c r="J181" s="132" t="str">
        <f>IF(H181=0,"",H181/H$153)</f>
        <v/>
      </c>
    </row>
    <row r="182" spans="1:10" s="1129" customFormat="1" ht="12">
      <c r="A182" s="1173" t="s">
        <v>107</v>
      </c>
      <c r="B182" s="1182"/>
      <c r="C182" s="1130"/>
      <c r="D182" s="1133"/>
      <c r="E182" s="1183"/>
      <c r="F182" s="121" t="str">
        <f>IF(D182=0,"",D182/D$153)</f>
        <v/>
      </c>
      <c r="G182" s="1130"/>
      <c r="H182" s="1133"/>
      <c r="I182" s="1183"/>
      <c r="J182" s="132" t="str">
        <f>IF(H182=0,"",H182/H$153)</f>
        <v/>
      </c>
    </row>
    <row r="183" spans="1:10" s="1129" customFormat="1" ht="12">
      <c r="A183" s="1184" t="s">
        <v>108</v>
      </c>
      <c r="B183" s="1174"/>
      <c r="C183" s="1130"/>
      <c r="D183" s="1185">
        <f>SUM(D180:D182)</f>
        <v>0</v>
      </c>
      <c r="E183" s="1130"/>
      <c r="F183" s="128" t="str">
        <f>IF(D183=0,"",D183/D$153)</f>
        <v/>
      </c>
      <c r="G183" s="1130"/>
      <c r="H183" s="1185">
        <f>SUM(H180:H182)</f>
        <v>0</v>
      </c>
      <c r="I183" s="1130"/>
      <c r="J183" s="133" t="str">
        <f>IF(H183=0,"",H183/H$153)</f>
        <v/>
      </c>
    </row>
    <row r="184" spans="1:10" s="1129" customFormat="1" ht="15" customHeight="1">
      <c r="A184" s="1176"/>
      <c r="B184" s="1177"/>
      <c r="C184" s="1178"/>
      <c r="D184" s="1179"/>
      <c r="E184" s="1178"/>
      <c r="F184" s="130"/>
      <c r="G184" s="1178"/>
      <c r="H184" s="1179"/>
      <c r="I184" s="1178"/>
      <c r="J184" s="134"/>
    </row>
    <row r="185" spans="1:10" s="1129" customFormat="1" ht="7.5" customHeight="1">
      <c r="A185" s="1186"/>
      <c r="B185" s="1174"/>
      <c r="D185" s="1137"/>
      <c r="E185" s="1130"/>
      <c r="F185" s="119"/>
      <c r="H185" s="1137"/>
      <c r="I185" s="1130"/>
      <c r="J185" s="119"/>
    </row>
    <row r="186" spans="1:10" s="1129" customFormat="1" ht="11.25" customHeight="1">
      <c r="A186" s="101" t="s">
        <v>109</v>
      </c>
      <c r="B186" s="101"/>
      <c r="D186" s="1137"/>
      <c r="E186" s="1130"/>
      <c r="F186" s="119"/>
      <c r="H186" s="1137"/>
      <c r="I186" s="1130"/>
      <c r="J186" s="119"/>
    </row>
    <row r="187" spans="1:10" s="1129" customFormat="1" ht="9" customHeight="1">
      <c r="A187" s="101"/>
      <c r="B187" s="101"/>
      <c r="D187" s="1137"/>
      <c r="E187" s="1130"/>
      <c r="F187" s="119"/>
      <c r="H187" s="1137"/>
      <c r="I187" s="1130"/>
      <c r="J187" s="119"/>
    </row>
    <row r="188" spans="1:10" s="1129" customFormat="1" ht="12">
      <c r="A188" s="1168" t="s">
        <v>110</v>
      </c>
      <c r="B188" s="1181"/>
      <c r="C188" s="1170"/>
      <c r="D188" s="1171"/>
      <c r="E188" s="1170"/>
      <c r="F188" s="127" t="str">
        <f>IF(D188=0,"",D188/D$153)</f>
        <v/>
      </c>
      <c r="G188" s="1170"/>
      <c r="H188" s="1171"/>
      <c r="I188" s="1170"/>
      <c r="J188" s="131" t="str">
        <f>IF(H188=0,"",H188/H$153)</f>
        <v/>
      </c>
    </row>
    <row r="189" spans="1:10" s="1129" customFormat="1" ht="12">
      <c r="A189" s="1187" t="s">
        <v>55</v>
      </c>
      <c r="B189" s="1183"/>
      <c r="C189" s="1130"/>
      <c r="D189" s="1133"/>
      <c r="E189" s="1130"/>
      <c r="F189" s="121" t="str">
        <f>IF(D189=0,"",D189/D$153)</f>
        <v/>
      </c>
      <c r="G189" s="1130"/>
      <c r="H189" s="1133"/>
      <c r="I189" s="1130"/>
      <c r="J189" s="132" t="str">
        <f>IF(H189=0,"",H189/H$153)</f>
        <v/>
      </c>
    </row>
    <row r="190" spans="1:10" s="1129" customFormat="1" ht="12">
      <c r="A190" s="1173" t="s">
        <v>56</v>
      </c>
      <c r="B190" s="1182"/>
      <c r="C190" s="1130"/>
      <c r="D190" s="1133"/>
      <c r="E190" s="1130"/>
      <c r="F190" s="121" t="str">
        <f>IF(D190=0,"",D190/D$153)</f>
        <v/>
      </c>
      <c r="G190" s="1130"/>
      <c r="H190" s="1133"/>
      <c r="I190" s="1130"/>
      <c r="J190" s="132" t="str">
        <f>IF(H190=0,"",H190/H$153)</f>
        <v/>
      </c>
    </row>
    <row r="191" spans="1:10" s="1129" customFormat="1" ht="12">
      <c r="A191" s="379" t="s">
        <v>30</v>
      </c>
      <c r="B191" s="338"/>
      <c r="C191" s="1130"/>
      <c r="D191" s="1133"/>
      <c r="E191" s="1130"/>
      <c r="F191" s="121" t="str">
        <f>IF(D191=0,"",D191/D$153)</f>
        <v/>
      </c>
      <c r="G191" s="1130"/>
      <c r="H191" s="1133"/>
      <c r="I191" s="1130"/>
      <c r="J191" s="132" t="str">
        <f>IF(H191=0,"",H191/H$153)</f>
        <v/>
      </c>
    </row>
    <row r="192" spans="1:10" s="1129" customFormat="1" ht="16.5" customHeight="1">
      <c r="A192" s="1184" t="s">
        <v>57</v>
      </c>
      <c r="B192" s="1188"/>
      <c r="C192" s="1130"/>
      <c r="D192" s="1185">
        <f>SUM(D188:D191)</f>
        <v>0</v>
      </c>
      <c r="E192" s="1130"/>
      <c r="F192" s="128" t="str">
        <f>IF(D192=0,"",D192/D$153)</f>
        <v/>
      </c>
      <c r="G192" s="1130"/>
      <c r="H192" s="1185">
        <f>SUM(H188:H191)</f>
        <v>0</v>
      </c>
      <c r="I192" s="1130"/>
      <c r="J192" s="133" t="str">
        <f>IF(H192=0,"",H192/H$153)</f>
        <v/>
      </c>
    </row>
    <row r="193" spans="1:13" s="1129" customFormat="1" ht="12">
      <c r="A193" s="1176"/>
      <c r="B193" s="1177"/>
      <c r="C193" s="1178"/>
      <c r="D193" s="1179"/>
      <c r="E193" s="1178"/>
      <c r="F193" s="130"/>
      <c r="G193" s="1178"/>
      <c r="H193" s="1179"/>
      <c r="I193" s="1178"/>
      <c r="J193" s="134"/>
    </row>
    <row r="194" spans="1:13" s="1129" customFormat="1" ht="8.25" customHeight="1">
      <c r="A194" s="365"/>
      <c r="B194" s="328"/>
      <c r="E194" s="1130"/>
      <c r="F194" s="119"/>
      <c r="I194" s="1130"/>
      <c r="J194" s="119"/>
    </row>
    <row r="195" spans="1:13" s="1129" customFormat="1" ht="12">
      <c r="A195" s="162" t="s">
        <v>53</v>
      </c>
      <c r="B195" s="162"/>
      <c r="E195" s="1130"/>
      <c r="F195" s="119"/>
      <c r="I195" s="1130"/>
      <c r="J195" s="119"/>
    </row>
    <row r="196" spans="1:13" s="1129" customFormat="1" ht="33" customHeight="1">
      <c r="A196" s="2346" t="s">
        <v>717</v>
      </c>
      <c r="B196" s="2347"/>
      <c r="C196" s="2346"/>
      <c r="D196" s="2346"/>
      <c r="E196" s="2346"/>
      <c r="F196" s="2346"/>
      <c r="G196" s="2346"/>
      <c r="H196" s="2346"/>
      <c r="I196" s="2346"/>
      <c r="J196" s="2346"/>
      <c r="K196" s="1189"/>
      <c r="L196" s="1189"/>
      <c r="M196" s="1189"/>
    </row>
    <row r="197" spans="1:13" s="1129" customFormat="1" ht="15.75" customHeight="1">
      <c r="A197" s="1299"/>
      <c r="B197" s="1300"/>
      <c r="C197" s="1299"/>
      <c r="D197" s="1299"/>
      <c r="E197" s="1299"/>
      <c r="F197" s="1299"/>
      <c r="G197" s="1299"/>
      <c r="H197" s="1299"/>
      <c r="I197" s="1299"/>
      <c r="J197" s="1299"/>
      <c r="K197" s="1189"/>
      <c r="L197" s="1189"/>
      <c r="M197" s="1189"/>
    </row>
    <row r="198" spans="1:13" s="1129" customFormat="1" ht="6.75" customHeight="1">
      <c r="A198" s="1288"/>
      <c r="B198" s="1190"/>
      <c r="C198" s="1191"/>
      <c r="D198" s="157"/>
      <c r="E198" s="1192"/>
      <c r="F198" s="1193"/>
      <c r="G198" s="1193"/>
      <c r="H198" s="1194"/>
      <c r="I198" s="1191"/>
      <c r="J198" s="156"/>
    </row>
    <row r="199" spans="1:13">
      <c r="A199" s="102" t="str">
        <f>"Situation financière " &amp;D7&amp; " affichant un déficit accumulé supérieur à 10 %"</f>
        <v>Situation financière 2018-2019 affichant un déficit accumulé supérieur à 10 %</v>
      </c>
      <c r="C199" s="1232"/>
      <c r="D199" s="1232"/>
      <c r="E199" s="1233"/>
      <c r="G199" s="1232"/>
      <c r="H199" s="1232"/>
      <c r="I199" s="1233"/>
    </row>
    <row r="200" spans="1:13" s="1600" customFormat="1" ht="33.75" customHeight="1">
      <c r="A200" s="2314" t="s">
        <v>758</v>
      </c>
      <c r="B200" s="2343"/>
      <c r="C200" s="2343"/>
      <c r="D200" s="2343"/>
      <c r="E200" s="2343"/>
      <c r="F200" s="2343"/>
      <c r="G200" s="2343"/>
      <c r="H200" s="2343"/>
      <c r="I200" s="2343"/>
      <c r="J200" s="2343"/>
    </row>
    <row r="214" spans="2:2">
      <c r="B214" s="1235"/>
    </row>
    <row r="215" spans="2:2">
      <c r="B215" s="1235"/>
    </row>
    <row r="216" spans="2:2">
      <c r="B216" s="1235"/>
    </row>
    <row r="217" spans="2:2">
      <c r="B217" s="1235"/>
    </row>
    <row r="218" spans="2:2">
      <c r="B218" s="1235"/>
    </row>
    <row r="219" spans="2:2">
      <c r="B219" s="1235"/>
    </row>
    <row r="220" spans="2:2">
      <c r="B220" s="1235"/>
    </row>
    <row r="221" spans="2:2">
      <c r="B221" s="1235"/>
    </row>
    <row r="222" spans="2:2">
      <c r="B222" s="1235"/>
    </row>
    <row r="223" spans="2:2">
      <c r="B223" s="1235"/>
    </row>
    <row r="224" spans="2:2">
      <c r="B224" s="1235"/>
    </row>
    <row r="225" spans="1:10">
      <c r="B225" s="1235"/>
    </row>
    <row r="226" spans="1:10">
      <c r="B226" s="1235"/>
    </row>
    <row r="227" spans="1:10">
      <c r="A227" s="102" t="str">
        <f>"Situation financière " &amp;D7&amp; " affichant un surplus accumulé supérieur à 35 %"</f>
        <v>Situation financière 2018-2019 affichant un surplus accumulé supérieur à 35 %</v>
      </c>
      <c r="B227" s="1234"/>
      <c r="C227" s="1232"/>
      <c r="D227" s="1232"/>
      <c r="E227" s="1233"/>
      <c r="G227" s="1232"/>
      <c r="H227" s="1232"/>
      <c r="I227" s="1233"/>
    </row>
    <row r="228" spans="1:10" ht="42.75" customHeight="1">
      <c r="A228" s="2314" t="s">
        <v>759</v>
      </c>
      <c r="B228" s="2342"/>
      <c r="C228" s="2342"/>
      <c r="D228" s="2342"/>
      <c r="E228" s="2342"/>
      <c r="F228" s="2342"/>
      <c r="G228" s="2342"/>
      <c r="H228" s="2342"/>
      <c r="I228" s="2342"/>
      <c r="J228" s="2342"/>
    </row>
    <row r="229" spans="1:10">
      <c r="B229" s="1234"/>
    </row>
    <row r="230" spans="1:10">
      <c r="B230" s="1234"/>
    </row>
    <row r="231" spans="1:10">
      <c r="B231" s="1234"/>
    </row>
    <row r="232" spans="1:10">
      <c r="B232" s="1234"/>
    </row>
    <row r="233" spans="1:10">
      <c r="B233" s="1234"/>
    </row>
    <row r="234" spans="1:10">
      <c r="B234" s="1234"/>
    </row>
    <row r="235" spans="1:10">
      <c r="B235" s="1234"/>
    </row>
    <row r="236" spans="1:10">
      <c r="B236" s="1234"/>
    </row>
    <row r="237" spans="1:10">
      <c r="B237" s="1234"/>
    </row>
    <row r="238" spans="1:10">
      <c r="B238" s="1234"/>
    </row>
    <row r="239" spans="1:10">
      <c r="B239" s="1234"/>
    </row>
    <row r="240" spans="1:10">
      <c r="B240" s="1234"/>
    </row>
  </sheetData>
  <customSheetViews>
    <customSheetView guid="{E81D238A-7B02-4284-898B-8B059A14501E}" showPageBreaks="1" showGridLines="0" zeroValues="0" topLeftCell="A181">
      <selection activeCell="A202" sqref="A202:N202"/>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1"/>
      <headerFooter alignWithMargins="0">
        <oddFooter>&amp;R&amp;8Soutien à la mission 2017-2018</oddFooter>
      </headerFooter>
    </customSheetView>
    <customSheetView guid="{880C3229-9790-4559-BAA0-FBDBBD6DDD03}" showGridLines="0" zeroValues="0" topLeftCell="A154">
      <selection activeCell="R205" sqref="R205"/>
      <rowBreaks count="2" manualBreakCount="2">
        <brk id="76" max="16383" man="1"/>
        <brk id="132" max="16383" man="1"/>
      </rowBreaks>
      <pageMargins left="0.55118110236220474" right="0.31496062992125984" top="0.27559055118110237" bottom="0.35433070866141736" header="0" footer="0.27559055118110237"/>
      <pageSetup scale="78" firstPageNumber="29" fitToHeight="0" orientation="portrait" r:id="rId2"/>
      <headerFooter alignWithMargins="0">
        <oddFooter>&amp;R&amp;8Soutien à la mission 2017-2018</oddFooter>
      </headerFooter>
    </customSheetView>
  </customSheetViews>
  <mergeCells count="10">
    <mergeCell ref="A83:B83"/>
    <mergeCell ref="A44:B44"/>
    <mergeCell ref="A67:B67"/>
    <mergeCell ref="A81:B81"/>
    <mergeCell ref="A82:B82"/>
    <mergeCell ref="A228:J228"/>
    <mergeCell ref="A200:J200"/>
    <mergeCell ref="A125:B125"/>
    <mergeCell ref="A168:B168"/>
    <mergeCell ref="A196:J196"/>
  </mergeCells>
  <pageMargins left="0.55118110236220474" right="0.31496062992125984" top="0.27559055118110237" bottom="0.35433070866141736" header="0" footer="0.27559055118110237"/>
  <pageSetup scale="85" firstPageNumber="29" fitToHeight="0" orientation="portrait" r:id="rId3"/>
  <headerFooter alignWithMargins="0">
    <oddFooter>&amp;R&amp;8Rapport final d'activité</oddFooter>
  </headerFooter>
  <rowBreaks count="2" manualBreakCount="2">
    <brk id="74" max="16383" man="1"/>
    <brk id="12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1378" r:id="rId6" name="Check Box 2">
              <controlPr defaultSize="0" autoFill="0" autoLine="0" autoPict="0">
                <anchor moveWithCells="1">
                  <from>
                    <xdr:col>7</xdr:col>
                    <xdr:colOff>161925</xdr:colOff>
                    <xdr:row>6</xdr:row>
                    <xdr:rowOff>95250</xdr:rowOff>
                  </from>
                  <to>
                    <xdr:col>9</xdr:col>
                    <xdr:colOff>0</xdr:colOff>
                    <xdr:row>8</xdr:row>
                    <xdr:rowOff>28575</xdr:rowOff>
                  </to>
                </anchor>
              </controlPr>
            </control>
          </mc:Choice>
        </mc:AlternateContent>
        <mc:AlternateContent xmlns:mc="http://schemas.openxmlformats.org/markup-compatibility/2006">
          <mc:Choice Requires="x14">
            <control shapeId="101379" r:id="rId7" name="Check Box 3">
              <controlPr defaultSize="0" autoFill="0" autoLine="0" autoPict="0">
                <anchor moveWithCells="1">
                  <from>
                    <xdr:col>7</xdr:col>
                    <xdr:colOff>161925</xdr:colOff>
                    <xdr:row>7</xdr:row>
                    <xdr:rowOff>95250</xdr:rowOff>
                  </from>
                  <to>
                    <xdr:col>9</xdr:col>
                    <xdr:colOff>0</xdr:colOff>
                    <xdr:row>9</xdr:row>
                    <xdr:rowOff>28575</xdr:rowOff>
                  </to>
                </anchor>
              </controlPr>
            </control>
          </mc:Choice>
        </mc:AlternateContent>
        <mc:AlternateContent xmlns:mc="http://schemas.openxmlformats.org/markup-compatibility/2006">
          <mc:Choice Requires="x14">
            <control shapeId="101383" r:id="rId8" name="Check Box 7">
              <controlPr defaultSize="0" autoFill="0" autoLine="0" autoPict="0">
                <anchor moveWithCells="1">
                  <from>
                    <xdr:col>3</xdr:col>
                    <xdr:colOff>190500</xdr:colOff>
                    <xdr:row>7</xdr:row>
                    <xdr:rowOff>19050</xdr:rowOff>
                  </from>
                  <to>
                    <xdr:col>5</xdr:col>
                    <xdr:colOff>28575</xdr:colOff>
                    <xdr:row>8</xdr:row>
                    <xdr:rowOff>95250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197"/>
  <sheetViews>
    <sheetView showGridLines="0" showZeros="0" topLeftCell="A136" zoomScaleNormal="100" zoomScaleSheetLayoutView="100" workbookViewId="0">
      <selection activeCell="A179" sqref="A179:J179"/>
    </sheetView>
  </sheetViews>
  <sheetFormatPr baseColWidth="10" defaultRowHeight="12.75"/>
  <cols>
    <col min="1" max="1" width="22.5703125" style="296" customWidth="1"/>
    <col min="2" max="2" width="40.140625" style="296" customWidth="1"/>
    <col min="3" max="3" width="4.28515625" style="1195" customWidth="1"/>
    <col min="4" max="4" width="10.28515625" style="1195" customWidth="1"/>
    <col min="5" max="5" width="1.28515625" style="1196" customWidth="1"/>
    <col min="6" max="6" width="5.28515625" style="275" customWidth="1"/>
    <col min="7" max="7" width="1.28515625" style="1195" customWidth="1"/>
    <col min="8" max="8" width="10.28515625" style="1195" customWidth="1"/>
    <col min="9" max="9" width="1.28515625" style="1196" customWidth="1"/>
    <col min="10" max="10" width="5.28515625" style="275" customWidth="1"/>
  </cols>
  <sheetData>
    <row r="1" spans="1:10" s="160" customFormat="1" ht="26.25" customHeight="1">
      <c r="A1" s="159" t="s">
        <v>140</v>
      </c>
      <c r="B1" s="159"/>
      <c r="C1" s="159"/>
      <c r="J1" s="342" t="s">
        <v>381</v>
      </c>
    </row>
    <row r="2" spans="1:10" s="160" customFormat="1" ht="13.5" customHeight="1">
      <c r="A2" s="159"/>
      <c r="B2" s="159"/>
      <c r="C2" s="159"/>
      <c r="D2" s="1102"/>
      <c r="E2" s="1102"/>
      <c r="F2" s="1102"/>
      <c r="G2" s="1102"/>
      <c r="H2" s="1102"/>
      <c r="I2" s="1102"/>
      <c r="J2" s="681" t="s">
        <v>382</v>
      </c>
    </row>
    <row r="3" spans="1:10" s="160" customFormat="1" ht="12.75" customHeight="1">
      <c r="A3" s="159"/>
      <c r="B3" s="159"/>
      <c r="C3" s="159"/>
      <c r="D3" s="1102"/>
      <c r="E3" s="1102"/>
      <c r="F3" s="1102"/>
      <c r="G3" s="1102"/>
      <c r="H3" s="1102"/>
      <c r="I3" s="1102"/>
      <c r="J3" s="681"/>
    </row>
    <row r="4" spans="1:10" ht="13.5" customHeight="1">
      <c r="A4" s="176" t="s">
        <v>149</v>
      </c>
      <c r="B4" s="1404">
        <f>'Page de garde'!$C$3</f>
        <v>0</v>
      </c>
      <c r="C4" s="1405"/>
      <c r="D4" s="1405"/>
      <c r="E4" s="1405"/>
      <c r="F4" s="1405"/>
      <c r="G4" s="1405"/>
      <c r="H4" s="1405"/>
      <c r="I4" s="1091"/>
      <c r="J4" s="1091"/>
    </row>
    <row r="5" spans="1:10" ht="15.75" customHeight="1">
      <c r="A5" s="161" t="s">
        <v>647</v>
      </c>
      <c r="B5" s="356"/>
    </row>
    <row r="6" spans="1:10" s="1" customFormat="1" ht="15" customHeight="1">
      <c r="B6" s="161"/>
      <c r="C6" s="270"/>
      <c r="D6" s="1953" t="str">
        <f>CONCATENATE(LEFT('Page de garde'!C4,4),"-",RIGHT('Page de garde'!C4,4))</f>
        <v>2018-2019</v>
      </c>
      <c r="E6" s="1954"/>
      <c r="F6" s="1955"/>
      <c r="G6" s="1956"/>
      <c r="H6" s="1957" t="str">
        <f>CONCATENATE(LEFT(D6,4)+1,"-",RIGHT(D6,4)+1)</f>
        <v>2019-2020</v>
      </c>
      <c r="I6" s="1197"/>
      <c r="J6" s="291"/>
    </row>
    <row r="7" spans="1:10" ht="13.5" customHeight="1">
      <c r="C7" s="1198"/>
      <c r="D7" s="1199"/>
      <c r="E7" s="1"/>
      <c r="F7" s="277"/>
      <c r="H7" s="1199"/>
      <c r="J7" s="292"/>
    </row>
    <row r="8" spans="1:10">
      <c r="C8" s="1198"/>
      <c r="D8" s="1200"/>
      <c r="F8" s="277"/>
      <c r="H8" s="1200"/>
      <c r="I8" s="1"/>
      <c r="J8" s="277"/>
    </row>
    <row r="9" spans="1:10">
      <c r="C9" s="271"/>
      <c r="D9" s="140" t="s">
        <v>35</v>
      </c>
      <c r="E9" s="137"/>
      <c r="F9" s="278" t="s">
        <v>36</v>
      </c>
      <c r="G9" s="77"/>
      <c r="H9" s="140" t="s">
        <v>35</v>
      </c>
      <c r="I9" s="137"/>
      <c r="J9" s="278" t="s">
        <v>36</v>
      </c>
    </row>
    <row r="10" spans="1:10" s="3" customFormat="1" ht="12">
      <c r="A10" s="102" t="s">
        <v>706</v>
      </c>
      <c r="B10" s="102"/>
      <c r="C10" s="310"/>
      <c r="D10" s="310"/>
      <c r="E10" s="1201"/>
      <c r="F10" s="279"/>
      <c r="G10" s="310"/>
      <c r="H10" s="310"/>
      <c r="I10" s="1201"/>
      <c r="J10" s="279"/>
    </row>
    <row r="11" spans="1:10" s="3" customFormat="1" ht="15" customHeight="1">
      <c r="A11" s="10" t="s">
        <v>38</v>
      </c>
      <c r="B11" s="10"/>
      <c r="C11" s="310"/>
      <c r="D11" s="310"/>
      <c r="E11" s="310"/>
      <c r="F11" s="1202"/>
      <c r="G11" s="310"/>
      <c r="H11" s="310"/>
      <c r="I11" s="310"/>
      <c r="J11" s="1202"/>
    </row>
    <row r="12" spans="1:10" s="3" customFormat="1" ht="12">
      <c r="A12" s="10" t="s">
        <v>1</v>
      </c>
      <c r="B12" s="10"/>
      <c r="C12" s="310"/>
      <c r="D12" s="310"/>
      <c r="E12" s="1201"/>
      <c r="F12" s="279"/>
      <c r="G12" s="310"/>
      <c r="H12" s="310"/>
      <c r="I12" s="1201"/>
      <c r="J12" s="279"/>
    </row>
    <row r="13" spans="1:10" s="3" customFormat="1" ht="13.5" customHeight="1">
      <c r="A13" s="15" t="s">
        <v>113</v>
      </c>
      <c r="B13" s="15"/>
      <c r="C13" s="310"/>
      <c r="D13" s="5"/>
      <c r="E13" s="1201"/>
      <c r="F13" s="281" t="str">
        <f>IF(D13=0,"",D13/D$66)</f>
        <v/>
      </c>
      <c r="G13" s="310"/>
      <c r="H13" s="5"/>
      <c r="I13" s="1201"/>
      <c r="J13" s="281" t="str">
        <f t="shared" ref="J13:J18" si="0">IF(H13=0,"",H13/H$66)</f>
        <v/>
      </c>
    </row>
    <row r="14" spans="1:10" s="3" customFormat="1" ht="12">
      <c r="A14" s="15" t="s">
        <v>114</v>
      </c>
      <c r="B14" s="15"/>
      <c r="C14" s="310"/>
      <c r="D14" s="6"/>
      <c r="E14" s="1201"/>
      <c r="F14" s="282" t="str">
        <f>IF(D14=0,"",D14/D$66)</f>
        <v/>
      </c>
      <c r="G14" s="310"/>
      <c r="H14" s="6"/>
      <c r="I14" s="1201"/>
      <c r="J14" s="282" t="str">
        <f t="shared" si="0"/>
        <v/>
      </c>
    </row>
    <row r="15" spans="1:10" s="3" customFormat="1" ht="12">
      <c r="A15" s="15" t="s">
        <v>115</v>
      </c>
      <c r="B15" s="15"/>
      <c r="C15" s="310"/>
      <c r="D15" s="5"/>
      <c r="E15" s="1201"/>
      <c r="F15" s="281" t="str">
        <f>IF(D15=0,"",D15/D$66)</f>
        <v/>
      </c>
      <c r="G15" s="310"/>
      <c r="H15" s="5"/>
      <c r="I15" s="1201"/>
      <c r="J15" s="281" t="str">
        <f t="shared" si="0"/>
        <v/>
      </c>
    </row>
    <row r="16" spans="1:10" s="3" customFormat="1" ht="12">
      <c r="A16" s="15" t="s">
        <v>167</v>
      </c>
      <c r="B16" s="15"/>
      <c r="C16" s="310"/>
      <c r="D16" s="6"/>
      <c r="E16" s="1201"/>
      <c r="F16" s="282" t="str">
        <f>IF(D16=0,"",D16/D$66)</f>
        <v/>
      </c>
      <c r="G16" s="310"/>
      <c r="H16" s="6"/>
      <c r="I16" s="1201"/>
      <c r="J16" s="282" t="str">
        <f t="shared" si="0"/>
        <v/>
      </c>
    </row>
    <row r="17" spans="1:10" s="3" customFormat="1" ht="12">
      <c r="A17" s="296" t="s">
        <v>117</v>
      </c>
      <c r="B17" s="296"/>
      <c r="C17" s="310"/>
      <c r="D17" s="18"/>
      <c r="E17" s="1"/>
      <c r="F17" s="296" t="str">
        <f>IF(D17=0,"",D17/D$66)</f>
        <v/>
      </c>
      <c r="G17" s="310"/>
      <c r="H17" s="18"/>
      <c r="I17" s="1"/>
      <c r="J17" s="296" t="str">
        <f t="shared" si="0"/>
        <v/>
      </c>
    </row>
    <row r="18" spans="1:10" s="3" customFormat="1" ht="10.5" customHeight="1">
      <c r="A18" s="86"/>
      <c r="B18" s="86"/>
      <c r="C18" s="1201"/>
      <c r="D18" s="5"/>
      <c r="E18" s="1201"/>
      <c r="F18" s="281" t="str">
        <f t="shared" ref="F18:F20" si="1">IF(D18=0,"",D18/D$66)</f>
        <v/>
      </c>
      <c r="G18" s="1201"/>
      <c r="H18" s="5"/>
      <c r="I18" s="1201"/>
      <c r="J18" s="281" t="str">
        <f t="shared" si="0"/>
        <v/>
      </c>
    </row>
    <row r="19" spans="1:10" s="3" customFormat="1" ht="10.5" customHeight="1">
      <c r="A19" s="86"/>
      <c r="B19" s="86"/>
      <c r="C19" s="310"/>
      <c r="D19" s="6"/>
      <c r="E19" s="1201"/>
      <c r="F19" s="282" t="str">
        <f t="shared" si="1"/>
        <v/>
      </c>
      <c r="G19" s="310"/>
      <c r="H19" s="6"/>
      <c r="I19" s="1201"/>
      <c r="J19" s="282" t="str">
        <f t="shared" ref="J19:J20" si="2">IF(H19=0,"",H19/H$66)</f>
        <v/>
      </c>
    </row>
    <row r="20" spans="1:10" s="3" customFormat="1" ht="10.5" customHeight="1">
      <c r="A20" s="86"/>
      <c r="B20" s="86"/>
      <c r="C20" s="310"/>
      <c r="D20" s="6"/>
      <c r="E20" s="1201"/>
      <c r="F20" s="282" t="str">
        <f t="shared" si="1"/>
        <v/>
      </c>
      <c r="G20" s="310"/>
      <c r="H20" s="6"/>
      <c r="I20" s="1201"/>
      <c r="J20" s="282" t="str">
        <f t="shared" si="2"/>
        <v/>
      </c>
    </row>
    <row r="21" spans="1:10" s="3" customFormat="1" ht="12">
      <c r="A21" s="166"/>
      <c r="B21" s="166" t="s">
        <v>28</v>
      </c>
      <c r="C21" s="310"/>
      <c r="D21" s="7">
        <f>SUM(D13:D20)</f>
        <v>0</v>
      </c>
      <c r="E21" s="1"/>
      <c r="F21" s="284" t="str">
        <f>IF(D21=0,"",D21/D$66)</f>
        <v/>
      </c>
      <c r="G21" s="310"/>
      <c r="H21" s="7">
        <f>SUM(H13:H20)</f>
        <v>0</v>
      </c>
      <c r="I21" s="1"/>
      <c r="J21" s="284" t="str">
        <f>IF(H21=0,"",H21/H$66)</f>
        <v/>
      </c>
    </row>
    <row r="22" spans="1:10" s="3" customFormat="1" ht="18" customHeight="1">
      <c r="A22" s="16" t="s">
        <v>59</v>
      </c>
      <c r="B22" s="16"/>
      <c r="C22" s="310"/>
      <c r="D22" s="8"/>
      <c r="E22" s="1"/>
      <c r="F22" s="275"/>
      <c r="G22" s="310"/>
      <c r="H22" s="8"/>
      <c r="I22" s="1"/>
      <c r="J22" s="275"/>
    </row>
    <row r="23" spans="1:10" s="3" customFormat="1" ht="12" customHeight="1">
      <c r="A23" s="11" t="s">
        <v>60</v>
      </c>
      <c r="B23" s="11"/>
      <c r="C23" s="310"/>
      <c r="D23" s="5"/>
      <c r="E23" s="1"/>
      <c r="F23" s="281" t="str">
        <f t="shared" ref="F23:F28" si="3">IF(D23=0,"",D23/D$66)</f>
        <v/>
      </c>
      <c r="G23" s="310"/>
      <c r="H23" s="5"/>
      <c r="I23" s="1"/>
      <c r="J23" s="281" t="str">
        <f t="shared" ref="J23:J28" si="4">IF(H23=0,"",H23/H$66)</f>
        <v/>
      </c>
    </row>
    <row r="24" spans="1:10" s="3" customFormat="1" ht="12" customHeight="1">
      <c r="A24" s="297" t="s">
        <v>61</v>
      </c>
      <c r="B24" s="297"/>
      <c r="C24" s="310"/>
      <c r="D24" s="6"/>
      <c r="E24" s="1"/>
      <c r="F24" s="282" t="str">
        <f t="shared" si="3"/>
        <v/>
      </c>
      <c r="G24" s="310"/>
      <c r="H24" s="6"/>
      <c r="I24" s="1"/>
      <c r="J24" s="282" t="str">
        <f t="shared" si="4"/>
        <v/>
      </c>
    </row>
    <row r="25" spans="1:10" s="3" customFormat="1" ht="12" customHeight="1">
      <c r="A25" s="297" t="s">
        <v>62</v>
      </c>
      <c r="B25" s="297"/>
      <c r="C25" s="310"/>
      <c r="D25" s="6"/>
      <c r="E25" s="1"/>
      <c r="F25" s="282" t="str">
        <f t="shared" si="3"/>
        <v/>
      </c>
      <c r="G25" s="310"/>
      <c r="H25" s="6"/>
      <c r="I25" s="1"/>
      <c r="J25" s="282" t="str">
        <f t="shared" si="4"/>
        <v/>
      </c>
    </row>
    <row r="26" spans="1:10" s="3" customFormat="1" ht="12" customHeight="1">
      <c r="A26" s="297" t="s">
        <v>63</v>
      </c>
      <c r="B26" s="297"/>
      <c r="C26" s="310"/>
      <c r="D26" s="6"/>
      <c r="E26" s="1"/>
      <c r="F26" s="282" t="str">
        <f t="shared" si="3"/>
        <v/>
      </c>
      <c r="G26" s="310"/>
      <c r="H26" s="6"/>
      <c r="I26" s="1"/>
      <c r="J26" s="282" t="str">
        <f t="shared" si="4"/>
        <v/>
      </c>
    </row>
    <row r="27" spans="1:10" s="3" customFormat="1" ht="12" customHeight="1">
      <c r="A27" s="297" t="s">
        <v>64</v>
      </c>
      <c r="B27" s="297"/>
      <c r="C27" s="310"/>
      <c r="D27" s="6"/>
      <c r="E27" s="1"/>
      <c r="F27" s="282" t="str">
        <f t="shared" si="3"/>
        <v/>
      </c>
      <c r="G27" s="310"/>
      <c r="H27" s="6"/>
      <c r="I27" s="1"/>
      <c r="J27" s="282" t="str">
        <f t="shared" si="4"/>
        <v/>
      </c>
    </row>
    <row r="28" spans="1:10" s="3" customFormat="1" ht="12" customHeight="1">
      <c r="A28" s="296" t="s">
        <v>65</v>
      </c>
      <c r="B28" s="296"/>
      <c r="C28" s="310"/>
      <c r="D28" s="6"/>
      <c r="E28" s="1"/>
      <c r="F28" s="282" t="str">
        <f t="shared" si="3"/>
        <v/>
      </c>
      <c r="G28" s="310"/>
      <c r="H28" s="6"/>
      <c r="I28" s="1"/>
      <c r="J28" s="282" t="str">
        <f t="shared" si="4"/>
        <v/>
      </c>
    </row>
    <row r="29" spans="1:10" s="3" customFormat="1" ht="12" customHeight="1">
      <c r="A29" s="166"/>
      <c r="B29" s="166" t="s">
        <v>28</v>
      </c>
      <c r="C29" s="310"/>
      <c r="D29" s="7">
        <f>SUM(D23:D28)</f>
        <v>0</v>
      </c>
      <c r="E29" s="1"/>
      <c r="F29" s="284" t="str">
        <f>IF(D29=0,"",D29/D$66)</f>
        <v/>
      </c>
      <c r="G29" s="310"/>
      <c r="H29" s="7">
        <f>SUM(H23:H28)</f>
        <v>0</v>
      </c>
      <c r="I29" s="1"/>
      <c r="J29" s="284" t="str">
        <f>IF(H29=0,"",H29/H$66)</f>
        <v/>
      </c>
    </row>
    <row r="30" spans="1:10" s="3" customFormat="1" ht="12" customHeight="1">
      <c r="A30" s="9"/>
      <c r="B30" s="267" t="s">
        <v>163</v>
      </c>
      <c r="C30" s="310"/>
      <c r="D30" s="7">
        <f>D21+D29</f>
        <v>0</v>
      </c>
      <c r="E30" s="1"/>
      <c r="F30" s="284" t="str">
        <f>IF(D30=0,"",D30/D$66)</f>
        <v/>
      </c>
      <c r="G30" s="310"/>
      <c r="H30" s="7">
        <f>H21+H29</f>
        <v>0</v>
      </c>
      <c r="I30" s="1"/>
      <c r="J30" s="284" t="str">
        <f>IF(H30=0,"",H30/H$66)</f>
        <v/>
      </c>
    </row>
    <row r="31" spans="1:10" s="3" customFormat="1" ht="9.75" customHeight="1">
      <c r="A31" s="85" t="s">
        <v>66</v>
      </c>
      <c r="B31" s="85"/>
      <c r="C31" s="310"/>
      <c r="D31" s="8"/>
      <c r="E31" s="1"/>
      <c r="F31" s="275"/>
      <c r="G31" s="310"/>
      <c r="H31" s="8"/>
      <c r="I31" s="1"/>
      <c r="J31" s="275"/>
    </row>
    <row r="32" spans="1:10" s="3" customFormat="1" ht="12" customHeight="1">
      <c r="A32" s="10" t="s">
        <v>67</v>
      </c>
      <c r="B32" s="10"/>
      <c r="C32" s="310"/>
      <c r="D32" s="8"/>
      <c r="E32" s="1"/>
      <c r="F32" s="275"/>
      <c r="G32" s="310"/>
      <c r="H32" s="8"/>
      <c r="I32" s="1"/>
      <c r="J32" s="275"/>
    </row>
    <row r="33" spans="1:10" s="3" customFormat="1" ht="12" customHeight="1">
      <c r="A33" s="11" t="s">
        <v>68</v>
      </c>
      <c r="B33" s="11"/>
      <c r="C33" s="1201"/>
      <c r="D33" s="8"/>
      <c r="E33" s="1"/>
      <c r="F33" s="275" t="str">
        <f>IF(D33=0,"",D33/D$66)</f>
        <v/>
      </c>
      <c r="G33" s="1201"/>
      <c r="H33" s="8"/>
      <c r="I33" s="1"/>
      <c r="J33" s="275" t="str">
        <f>IF(H33=0,"",H33/H$66)</f>
        <v/>
      </c>
    </row>
    <row r="34" spans="1:10" s="56" customFormat="1" ht="12" customHeight="1">
      <c r="A34" s="1398" t="s">
        <v>747</v>
      </c>
      <c r="B34" s="297"/>
      <c r="C34" s="1203"/>
      <c r="D34" s="148"/>
      <c r="E34" s="60"/>
      <c r="F34" s="285" t="str">
        <f>IF(D34=0,"",D34/D$66)</f>
        <v/>
      </c>
      <c r="G34" s="1203"/>
      <c r="H34" s="148"/>
      <c r="I34" s="60"/>
      <c r="J34" s="285" t="str">
        <f>IF(H34=0,"",H34/H$66)</f>
        <v/>
      </c>
    </row>
    <row r="35" spans="1:10" s="3" customFormat="1" ht="12" customHeight="1">
      <c r="A35" s="450" t="s">
        <v>334</v>
      </c>
      <c r="B35" s="297"/>
      <c r="C35" s="310"/>
      <c r="D35" s="6"/>
      <c r="E35" s="1"/>
      <c r="F35" s="282" t="str">
        <f>IF(D35=0,"",D35/D$66)</f>
        <v/>
      </c>
      <c r="G35" s="310"/>
      <c r="H35" s="6"/>
      <c r="I35" s="1"/>
      <c r="J35" s="282" t="str">
        <f>IF(H35=0,"",H35/H$66)</f>
        <v/>
      </c>
    </row>
    <row r="36" spans="1:10" s="3" customFormat="1" ht="12" customHeight="1">
      <c r="A36" s="1399" t="s">
        <v>69</v>
      </c>
      <c r="B36" s="297"/>
      <c r="C36" s="310"/>
      <c r="D36" s="18"/>
      <c r="E36" s="1"/>
      <c r="F36" s="18" t="str">
        <f>IF(D36=0,"",D36/D$66)</f>
        <v/>
      </c>
      <c r="G36" s="310"/>
      <c r="H36" s="18"/>
      <c r="I36" s="1"/>
      <c r="J36" s="18" t="str">
        <f>IF(H36=0,"",H36/H$66)</f>
        <v/>
      </c>
    </row>
    <row r="37" spans="1:10" s="56" customFormat="1" ht="12" customHeight="1">
      <c r="A37" s="86"/>
      <c r="B37" s="86"/>
      <c r="C37" s="1203"/>
      <c r="D37" s="148"/>
      <c r="E37" s="60"/>
      <c r="F37" s="285" t="str">
        <f t="shared" ref="F37:F45" si="5">IF(D37=0,"",D37/D$66)</f>
        <v/>
      </c>
      <c r="G37" s="1203"/>
      <c r="H37" s="148"/>
      <c r="I37" s="60"/>
      <c r="J37" s="285" t="str">
        <f t="shared" ref="J37:J45" si="6">IF(H37=0,"",H37/H$66)</f>
        <v/>
      </c>
    </row>
    <row r="38" spans="1:10" s="56" customFormat="1" ht="12" customHeight="1">
      <c r="A38" s="86"/>
      <c r="B38" s="86"/>
      <c r="C38" s="1203"/>
      <c r="D38" s="148"/>
      <c r="E38" s="60"/>
      <c r="F38" s="285" t="str">
        <f t="shared" si="5"/>
        <v/>
      </c>
      <c r="G38" s="1203"/>
      <c r="H38" s="148"/>
      <c r="I38" s="60"/>
      <c r="J38" s="285" t="str">
        <f t="shared" si="6"/>
        <v/>
      </c>
    </row>
    <row r="39" spans="1:10" s="3" customFormat="1" ht="12" customHeight="1">
      <c r="A39" s="86"/>
      <c r="B39" s="86"/>
      <c r="C39" s="310"/>
      <c r="D39" s="5"/>
      <c r="E39" s="1"/>
      <c r="F39" s="281" t="str">
        <f t="shared" si="5"/>
        <v/>
      </c>
      <c r="G39" s="310"/>
      <c r="H39" s="5"/>
      <c r="I39" s="1"/>
      <c r="J39" s="281" t="str">
        <f t="shared" si="6"/>
        <v/>
      </c>
    </row>
    <row r="40" spans="1:10" s="3" customFormat="1" ht="12" customHeight="1">
      <c r="A40" s="297" t="s">
        <v>70</v>
      </c>
      <c r="B40" s="297"/>
      <c r="C40" s="310"/>
      <c r="D40" s="6"/>
      <c r="E40" s="1"/>
      <c r="F40" s="282" t="str">
        <f t="shared" si="5"/>
        <v/>
      </c>
      <c r="G40" s="310"/>
      <c r="H40" s="6"/>
      <c r="I40" s="1"/>
      <c r="J40" s="282" t="str">
        <f t="shared" si="6"/>
        <v/>
      </c>
    </row>
    <row r="41" spans="1:10" s="3" customFormat="1" ht="12">
      <c r="A41" s="368" t="s">
        <v>393</v>
      </c>
      <c r="B41" s="1106"/>
      <c r="C41" s="310"/>
      <c r="D41" s="6"/>
      <c r="E41" s="1"/>
      <c r="F41" s="282" t="str">
        <f t="shared" si="5"/>
        <v/>
      </c>
      <c r="G41" s="310"/>
      <c r="H41" s="6"/>
      <c r="I41" s="1"/>
      <c r="J41" s="282" t="str">
        <f t="shared" si="6"/>
        <v/>
      </c>
    </row>
    <row r="42" spans="1:10" s="3" customFormat="1" ht="12">
      <c r="A42" s="368" t="s">
        <v>182</v>
      </c>
      <c r="B42" s="1106"/>
      <c r="C42" s="310"/>
      <c r="D42" s="6"/>
      <c r="E42" s="1"/>
      <c r="F42" s="282" t="str">
        <f>IF(D42=0,"",D42/D$66)</f>
        <v/>
      </c>
      <c r="G42" s="310"/>
      <c r="H42" s="6"/>
      <c r="I42" s="1"/>
      <c r="J42" s="282" t="str">
        <f>IF(H42=0,"",H42/H$66)</f>
        <v/>
      </c>
    </row>
    <row r="43" spans="1:10" s="3" customFormat="1" ht="12" customHeight="1">
      <c r="A43" s="297" t="s">
        <v>71</v>
      </c>
      <c r="B43" s="297"/>
      <c r="C43" s="310"/>
      <c r="D43" s="6"/>
      <c r="E43" s="1"/>
      <c r="F43" s="282" t="str">
        <f t="shared" si="5"/>
        <v/>
      </c>
      <c r="G43" s="310"/>
      <c r="H43" s="6"/>
      <c r="I43" s="1"/>
      <c r="J43" s="282" t="str">
        <f t="shared" si="6"/>
        <v/>
      </c>
    </row>
    <row r="44" spans="1:10" s="3" customFormat="1" ht="12" customHeight="1">
      <c r="A44" s="297" t="s">
        <v>72</v>
      </c>
      <c r="B44" s="297"/>
      <c r="C44" s="310"/>
      <c r="D44" s="6"/>
      <c r="E44" s="1"/>
      <c r="F44" s="282" t="str">
        <f t="shared" si="5"/>
        <v/>
      </c>
      <c r="G44" s="310"/>
      <c r="H44" s="6"/>
      <c r="I44" s="1"/>
      <c r="J44" s="282" t="str">
        <f t="shared" si="6"/>
        <v/>
      </c>
    </row>
    <row r="45" spans="1:10" s="3" customFormat="1" ht="12" customHeight="1">
      <c r="A45" s="297" t="s">
        <v>117</v>
      </c>
      <c r="B45" s="297"/>
      <c r="C45" s="310"/>
      <c r="D45" s="18"/>
      <c r="E45" s="1"/>
      <c r="F45" s="18" t="str">
        <f t="shared" si="5"/>
        <v/>
      </c>
      <c r="G45" s="310"/>
      <c r="H45" s="18"/>
      <c r="I45" s="1"/>
      <c r="J45" s="18" t="str">
        <f t="shared" si="6"/>
        <v/>
      </c>
    </row>
    <row r="46" spans="1:10" s="3" customFormat="1" ht="11.25" customHeight="1">
      <c r="A46" s="86"/>
      <c r="B46" s="86"/>
      <c r="C46" s="310"/>
      <c r="D46" s="5"/>
      <c r="E46" s="1"/>
      <c r="F46" s="281" t="str">
        <f>IF(D46=0,"",D46/D$66)</f>
        <v/>
      </c>
      <c r="G46" s="310"/>
      <c r="H46" s="5"/>
      <c r="I46" s="1"/>
      <c r="J46" s="281" t="str">
        <f>IF(H46=0,"",H46/H$66)</f>
        <v/>
      </c>
    </row>
    <row r="47" spans="1:10" s="3" customFormat="1" ht="12.75" customHeight="1">
      <c r="A47" s="166"/>
      <c r="B47" s="166" t="s">
        <v>28</v>
      </c>
      <c r="C47" s="310"/>
      <c r="D47" s="7">
        <f>SUM(D33:D46)</f>
        <v>0</v>
      </c>
      <c r="E47" s="1"/>
      <c r="F47" s="284" t="str">
        <f>IF(D47=0,"",D47/D$66)</f>
        <v/>
      </c>
      <c r="G47" s="310"/>
      <c r="H47" s="7">
        <f>SUM(H33:H46)</f>
        <v>0</v>
      </c>
      <c r="I47" s="1"/>
      <c r="J47" s="284" t="str">
        <f>IF(H47=0,"",H47/H$66)</f>
        <v/>
      </c>
    </row>
    <row r="48" spans="1:10" s="3" customFormat="1" ht="12" customHeight="1">
      <c r="A48" s="10" t="s">
        <v>73</v>
      </c>
      <c r="B48" s="10"/>
      <c r="C48" s="310"/>
      <c r="D48" s="8"/>
      <c r="E48" s="1"/>
      <c r="F48" s="275"/>
      <c r="G48" s="310"/>
      <c r="H48" s="8"/>
      <c r="I48" s="1"/>
      <c r="J48" s="275"/>
    </row>
    <row r="49" spans="1:10" s="3" customFormat="1" ht="12" customHeight="1">
      <c r="A49" s="383" t="s">
        <v>650</v>
      </c>
      <c r="B49" s="11"/>
      <c r="C49" s="1201"/>
      <c r="D49" s="8"/>
      <c r="E49" s="1"/>
      <c r="F49" s="275" t="str">
        <f t="shared" ref="F49:F57" si="7">IF(D49=0,"",D49/D$66)</f>
        <v/>
      </c>
      <c r="G49" s="1201"/>
      <c r="H49" s="8"/>
      <c r="I49" s="1"/>
      <c r="J49" s="275" t="str">
        <f t="shared" ref="J49:J57" si="8">IF(H49=0,"",H49/H$66)</f>
        <v/>
      </c>
    </row>
    <row r="50" spans="1:10" s="3" customFormat="1" ht="12" customHeight="1">
      <c r="A50" s="1399" t="s">
        <v>74</v>
      </c>
      <c r="B50" s="297"/>
      <c r="C50" s="310"/>
      <c r="D50" s="5"/>
      <c r="E50" s="1"/>
      <c r="F50" s="281" t="str">
        <f t="shared" si="7"/>
        <v/>
      </c>
      <c r="G50" s="310"/>
      <c r="H50" s="5"/>
      <c r="I50" s="1"/>
      <c r="J50" s="281" t="str">
        <f t="shared" si="8"/>
        <v/>
      </c>
    </row>
    <row r="51" spans="1:10" s="3" customFormat="1" ht="12" customHeight="1">
      <c r="A51" s="1399" t="s">
        <v>75</v>
      </c>
      <c r="B51" s="297"/>
      <c r="C51" s="310"/>
      <c r="D51" s="6"/>
      <c r="E51" s="1"/>
      <c r="F51" s="282" t="str">
        <f t="shared" si="7"/>
        <v/>
      </c>
      <c r="G51" s="310"/>
      <c r="H51" s="6"/>
      <c r="I51" s="1"/>
      <c r="J51" s="282" t="str">
        <f t="shared" si="8"/>
        <v/>
      </c>
    </row>
    <row r="52" spans="1:10" s="3" customFormat="1" ht="12" customHeight="1">
      <c r="A52" s="2212" t="s">
        <v>69</v>
      </c>
      <c r="B52" s="296"/>
      <c r="C52" s="310"/>
      <c r="D52" s="18"/>
      <c r="E52" s="1"/>
      <c r="F52" s="283" t="str">
        <f t="shared" si="7"/>
        <v/>
      </c>
      <c r="G52" s="310"/>
      <c r="H52" s="18"/>
      <c r="I52" s="1"/>
      <c r="J52" s="283" t="str">
        <f t="shared" si="8"/>
        <v/>
      </c>
    </row>
    <row r="53" spans="1:10" s="3" customFormat="1" ht="12" customHeight="1">
      <c r="A53" s="86"/>
      <c r="B53" s="86"/>
      <c r="C53" s="310"/>
      <c r="D53" s="8"/>
      <c r="E53" s="1"/>
      <c r="F53" s="275" t="str">
        <f t="shared" si="7"/>
        <v/>
      </c>
      <c r="G53" s="310"/>
      <c r="H53" s="8"/>
      <c r="I53" s="1"/>
      <c r="J53" s="275" t="str">
        <f t="shared" si="8"/>
        <v/>
      </c>
    </row>
    <row r="54" spans="1:10" s="3" customFormat="1" ht="12" customHeight="1">
      <c r="A54" s="297" t="s">
        <v>76</v>
      </c>
      <c r="B54" s="297"/>
      <c r="C54" s="310"/>
      <c r="D54" s="6"/>
      <c r="E54" s="1"/>
      <c r="F54" s="282" t="str">
        <f t="shared" si="7"/>
        <v/>
      </c>
      <c r="G54" s="310"/>
      <c r="H54" s="6"/>
      <c r="I54" s="1"/>
      <c r="J54" s="282" t="str">
        <f t="shared" si="8"/>
        <v/>
      </c>
    </row>
    <row r="55" spans="1:10" s="3" customFormat="1" ht="12" customHeight="1">
      <c r="A55" s="297" t="s">
        <v>47</v>
      </c>
      <c r="B55" s="297"/>
      <c r="C55" s="310"/>
      <c r="D55" s="6"/>
      <c r="E55" s="1"/>
      <c r="F55" s="282" t="str">
        <f t="shared" si="7"/>
        <v/>
      </c>
      <c r="G55" s="310"/>
      <c r="H55" s="6"/>
      <c r="I55" s="1"/>
      <c r="J55" s="282" t="str">
        <f t="shared" si="8"/>
        <v/>
      </c>
    </row>
    <row r="56" spans="1:10" s="3" customFormat="1" ht="12" customHeight="1">
      <c r="A56" s="297" t="s">
        <v>117</v>
      </c>
      <c r="B56" s="297"/>
      <c r="C56" s="310"/>
      <c r="D56" s="6"/>
      <c r="E56" s="1"/>
      <c r="F56" s="282" t="str">
        <f t="shared" si="7"/>
        <v/>
      </c>
      <c r="G56" s="310"/>
      <c r="H56" s="6"/>
      <c r="I56" s="1"/>
      <c r="J56" s="282" t="str">
        <f t="shared" si="8"/>
        <v/>
      </c>
    </row>
    <row r="57" spans="1:10" s="3" customFormat="1" ht="12" customHeight="1">
      <c r="A57" s="166"/>
      <c r="B57" s="166" t="s">
        <v>28</v>
      </c>
      <c r="C57" s="310"/>
      <c r="D57" s="7">
        <f>SUM(D49:D56)</f>
        <v>0</v>
      </c>
      <c r="E57" s="1"/>
      <c r="F57" s="284" t="str">
        <f t="shared" si="7"/>
        <v/>
      </c>
      <c r="G57" s="310"/>
      <c r="H57" s="7">
        <f>SUM(H49:H56)</f>
        <v>0</v>
      </c>
      <c r="I57" s="1"/>
      <c r="J57" s="284" t="str">
        <f t="shared" si="8"/>
        <v/>
      </c>
    </row>
    <row r="58" spans="1:10" s="3" customFormat="1" ht="12" customHeight="1">
      <c r="A58" s="10" t="s">
        <v>48</v>
      </c>
      <c r="B58" s="10"/>
      <c r="C58" s="310"/>
      <c r="D58" s="8"/>
      <c r="E58" s="1"/>
      <c r="F58" s="275"/>
      <c r="G58" s="310"/>
      <c r="H58" s="8"/>
      <c r="I58" s="1"/>
      <c r="J58" s="275"/>
    </row>
    <row r="59" spans="1:10" s="3" customFormat="1" ht="12" customHeight="1">
      <c r="A59" s="383" t="s">
        <v>413</v>
      </c>
      <c r="B59" s="11"/>
      <c r="C59" s="1201"/>
      <c r="D59" s="8"/>
      <c r="E59" s="1"/>
      <c r="F59" s="275" t="str">
        <f t="shared" ref="F59:F66" si="9">IF(D59=0,"",D59/D$66)</f>
        <v/>
      </c>
      <c r="G59" s="1201"/>
      <c r="H59" s="8"/>
      <c r="I59" s="1"/>
      <c r="J59" s="275" t="str">
        <f t="shared" ref="J59:J66" si="10">IF(H59=0,"",H59/H$66)</f>
        <v/>
      </c>
    </row>
    <row r="60" spans="1:10" s="3" customFormat="1" ht="12" customHeight="1">
      <c r="A60" s="297" t="s">
        <v>74</v>
      </c>
      <c r="B60" s="297"/>
      <c r="C60" s="310"/>
      <c r="D60" s="5"/>
      <c r="E60" s="1"/>
      <c r="F60" s="281" t="str">
        <f t="shared" si="9"/>
        <v/>
      </c>
      <c r="G60" s="310"/>
      <c r="H60" s="5"/>
      <c r="I60" s="1"/>
      <c r="J60" s="281" t="str">
        <f t="shared" si="10"/>
        <v/>
      </c>
    </row>
    <row r="61" spans="1:10" s="3" customFormat="1" ht="12" customHeight="1">
      <c r="A61" s="297" t="s">
        <v>75</v>
      </c>
      <c r="B61" s="297"/>
      <c r="C61" s="310"/>
      <c r="D61" s="6"/>
      <c r="E61" s="1"/>
      <c r="F61" s="282" t="str">
        <f t="shared" si="9"/>
        <v/>
      </c>
      <c r="G61" s="310"/>
      <c r="H61" s="6"/>
      <c r="I61" s="1"/>
      <c r="J61" s="282" t="str">
        <f t="shared" si="10"/>
        <v/>
      </c>
    </row>
    <row r="62" spans="1:10" s="3" customFormat="1" ht="12" customHeight="1">
      <c r="A62" s="11" t="s">
        <v>49</v>
      </c>
      <c r="B62" s="11"/>
      <c r="C62" s="310"/>
      <c r="D62" s="6"/>
      <c r="E62" s="103"/>
      <c r="F62" s="282" t="str">
        <f t="shared" si="9"/>
        <v/>
      </c>
      <c r="G62" s="310"/>
      <c r="H62" s="6"/>
      <c r="I62" s="103"/>
      <c r="J62" s="282" t="str">
        <f t="shared" si="10"/>
        <v/>
      </c>
    </row>
    <row r="63" spans="1:10" s="3" customFormat="1" ht="12">
      <c r="A63" s="166"/>
      <c r="B63" s="166" t="s">
        <v>28</v>
      </c>
      <c r="C63" s="310"/>
      <c r="D63" s="7">
        <f>SUM(D59:D62)</f>
        <v>0</v>
      </c>
      <c r="E63" s="103"/>
      <c r="F63" s="284" t="str">
        <f t="shared" si="9"/>
        <v/>
      </c>
      <c r="G63" s="310"/>
      <c r="H63" s="7">
        <f>SUM(H59:H62)</f>
        <v>0</v>
      </c>
      <c r="I63" s="103"/>
      <c r="J63" s="284" t="str">
        <f t="shared" si="10"/>
        <v/>
      </c>
    </row>
    <row r="64" spans="1:10" s="3" customFormat="1" ht="16.5" customHeight="1">
      <c r="A64" s="1223" t="s">
        <v>50</v>
      </c>
      <c r="B64" s="1107"/>
      <c r="C64" s="310"/>
      <c r="D64" s="17"/>
      <c r="E64" s="1"/>
      <c r="F64" s="286" t="str">
        <f>IF(D64=0,"",D64/D$66)</f>
        <v/>
      </c>
      <c r="G64" s="310"/>
      <c r="H64" s="17"/>
      <c r="I64" s="1"/>
      <c r="J64" s="286" t="str">
        <f>IF(H64=0,"",H64/H$66)</f>
        <v/>
      </c>
    </row>
    <row r="65" spans="1:10" s="3" customFormat="1" ht="18" customHeight="1">
      <c r="A65" s="9"/>
      <c r="B65" s="267" t="s">
        <v>164</v>
      </c>
      <c r="C65" s="310"/>
      <c r="D65" s="17">
        <f>D47+D57+D63+D64</f>
        <v>0</v>
      </c>
      <c r="E65" s="1"/>
      <c r="F65" s="286" t="str">
        <f>IF(D65=0,"",D65/D$66)</f>
        <v/>
      </c>
      <c r="G65" s="310"/>
      <c r="H65" s="17">
        <f>H47+H57+H63+H64</f>
        <v>0</v>
      </c>
      <c r="I65" s="1"/>
      <c r="J65" s="286" t="str">
        <f t="shared" si="10"/>
        <v/>
      </c>
    </row>
    <row r="66" spans="1:10" s="3" customFormat="1" ht="13.5" customHeight="1">
      <c r="A66" s="9" t="s">
        <v>51</v>
      </c>
      <c r="B66" s="9"/>
      <c r="C66" s="310"/>
      <c r="D66" s="17">
        <f>D30+D65</f>
        <v>0</v>
      </c>
      <c r="E66" s="1"/>
      <c r="F66" s="286" t="str">
        <f t="shared" si="9"/>
        <v/>
      </c>
      <c r="G66" s="310"/>
      <c r="H66" s="17">
        <f>H30+H65</f>
        <v>0</v>
      </c>
      <c r="I66" s="1"/>
      <c r="J66" s="286" t="str">
        <f t="shared" si="10"/>
        <v/>
      </c>
    </row>
    <row r="67" spans="1:10" s="3" customFormat="1" ht="12" customHeight="1">
      <c r="A67" s="296" t="s">
        <v>52</v>
      </c>
      <c r="B67" s="296"/>
      <c r="C67" s="310"/>
      <c r="D67" s="104"/>
      <c r="E67" s="1201"/>
      <c r="F67" s="104" t="str">
        <f>IF(D67=0,"",D67/D$66)</f>
        <v/>
      </c>
      <c r="G67" s="310"/>
      <c r="H67" s="104"/>
      <c r="I67" s="1201"/>
      <c r="J67" s="104" t="str">
        <f>IF(H67=0,"",H67/H$66)</f>
        <v/>
      </c>
    </row>
    <row r="68" spans="1:10" s="4" customFormat="1" ht="6.75" customHeight="1">
      <c r="A68" s="296"/>
      <c r="B68" s="296"/>
      <c r="C68" s="1201"/>
      <c r="D68" s="8"/>
      <c r="E68" s="1"/>
      <c r="F68" s="275"/>
      <c r="G68" s="1201"/>
      <c r="H68" s="8"/>
      <c r="I68" s="1"/>
      <c r="J68" s="275"/>
    </row>
    <row r="69" spans="1:10" s="27" customFormat="1" ht="11.25">
      <c r="A69" s="162" t="s">
        <v>53</v>
      </c>
      <c r="B69" s="162"/>
      <c r="C69" s="1204"/>
      <c r="D69" s="143"/>
      <c r="E69" s="1205"/>
      <c r="F69" s="275"/>
      <c r="G69" s="1204"/>
      <c r="H69" s="143"/>
      <c r="I69" s="1205"/>
      <c r="J69" s="275"/>
    </row>
    <row r="70" spans="1:10" s="3" customFormat="1" ht="15.75" customHeight="1">
      <c r="A70" s="179" t="s">
        <v>707</v>
      </c>
      <c r="B70" s="166"/>
      <c r="C70" s="310"/>
      <c r="D70" s="1"/>
      <c r="E70" s="1201"/>
      <c r="F70" s="275"/>
      <c r="G70" s="310"/>
      <c r="H70" s="1"/>
      <c r="I70" s="1201"/>
      <c r="J70" s="275"/>
    </row>
    <row r="71" spans="1:10" s="56" customFormat="1" ht="15" customHeight="1">
      <c r="A71" s="1223" t="s">
        <v>173</v>
      </c>
      <c r="B71" s="1105"/>
      <c r="C71" s="1203"/>
      <c r="D71" s="60"/>
      <c r="E71" s="1206"/>
      <c r="F71" s="287"/>
      <c r="G71" s="1203"/>
      <c r="H71" s="60"/>
      <c r="I71" s="1206"/>
      <c r="J71" s="287"/>
    </row>
    <row r="72" spans="1:10" s="3" customFormat="1" ht="12.75" customHeight="1">
      <c r="A72" s="297" t="s">
        <v>88</v>
      </c>
      <c r="B72" s="297"/>
      <c r="C72" s="310"/>
      <c r="D72" s="5"/>
      <c r="E72" s="1201"/>
      <c r="F72" s="281" t="str">
        <f t="shared" ref="F72:F80" si="11">IF(D72=0,"",D72/D$66)</f>
        <v/>
      </c>
      <c r="G72" s="310"/>
      <c r="H72" s="5"/>
      <c r="I72" s="1201"/>
      <c r="J72" s="281" t="str">
        <f t="shared" ref="J72:J80" si="12">IF(H72=0,"",H72/H$66)</f>
        <v/>
      </c>
    </row>
    <row r="73" spans="1:10" s="3" customFormat="1" ht="11.25" customHeight="1">
      <c r="A73" s="297" t="s">
        <v>8</v>
      </c>
      <c r="B73" s="297"/>
      <c r="C73" s="310"/>
      <c r="D73" s="6"/>
      <c r="E73" s="1201"/>
      <c r="F73" s="282" t="str">
        <f t="shared" si="11"/>
        <v/>
      </c>
      <c r="G73" s="310"/>
      <c r="H73" s="6"/>
      <c r="I73" s="1201"/>
      <c r="J73" s="282" t="str">
        <f t="shared" si="12"/>
        <v/>
      </c>
    </row>
    <row r="74" spans="1:10" s="3" customFormat="1" ht="12" customHeight="1">
      <c r="A74" s="297" t="s">
        <v>77</v>
      </c>
      <c r="B74" s="297"/>
      <c r="C74" s="310"/>
      <c r="D74" s="5"/>
      <c r="E74" s="1201"/>
      <c r="F74" s="281" t="str">
        <f t="shared" si="11"/>
        <v/>
      </c>
      <c r="G74" s="310"/>
      <c r="H74" s="5"/>
      <c r="I74" s="1201"/>
      <c r="J74" s="281" t="str">
        <f t="shared" si="12"/>
        <v/>
      </c>
    </row>
    <row r="75" spans="1:10" s="3" customFormat="1" ht="12" customHeight="1">
      <c r="A75" s="297" t="s">
        <v>78</v>
      </c>
      <c r="B75" s="297"/>
      <c r="C75" s="310"/>
      <c r="D75" s="6"/>
      <c r="E75" s="1201"/>
      <c r="F75" s="282" t="str">
        <f t="shared" si="11"/>
        <v/>
      </c>
      <c r="G75" s="310"/>
      <c r="H75" s="6"/>
      <c r="I75" s="1201"/>
      <c r="J75" s="282" t="str">
        <f t="shared" si="12"/>
        <v/>
      </c>
    </row>
    <row r="76" spans="1:10" s="3" customFormat="1" ht="12" customHeight="1">
      <c r="A76" s="1572" t="s">
        <v>580</v>
      </c>
      <c r="B76" s="297"/>
      <c r="C76" s="1201"/>
      <c r="D76" s="18"/>
      <c r="E76" s="1201"/>
      <c r="F76" s="18" t="str">
        <f t="shared" si="11"/>
        <v/>
      </c>
      <c r="G76" s="1201"/>
      <c r="H76" s="18"/>
      <c r="I76" s="1201"/>
      <c r="J76" s="18" t="str">
        <f t="shared" si="12"/>
        <v/>
      </c>
    </row>
    <row r="77" spans="1:10" s="3" customFormat="1" ht="12">
      <c r="A77" s="1696"/>
      <c r="B77" s="1697"/>
      <c r="C77" s="310"/>
      <c r="D77" s="8"/>
      <c r="E77" s="1201"/>
      <c r="F77" s="275" t="str">
        <f t="shared" si="11"/>
        <v/>
      </c>
      <c r="G77" s="310"/>
      <c r="H77" s="8"/>
      <c r="I77" s="1201"/>
      <c r="J77" s="275" t="str">
        <f t="shared" si="12"/>
        <v/>
      </c>
    </row>
    <row r="78" spans="1:10" s="3" customFormat="1" ht="12">
      <c r="A78" s="1696"/>
      <c r="B78" s="1697"/>
      <c r="C78" s="310"/>
      <c r="D78" s="18"/>
      <c r="E78" s="1201"/>
      <c r="F78" s="283" t="str">
        <f t="shared" si="11"/>
        <v/>
      </c>
      <c r="G78" s="310"/>
      <c r="H78" s="18"/>
      <c r="I78" s="1201"/>
      <c r="J78" s="283" t="str">
        <f t="shared" si="12"/>
        <v/>
      </c>
    </row>
    <row r="79" spans="1:10" s="3" customFormat="1" ht="12">
      <c r="A79" s="1696"/>
      <c r="B79" s="1697"/>
      <c r="C79" s="310"/>
      <c r="D79" s="18"/>
      <c r="E79" s="1201"/>
      <c r="F79" s="283" t="str">
        <f t="shared" si="11"/>
        <v/>
      </c>
      <c r="G79" s="310"/>
      <c r="H79" s="18"/>
      <c r="I79" s="1201"/>
      <c r="J79" s="283" t="str">
        <f t="shared" si="12"/>
        <v/>
      </c>
    </row>
    <row r="80" spans="1:10" s="3" customFormat="1" ht="12">
      <c r="A80" s="166"/>
      <c r="B80" s="166" t="s">
        <v>28</v>
      </c>
      <c r="C80" s="310"/>
      <c r="D80" s="7">
        <f>SUM(D72:D79)</f>
        <v>0</v>
      </c>
      <c r="E80" s="1201"/>
      <c r="F80" s="284" t="str">
        <f t="shared" si="11"/>
        <v/>
      </c>
      <c r="G80" s="310"/>
      <c r="H80" s="7">
        <f>SUM(H72:H79)</f>
        <v>0</v>
      </c>
      <c r="I80" s="1201"/>
      <c r="J80" s="284" t="str">
        <f t="shared" si="12"/>
        <v/>
      </c>
    </row>
    <row r="81" spans="1:10" s="3" customFormat="1" ht="15" customHeight="1">
      <c r="A81" s="1223" t="s">
        <v>79</v>
      </c>
      <c r="B81" s="1105"/>
      <c r="C81" s="310"/>
      <c r="D81" s="8"/>
      <c r="E81" s="1201"/>
      <c r="F81" s="275"/>
      <c r="G81" s="310"/>
      <c r="H81" s="8"/>
      <c r="I81" s="1201"/>
      <c r="J81" s="275"/>
    </row>
    <row r="82" spans="1:10" s="3" customFormat="1" ht="12">
      <c r="A82" s="297" t="s">
        <v>88</v>
      </c>
      <c r="B82" s="297"/>
      <c r="C82" s="310"/>
      <c r="D82" s="5"/>
      <c r="E82" s="1201"/>
      <c r="F82" s="281" t="str">
        <f t="shared" ref="F82:F89" si="13">IF(D82=0,"",D82/D$66)</f>
        <v/>
      </c>
      <c r="G82" s="310"/>
      <c r="H82" s="5"/>
      <c r="I82" s="1201"/>
      <c r="J82" s="281" t="str">
        <f t="shared" ref="J82:J88" si="14">IF(H82=0,"",H82/H$66)</f>
        <v/>
      </c>
    </row>
    <row r="83" spans="1:10" s="3" customFormat="1" ht="12" customHeight="1">
      <c r="A83" s="297" t="s">
        <v>8</v>
      </c>
      <c r="B83" s="297"/>
      <c r="C83" s="310"/>
      <c r="D83" s="6"/>
      <c r="E83" s="1201"/>
      <c r="F83" s="282" t="str">
        <f t="shared" si="13"/>
        <v/>
      </c>
      <c r="G83" s="310"/>
      <c r="H83" s="6"/>
      <c r="I83" s="1201"/>
      <c r="J83" s="282" t="str">
        <f t="shared" si="14"/>
        <v/>
      </c>
    </row>
    <row r="84" spans="1:10" s="3" customFormat="1" ht="12">
      <c r="A84" s="297" t="s">
        <v>89</v>
      </c>
      <c r="B84" s="297"/>
      <c r="C84" s="310"/>
      <c r="D84" s="5"/>
      <c r="E84" s="1"/>
      <c r="F84" s="281" t="str">
        <f t="shared" si="13"/>
        <v/>
      </c>
      <c r="G84" s="310"/>
      <c r="H84" s="5"/>
      <c r="I84" s="1"/>
      <c r="J84" s="281" t="str">
        <f t="shared" si="14"/>
        <v/>
      </c>
    </row>
    <row r="85" spans="1:10" s="3" customFormat="1" ht="12">
      <c r="A85" s="297" t="s">
        <v>80</v>
      </c>
      <c r="B85" s="297"/>
      <c r="C85" s="310"/>
      <c r="D85" s="5"/>
      <c r="E85" s="1"/>
      <c r="F85" s="281" t="str">
        <f t="shared" si="13"/>
        <v/>
      </c>
      <c r="G85" s="310"/>
      <c r="H85" s="5"/>
      <c r="I85" s="1"/>
      <c r="J85" s="281" t="str">
        <f t="shared" si="14"/>
        <v/>
      </c>
    </row>
    <row r="86" spans="1:10" s="3" customFormat="1" ht="12">
      <c r="A86" s="297" t="s">
        <v>81</v>
      </c>
      <c r="B86" s="297"/>
      <c r="C86" s="310"/>
      <c r="D86" s="5"/>
      <c r="E86" s="1"/>
      <c r="F86" s="281" t="str">
        <f t="shared" si="13"/>
        <v/>
      </c>
      <c r="G86" s="310"/>
      <c r="H86" s="5"/>
      <c r="I86" s="1"/>
      <c r="J86" s="281" t="str">
        <f t="shared" si="14"/>
        <v/>
      </c>
    </row>
    <row r="87" spans="1:10" s="3" customFormat="1" ht="12">
      <c r="A87" s="297" t="s">
        <v>82</v>
      </c>
      <c r="B87" s="297"/>
      <c r="C87" s="310"/>
      <c r="D87" s="5"/>
      <c r="E87" s="1"/>
      <c r="F87" s="281" t="str">
        <f t="shared" si="13"/>
        <v/>
      </c>
      <c r="G87" s="310"/>
      <c r="H87" s="5"/>
      <c r="I87" s="1"/>
      <c r="J87" s="281" t="str">
        <f t="shared" si="14"/>
        <v/>
      </c>
    </row>
    <row r="88" spans="1:10" s="3" customFormat="1" ht="12">
      <c r="A88" s="297" t="s">
        <v>92</v>
      </c>
      <c r="B88" s="297"/>
      <c r="C88" s="310"/>
      <c r="D88" s="6"/>
      <c r="E88" s="1"/>
      <c r="F88" s="282" t="str">
        <f t="shared" si="13"/>
        <v/>
      </c>
      <c r="G88" s="310"/>
      <c r="H88" s="6"/>
      <c r="I88" s="1"/>
      <c r="J88" s="282" t="str">
        <f t="shared" si="14"/>
        <v/>
      </c>
    </row>
    <row r="89" spans="1:10" s="3" customFormat="1" ht="12">
      <c r="A89" s="166"/>
      <c r="B89" s="166" t="s">
        <v>28</v>
      </c>
      <c r="C89" s="310"/>
      <c r="D89" s="7">
        <f>SUM(D82:D88)</f>
        <v>0</v>
      </c>
      <c r="E89" s="1"/>
      <c r="F89" s="284" t="str">
        <f t="shared" si="13"/>
        <v/>
      </c>
      <c r="G89" s="310"/>
      <c r="H89" s="7">
        <f>SUM(H82:H88)</f>
        <v>0</v>
      </c>
      <c r="I89" s="1"/>
      <c r="J89" s="284" t="str">
        <f>IF(H89=0,"",H89/H$66)</f>
        <v/>
      </c>
    </row>
    <row r="90" spans="1:10" s="3" customFormat="1" ht="15" customHeight="1">
      <c r="A90" s="1223" t="s">
        <v>83</v>
      </c>
      <c r="B90" s="1105"/>
      <c r="C90" s="310"/>
      <c r="D90" s="8"/>
      <c r="E90" s="1"/>
      <c r="F90" s="275"/>
      <c r="G90" s="310"/>
      <c r="H90" s="8"/>
      <c r="I90" s="1"/>
      <c r="J90" s="275"/>
    </row>
    <row r="91" spans="1:10" s="3" customFormat="1" ht="12" customHeight="1">
      <c r="A91" s="297" t="s">
        <v>88</v>
      </c>
      <c r="B91" s="297"/>
      <c r="C91" s="310"/>
      <c r="D91" s="5"/>
      <c r="E91" s="1"/>
      <c r="F91" s="281" t="str">
        <f t="shared" ref="F91:F98" si="15">IF(D91=0,"",D91/D$66)</f>
        <v/>
      </c>
      <c r="G91" s="310"/>
      <c r="H91" s="5"/>
      <c r="I91" s="1"/>
      <c r="J91" s="281" t="str">
        <f t="shared" ref="J91:J97" si="16">IF(H91=0,"",H91/H$66)</f>
        <v/>
      </c>
    </row>
    <row r="92" spans="1:10" s="3" customFormat="1" ht="12" customHeight="1">
      <c r="A92" s="297" t="s">
        <v>8</v>
      </c>
      <c r="B92" s="297"/>
      <c r="C92" s="310"/>
      <c r="D92" s="6"/>
      <c r="E92" s="1201"/>
      <c r="F92" s="282" t="str">
        <f t="shared" si="15"/>
        <v/>
      </c>
      <c r="G92" s="310"/>
      <c r="H92" s="6"/>
      <c r="I92" s="1201"/>
      <c r="J92" s="282" t="str">
        <f t="shared" si="16"/>
        <v/>
      </c>
    </row>
    <row r="93" spans="1:10" s="3" customFormat="1" ht="12" customHeight="1">
      <c r="A93" s="297" t="s">
        <v>89</v>
      </c>
      <c r="B93" s="297"/>
      <c r="C93" s="310"/>
      <c r="D93" s="5"/>
      <c r="E93" s="1"/>
      <c r="F93" s="281" t="str">
        <f t="shared" si="15"/>
        <v/>
      </c>
      <c r="G93" s="310"/>
      <c r="H93" s="5"/>
      <c r="I93" s="1"/>
      <c r="J93" s="281" t="str">
        <f t="shared" si="16"/>
        <v/>
      </c>
    </row>
    <row r="94" spans="1:10" s="3" customFormat="1" ht="12" customHeight="1">
      <c r="A94" s="297" t="s">
        <v>134</v>
      </c>
      <c r="B94" s="297"/>
      <c r="C94" s="310"/>
      <c r="D94" s="5"/>
      <c r="E94" s="1"/>
      <c r="F94" s="281" t="str">
        <f t="shared" si="15"/>
        <v/>
      </c>
      <c r="G94" s="310"/>
      <c r="H94" s="5"/>
      <c r="I94" s="1"/>
      <c r="J94" s="281" t="str">
        <f t="shared" si="16"/>
        <v/>
      </c>
    </row>
    <row r="95" spans="1:10" s="3" customFormat="1" ht="12" customHeight="1">
      <c r="A95" s="297" t="s">
        <v>84</v>
      </c>
      <c r="B95" s="297"/>
      <c r="C95" s="310"/>
      <c r="D95" s="5"/>
      <c r="E95" s="1"/>
      <c r="F95" s="281" t="str">
        <f t="shared" si="15"/>
        <v/>
      </c>
      <c r="G95" s="310"/>
      <c r="H95" s="5"/>
      <c r="I95" s="1"/>
      <c r="J95" s="281" t="str">
        <f t="shared" si="16"/>
        <v/>
      </c>
    </row>
    <row r="96" spans="1:10" ht="12" customHeight="1">
      <c r="A96" s="410" t="s">
        <v>15</v>
      </c>
      <c r="B96" s="411"/>
      <c r="E96" s="1"/>
      <c r="F96" s="281" t="str">
        <f t="shared" si="15"/>
        <v/>
      </c>
      <c r="G96" s="1207"/>
      <c r="I96" s="1"/>
      <c r="J96" s="281" t="str">
        <f t="shared" si="16"/>
        <v/>
      </c>
    </row>
    <row r="97" spans="1:10" s="3" customFormat="1" ht="12" customHeight="1">
      <c r="A97" s="297" t="s">
        <v>92</v>
      </c>
      <c r="B97" s="297"/>
      <c r="C97" s="310"/>
      <c r="D97" s="6"/>
      <c r="E97" s="1"/>
      <c r="F97" s="282" t="str">
        <f t="shared" si="15"/>
        <v/>
      </c>
      <c r="G97" s="310"/>
      <c r="H97" s="6"/>
      <c r="I97" s="1"/>
      <c r="J97" s="282" t="str">
        <f t="shared" si="16"/>
        <v/>
      </c>
    </row>
    <row r="98" spans="1:10" s="3" customFormat="1" ht="12" customHeight="1">
      <c r="A98" s="166"/>
      <c r="B98" s="166" t="s">
        <v>28</v>
      </c>
      <c r="C98" s="310"/>
      <c r="D98" s="7">
        <f>SUM(D91:D97)</f>
        <v>0</v>
      </c>
      <c r="E98" s="1201"/>
      <c r="F98" s="284" t="str">
        <f t="shared" si="15"/>
        <v/>
      </c>
      <c r="G98" s="310"/>
      <c r="H98" s="7">
        <f>SUM(H91:H97)</f>
        <v>0</v>
      </c>
      <c r="I98" s="1201"/>
      <c r="J98" s="284" t="str">
        <f>IF(H98=0,"",H98/H$66)</f>
        <v/>
      </c>
    </row>
    <row r="99" spans="1:10" s="3" customFormat="1" ht="15" customHeight="1">
      <c r="A99" s="1223" t="s">
        <v>85</v>
      </c>
      <c r="B99" s="1105"/>
      <c r="C99" s="310"/>
      <c r="D99" s="8"/>
      <c r="E99" s="1201"/>
      <c r="F99" s="275"/>
      <c r="G99" s="310"/>
      <c r="H99" s="8"/>
      <c r="I99" s="1201"/>
      <c r="J99" s="275"/>
    </row>
    <row r="100" spans="1:10" s="3" customFormat="1" ht="12" customHeight="1">
      <c r="A100" s="297" t="s">
        <v>88</v>
      </c>
      <c r="B100" s="297"/>
      <c r="C100" s="310"/>
      <c r="D100" s="5"/>
      <c r="E100" s="1201"/>
      <c r="F100" s="281" t="str">
        <f>IF(D100=0,"",D100/D$66)</f>
        <v/>
      </c>
      <c r="G100" s="310"/>
      <c r="H100" s="5"/>
      <c r="I100" s="1201"/>
      <c r="J100" s="281" t="str">
        <f>IF(H100=0,"",H100/H$66)</f>
        <v/>
      </c>
    </row>
    <row r="101" spans="1:10" s="3" customFormat="1" ht="12" customHeight="1">
      <c r="A101" s="297" t="s">
        <v>8</v>
      </c>
      <c r="B101" s="297"/>
      <c r="C101" s="310"/>
      <c r="D101" s="5"/>
      <c r="E101" s="1201"/>
      <c r="F101" s="281" t="str">
        <f>IF(D101=0,"",D101/D$66)</f>
        <v/>
      </c>
      <c r="G101" s="310"/>
      <c r="H101" s="5"/>
      <c r="I101" s="1201"/>
      <c r="J101" s="281" t="str">
        <f>IF(H101=0,"",H101/H$66)</f>
        <v/>
      </c>
    </row>
    <row r="102" spans="1:10" s="3" customFormat="1" ht="12" customHeight="1">
      <c r="A102" s="297" t="s">
        <v>89</v>
      </c>
      <c r="B102" s="297"/>
      <c r="C102" s="310"/>
      <c r="D102" s="5"/>
      <c r="E102" s="1201"/>
      <c r="F102" s="281" t="str">
        <f t="shared" ref="F102:F113" si="17">IF(D102=0,"",D102/D$66)</f>
        <v/>
      </c>
      <c r="G102" s="310"/>
      <c r="H102" s="5"/>
      <c r="I102" s="1201"/>
      <c r="J102" s="281" t="str">
        <f t="shared" ref="J102:J113" si="18">IF(H102=0,"",H102/H$66)</f>
        <v/>
      </c>
    </row>
    <row r="103" spans="1:10" s="3" customFormat="1" ht="12" customHeight="1">
      <c r="A103" s="297" t="s">
        <v>92</v>
      </c>
      <c r="B103" s="297"/>
      <c r="C103" s="310"/>
      <c r="D103" s="6"/>
      <c r="E103" s="1"/>
      <c r="F103" s="282" t="str">
        <f t="shared" si="17"/>
        <v/>
      </c>
      <c r="G103" s="310"/>
      <c r="H103" s="6"/>
      <c r="I103" s="1"/>
      <c r="J103" s="282" t="str">
        <f>IF(H103=0,"",H103/H$66)</f>
        <v/>
      </c>
    </row>
    <row r="104" spans="1:10" s="3" customFormat="1" ht="12" customHeight="1">
      <c r="A104" s="166"/>
      <c r="B104" s="166" t="s">
        <v>28</v>
      </c>
      <c r="C104" s="310"/>
      <c r="D104" s="7">
        <f>SUM(D100:D103)</f>
        <v>0</v>
      </c>
      <c r="E104" s="1"/>
      <c r="F104" s="284" t="str">
        <f>IF(D104=0,"",D104/D$66)</f>
        <v/>
      </c>
      <c r="G104" s="310"/>
      <c r="H104" s="7">
        <f>SUM(H100:H103)</f>
        <v>0</v>
      </c>
      <c r="I104" s="1"/>
      <c r="J104" s="284" t="str">
        <f>IF(H104=0,"",H104/H$66)</f>
        <v/>
      </c>
    </row>
    <row r="105" spans="1:10" s="3" customFormat="1" ht="12">
      <c r="A105" s="1223" t="s">
        <v>87</v>
      </c>
      <c r="B105" s="1105"/>
      <c r="C105" s="310"/>
      <c r="D105" s="8"/>
      <c r="E105" s="1201"/>
      <c r="F105" s="275" t="str">
        <f t="shared" si="17"/>
        <v/>
      </c>
      <c r="G105" s="310"/>
      <c r="H105" s="8"/>
      <c r="I105" s="1201"/>
      <c r="J105" s="275" t="str">
        <f t="shared" si="18"/>
        <v/>
      </c>
    </row>
    <row r="106" spans="1:10" s="3" customFormat="1" ht="12" customHeight="1">
      <c r="A106" s="297" t="s">
        <v>88</v>
      </c>
      <c r="B106" s="297"/>
      <c r="C106" s="310"/>
      <c r="D106" s="5"/>
      <c r="E106" s="1201"/>
      <c r="F106" s="281" t="str">
        <f t="shared" si="17"/>
        <v/>
      </c>
      <c r="G106" s="310"/>
      <c r="H106" s="5"/>
      <c r="I106" s="1201"/>
      <c r="J106" s="281" t="str">
        <f t="shared" si="18"/>
        <v/>
      </c>
    </row>
    <row r="107" spans="1:10" s="3" customFormat="1" ht="12" customHeight="1">
      <c r="A107" s="297" t="s">
        <v>89</v>
      </c>
      <c r="B107" s="297"/>
      <c r="C107" s="310"/>
      <c r="D107" s="5"/>
      <c r="E107" s="1201"/>
      <c r="F107" s="281" t="str">
        <f t="shared" si="17"/>
        <v/>
      </c>
      <c r="G107" s="310"/>
      <c r="H107" s="5"/>
      <c r="I107" s="1201"/>
      <c r="J107" s="281" t="str">
        <f t="shared" si="18"/>
        <v/>
      </c>
    </row>
    <row r="108" spans="1:10" s="3" customFormat="1" ht="12" customHeight="1">
      <c r="A108" s="297" t="s">
        <v>8</v>
      </c>
      <c r="B108" s="297"/>
      <c r="C108" s="310"/>
      <c r="D108" s="6"/>
      <c r="E108" s="1201"/>
      <c r="F108" s="282" t="str">
        <f t="shared" si="17"/>
        <v/>
      </c>
      <c r="G108" s="310"/>
      <c r="H108" s="6"/>
      <c r="I108" s="1201"/>
      <c r="J108" s="282" t="str">
        <f t="shared" si="18"/>
        <v/>
      </c>
    </row>
    <row r="109" spans="1:10" s="3" customFormat="1" ht="12" customHeight="1">
      <c r="A109" s="297" t="s">
        <v>91</v>
      </c>
      <c r="B109" s="297"/>
      <c r="C109" s="310"/>
      <c r="D109" s="6"/>
      <c r="E109" s="1201"/>
      <c r="F109" s="282" t="str">
        <f t="shared" si="17"/>
        <v/>
      </c>
      <c r="G109" s="310"/>
      <c r="H109" s="6"/>
      <c r="I109" s="1201"/>
      <c r="J109" s="282" t="str">
        <f t="shared" si="18"/>
        <v/>
      </c>
    </row>
    <row r="110" spans="1:10" s="3" customFormat="1" ht="12" customHeight="1">
      <c r="A110" s="297" t="s">
        <v>129</v>
      </c>
      <c r="B110" s="297"/>
      <c r="C110" s="310"/>
      <c r="D110" s="18"/>
      <c r="E110" s="1201"/>
      <c r="F110" s="283" t="str">
        <f t="shared" si="17"/>
        <v/>
      </c>
      <c r="G110" s="310"/>
      <c r="H110" s="18"/>
      <c r="I110" s="1201"/>
      <c r="J110" s="283" t="str">
        <f t="shared" si="18"/>
        <v/>
      </c>
    </row>
    <row r="111" spans="1:10" s="3" customFormat="1" ht="12" customHeight="1">
      <c r="A111" s="297" t="s">
        <v>92</v>
      </c>
      <c r="B111" s="297"/>
      <c r="C111" s="310"/>
      <c r="D111" s="18"/>
      <c r="E111" s="1201"/>
      <c r="F111" s="283" t="str">
        <f t="shared" si="17"/>
        <v/>
      </c>
      <c r="G111" s="310"/>
      <c r="H111" s="18"/>
      <c r="I111" s="1201"/>
      <c r="J111" s="283" t="str">
        <f t="shared" si="18"/>
        <v/>
      </c>
    </row>
    <row r="112" spans="1:10" s="3" customFormat="1" ht="12" customHeight="1">
      <c r="A112" s="166"/>
      <c r="B112" s="166" t="s">
        <v>28</v>
      </c>
      <c r="C112" s="310"/>
      <c r="D112" s="7">
        <f>SUM(D106:D111)</f>
        <v>0</v>
      </c>
      <c r="E112" s="1201"/>
      <c r="F112" s="284" t="str">
        <f t="shared" si="17"/>
        <v/>
      </c>
      <c r="G112" s="310"/>
      <c r="H112" s="7">
        <f>SUM(H106:H111)</f>
        <v>0</v>
      </c>
      <c r="I112" s="1201"/>
      <c r="J112" s="284" t="str">
        <f t="shared" si="18"/>
        <v/>
      </c>
    </row>
    <row r="113" spans="1:10" s="3" customFormat="1" ht="12" customHeight="1">
      <c r="A113" s="9"/>
      <c r="B113" s="267" t="s">
        <v>93</v>
      </c>
      <c r="C113" s="310"/>
      <c r="D113" s="17">
        <f>D80+D98+D104+D89+D112</f>
        <v>0</v>
      </c>
      <c r="E113" s="1201"/>
      <c r="F113" s="286" t="str">
        <f t="shared" si="17"/>
        <v/>
      </c>
      <c r="G113" s="310"/>
      <c r="H113" s="17">
        <f>H80+H98+H104+H89+H112</f>
        <v>0</v>
      </c>
      <c r="I113" s="1201"/>
      <c r="J113" s="286" t="str">
        <f t="shared" si="18"/>
        <v/>
      </c>
    </row>
    <row r="114" spans="1:10" s="3" customFormat="1" ht="6" customHeight="1">
      <c r="A114" s="9"/>
      <c r="B114" s="9"/>
      <c r="C114" s="310"/>
      <c r="D114" s="8"/>
      <c r="E114" s="1201"/>
      <c r="F114" s="275"/>
      <c r="G114" s="310"/>
      <c r="H114" s="8"/>
      <c r="I114" s="1201"/>
      <c r="J114" s="275"/>
    </row>
    <row r="115" spans="1:10" s="3" customFormat="1" ht="12" customHeight="1">
      <c r="A115" s="162" t="s">
        <v>53</v>
      </c>
      <c r="B115" s="162"/>
      <c r="C115" s="310"/>
      <c r="D115" s="8"/>
      <c r="E115" s="1201"/>
      <c r="F115" s="275"/>
      <c r="G115" s="310"/>
      <c r="H115" s="8"/>
      <c r="I115" s="1201"/>
      <c r="J115" s="275"/>
    </row>
    <row r="116" spans="1:10" s="3" customFormat="1" ht="12" customHeight="1">
      <c r="A116" s="162" t="s">
        <v>94</v>
      </c>
      <c r="B116" s="162"/>
      <c r="C116" s="310"/>
      <c r="D116" s="8"/>
      <c r="E116" s="1201"/>
      <c r="F116" s="275"/>
      <c r="G116" s="310"/>
      <c r="H116" s="8"/>
      <c r="I116" s="1201"/>
      <c r="J116" s="275"/>
    </row>
    <row r="117" spans="1:10" s="3" customFormat="1" ht="12" customHeight="1">
      <c r="A117" s="162" t="s">
        <v>336</v>
      </c>
      <c r="B117" s="162"/>
      <c r="C117" s="310"/>
      <c r="D117" s="8"/>
      <c r="E117" s="1201"/>
      <c r="F117" s="275"/>
      <c r="G117" s="310"/>
      <c r="H117" s="8"/>
      <c r="I117" s="1201"/>
      <c r="J117" s="275"/>
    </row>
    <row r="118" spans="1:10" s="3" customFormat="1" ht="22.5" customHeight="1">
      <c r="A118" s="242" t="s">
        <v>392</v>
      </c>
      <c r="B118" s="242"/>
      <c r="C118" s="310"/>
      <c r="D118" s="8"/>
      <c r="E118" s="1201"/>
      <c r="F118" s="275"/>
      <c r="G118" s="310"/>
      <c r="H118" s="8"/>
      <c r="I118" s="1201"/>
      <c r="J118" s="275"/>
    </row>
    <row r="119" spans="1:10" s="3" customFormat="1" ht="12">
      <c r="A119" s="78" t="s">
        <v>51</v>
      </c>
      <c r="B119" s="78"/>
      <c r="C119" s="310"/>
      <c r="D119" s="5">
        <f>D66</f>
        <v>0</v>
      </c>
      <c r="E119" s="1201"/>
      <c r="F119" s="281" t="str">
        <f>IF(D119=0,"",D119/D$119)</f>
        <v/>
      </c>
      <c r="G119" s="310"/>
      <c r="H119" s="5">
        <f>H66</f>
        <v>0</v>
      </c>
      <c r="I119" s="1201"/>
      <c r="J119" s="281" t="str">
        <f t="shared" ref="J119:J132" si="19">IF(H119=0,"",H119/H$119)</f>
        <v/>
      </c>
    </row>
    <row r="120" spans="1:10" s="3" customFormat="1" ht="12">
      <c r="A120" s="298" t="s">
        <v>93</v>
      </c>
      <c r="B120" s="362"/>
      <c r="C120" s="310"/>
      <c r="D120" s="6">
        <f>D113</f>
        <v>0</v>
      </c>
      <c r="E120" s="1"/>
      <c r="F120" s="282" t="str">
        <f>IF(D120=0,"",D120/D$119)</f>
        <v/>
      </c>
      <c r="G120" s="310"/>
      <c r="H120" s="6">
        <f>H113</f>
        <v>0</v>
      </c>
      <c r="I120" s="1"/>
      <c r="J120" s="282" t="str">
        <f t="shared" si="19"/>
        <v/>
      </c>
    </row>
    <row r="121" spans="1:10" s="2" customFormat="1" ht="12">
      <c r="A121" s="245" t="s">
        <v>96</v>
      </c>
      <c r="B121" s="245"/>
      <c r="C121" s="1208"/>
      <c r="D121" s="84">
        <f>D119-D120</f>
        <v>0</v>
      </c>
      <c r="E121" s="1209"/>
      <c r="F121" s="288" t="str">
        <f>IF(D121=0,"",D121/D$119)</f>
        <v/>
      </c>
      <c r="G121" s="1208"/>
      <c r="H121" s="84">
        <f>H119-H120</f>
        <v>0</v>
      </c>
      <c r="I121" s="1209"/>
      <c r="J121" s="288" t="str">
        <f>IF(H121=0,"",H121/H$119)</f>
        <v/>
      </c>
    </row>
    <row r="122" spans="1:10" s="3" customFormat="1" ht="12">
      <c r="A122" s="299" t="s">
        <v>97</v>
      </c>
      <c r="B122" s="299"/>
      <c r="C122" s="310"/>
      <c r="D122" s="5"/>
      <c r="E122" s="1"/>
      <c r="F122" s="282" t="str">
        <f>IF(D122=0,"",D122/D$119)</f>
        <v/>
      </c>
      <c r="G122" s="310"/>
      <c r="H122" s="5"/>
      <c r="I122" s="1"/>
      <c r="J122" s="282" t="str">
        <f>IF(H122=0,"",H122/H$119)</f>
        <v/>
      </c>
    </row>
    <row r="123" spans="1:10" s="3" customFormat="1" ht="12">
      <c r="A123" s="298" t="s">
        <v>98</v>
      </c>
      <c r="B123" s="298"/>
      <c r="C123" s="310"/>
      <c r="D123" s="6"/>
      <c r="E123" s="1"/>
      <c r="F123" s="282" t="str">
        <f t="shared" ref="F123:F132" si="20">IF(D123=0,"",D123/D$119)</f>
        <v/>
      </c>
      <c r="G123" s="310"/>
      <c r="H123" s="6"/>
      <c r="I123" s="1"/>
      <c r="J123" s="282" t="str">
        <f t="shared" si="19"/>
        <v/>
      </c>
    </row>
    <row r="124" spans="1:10" s="3" customFormat="1" ht="12">
      <c r="A124" s="298" t="s">
        <v>99</v>
      </c>
      <c r="B124" s="298"/>
      <c r="C124" s="310"/>
      <c r="D124" s="6"/>
      <c r="E124" s="1"/>
      <c r="F124" s="282" t="str">
        <f t="shared" si="20"/>
        <v/>
      </c>
      <c r="G124" s="310"/>
      <c r="H124" s="6"/>
      <c r="I124" s="1"/>
      <c r="J124" s="282" t="str">
        <f t="shared" si="19"/>
        <v/>
      </c>
    </row>
    <row r="125" spans="1:10" s="3" customFormat="1" ht="12">
      <c r="A125" s="298" t="s">
        <v>30</v>
      </c>
      <c r="B125" s="298"/>
      <c r="C125" s="310"/>
      <c r="D125" s="8"/>
      <c r="E125" s="1"/>
      <c r="F125" s="275" t="str">
        <f t="shared" si="20"/>
        <v/>
      </c>
      <c r="G125" s="310"/>
      <c r="H125" s="8"/>
      <c r="I125" s="1"/>
      <c r="J125" s="275" t="str">
        <f t="shared" si="19"/>
        <v/>
      </c>
    </row>
    <row r="126" spans="1:10" s="3" customFormat="1" ht="12">
      <c r="A126" s="300"/>
      <c r="B126" s="300"/>
      <c r="C126" s="310"/>
      <c r="D126" s="6"/>
      <c r="E126" s="1"/>
      <c r="F126" s="282" t="str">
        <f t="shared" si="20"/>
        <v/>
      </c>
      <c r="G126" s="310"/>
      <c r="H126" s="6"/>
      <c r="I126" s="1"/>
      <c r="J126" s="282" t="str">
        <f t="shared" si="19"/>
        <v/>
      </c>
    </row>
    <row r="127" spans="1:10" s="2" customFormat="1" ht="18" customHeight="1">
      <c r="A127" s="301" t="s">
        <v>100</v>
      </c>
      <c r="B127" s="301"/>
      <c r="C127" s="1208"/>
      <c r="D127" s="84">
        <f>SUM(D121:D126)</f>
        <v>0</v>
      </c>
      <c r="E127" s="79"/>
      <c r="F127" s="288" t="str">
        <f t="shared" si="20"/>
        <v/>
      </c>
      <c r="G127" s="1208"/>
      <c r="H127" s="84">
        <f>SUM(H121:H126)</f>
        <v>0</v>
      </c>
      <c r="I127" s="79"/>
      <c r="J127" s="288" t="str">
        <f t="shared" si="19"/>
        <v/>
      </c>
    </row>
    <row r="128" spans="1:10" s="3" customFormat="1" ht="12">
      <c r="A128" s="302" t="s">
        <v>101</v>
      </c>
      <c r="B128" s="302"/>
      <c r="C128" s="310"/>
      <c r="D128" s="5"/>
      <c r="E128" s="1"/>
      <c r="F128" s="281" t="str">
        <f t="shared" si="20"/>
        <v/>
      </c>
      <c r="G128" s="310"/>
      <c r="H128" s="5">
        <f>D134</f>
        <v>0</v>
      </c>
      <c r="I128" s="1"/>
      <c r="J128" s="281" t="str">
        <f t="shared" si="19"/>
        <v/>
      </c>
    </row>
    <row r="129" spans="1:10" s="3" customFormat="1" ht="12">
      <c r="A129" s="299" t="s">
        <v>100</v>
      </c>
      <c r="B129" s="299"/>
      <c r="C129" s="310"/>
      <c r="D129" s="6">
        <f>D127</f>
        <v>0</v>
      </c>
      <c r="E129" s="1"/>
      <c r="F129" s="282" t="str">
        <f t="shared" si="20"/>
        <v/>
      </c>
      <c r="G129" s="310"/>
      <c r="H129" s="6">
        <f>H127</f>
        <v>0</v>
      </c>
      <c r="I129" s="1"/>
      <c r="J129" s="282" t="str">
        <f t="shared" si="19"/>
        <v/>
      </c>
    </row>
    <row r="130" spans="1:10" s="3" customFormat="1" ht="12">
      <c r="A130" s="302" t="s">
        <v>102</v>
      </c>
      <c r="B130" s="302"/>
      <c r="C130" s="310"/>
      <c r="D130" s="6"/>
      <c r="E130" s="79"/>
      <c r="F130" s="282" t="str">
        <f t="shared" si="20"/>
        <v/>
      </c>
      <c r="G130" s="310"/>
      <c r="H130" s="6"/>
      <c r="I130" s="79"/>
      <c r="J130" s="282" t="str">
        <f t="shared" si="19"/>
        <v/>
      </c>
    </row>
    <row r="131" spans="1:10" s="3" customFormat="1" ht="12">
      <c r="A131" s="302" t="s">
        <v>103</v>
      </c>
      <c r="B131" s="302"/>
      <c r="C131" s="310"/>
      <c r="D131" s="6"/>
      <c r="E131" s="1"/>
      <c r="F131" s="282" t="str">
        <f t="shared" si="20"/>
        <v/>
      </c>
      <c r="G131" s="310"/>
      <c r="H131" s="6"/>
      <c r="I131" s="1"/>
      <c r="J131" s="282" t="str">
        <f t="shared" si="19"/>
        <v/>
      </c>
    </row>
    <row r="132" spans="1:10" s="3" customFormat="1" ht="12">
      <c r="A132" s="298" t="s">
        <v>30</v>
      </c>
      <c r="B132" s="298"/>
      <c r="C132" s="310"/>
      <c r="D132" s="19"/>
      <c r="E132" s="1"/>
      <c r="F132" s="19" t="str">
        <f t="shared" si="20"/>
        <v/>
      </c>
      <c r="G132" s="310"/>
      <c r="H132" s="19"/>
      <c r="I132" s="1"/>
      <c r="J132" s="19" t="str">
        <f t="shared" si="19"/>
        <v/>
      </c>
    </row>
    <row r="133" spans="1:10" s="3" customFormat="1" ht="12">
      <c r="A133" s="300"/>
      <c r="B133" s="300"/>
      <c r="C133" s="310"/>
      <c r="D133" s="5"/>
      <c r="E133" s="1"/>
      <c r="F133" s="281" t="str">
        <f>IF(D133=0,"",D133/D$119)</f>
        <v/>
      </c>
      <c r="G133" s="310"/>
      <c r="H133" s="5"/>
      <c r="I133" s="1"/>
      <c r="J133" s="281" t="str">
        <f>IF(H133=0,"",H133/H$119)</f>
        <v/>
      </c>
    </row>
    <row r="134" spans="1:10" s="2" customFormat="1" ht="25.5" customHeight="1">
      <c r="A134" s="2350" t="s">
        <v>171</v>
      </c>
      <c r="B134" s="2351"/>
      <c r="C134" s="400"/>
      <c r="D134" s="84">
        <f>SUM(D128:D133)</f>
        <v>0</v>
      </c>
      <c r="E134" s="79"/>
      <c r="F134" s="288" t="str">
        <f>IF(D134=0,"",D134/D$119)</f>
        <v/>
      </c>
      <c r="G134" s="1208"/>
      <c r="H134" s="84">
        <f>SUM(H128:H133)</f>
        <v>0</v>
      </c>
      <c r="I134" s="79"/>
      <c r="J134" s="288" t="str">
        <f>IF(H134=0,"",H134/H$119)</f>
        <v/>
      </c>
    </row>
    <row r="135" spans="1:10" s="3" customFormat="1" ht="12">
      <c r="A135" s="301"/>
      <c r="B135" s="301"/>
      <c r="C135" s="310"/>
      <c r="D135" s="8"/>
      <c r="E135" s="1"/>
      <c r="F135" s="275"/>
      <c r="G135" s="310"/>
      <c r="H135" s="8"/>
      <c r="I135" s="1"/>
      <c r="J135" s="275"/>
    </row>
    <row r="136" spans="1:10" s="37" customFormat="1" ht="12">
      <c r="A136" s="301" t="s">
        <v>2</v>
      </c>
      <c r="B136" s="98"/>
      <c r="C136" s="444"/>
      <c r="D136" s="332"/>
      <c r="E136" s="329"/>
      <c r="F136" s="119"/>
      <c r="G136" s="444"/>
      <c r="H136" s="332"/>
      <c r="I136" s="329"/>
      <c r="J136" s="119"/>
    </row>
    <row r="137" spans="1:10" s="37" customFormat="1" ht="12">
      <c r="A137" s="398" t="s">
        <v>4</v>
      </c>
      <c r="B137" s="392"/>
      <c r="C137" s="1210"/>
      <c r="D137" s="374"/>
      <c r="E137" s="375"/>
      <c r="F137" s="126" t="str">
        <f>IF(D139=0,"",D137/D139)</f>
        <v/>
      </c>
      <c r="G137" s="1210"/>
      <c r="H137" s="374"/>
      <c r="I137" s="375"/>
      <c r="J137" s="399" t="str">
        <f>IF(H139=0,"",H137/H139)</f>
        <v/>
      </c>
    </row>
    <row r="138" spans="1:10" s="37" customFormat="1" ht="12">
      <c r="A138" s="393" t="s">
        <v>3</v>
      </c>
      <c r="B138" s="57"/>
      <c r="C138" s="1211"/>
      <c r="D138" s="333"/>
      <c r="E138" s="329"/>
      <c r="F138" s="119" t="str">
        <f>IF(D140=0,"",D138/D139)</f>
        <v/>
      </c>
      <c r="G138" s="1211"/>
      <c r="H138" s="333"/>
      <c r="I138" s="329"/>
      <c r="J138" s="394" t="str">
        <f>IF(H140=0,"",H138/H139)</f>
        <v/>
      </c>
    </row>
    <row r="139" spans="1:10" s="37" customFormat="1" ht="12">
      <c r="A139" s="1227" t="s">
        <v>409</v>
      </c>
      <c r="B139" s="395"/>
      <c r="C139" s="1211"/>
      <c r="D139" s="84">
        <f>SUM(D137:D138)</f>
        <v>0</v>
      </c>
      <c r="E139" s="79"/>
      <c r="F139" s="128" t="str">
        <f>IF(D139=0,"",F137+F138)</f>
        <v/>
      </c>
      <c r="G139" s="1209"/>
      <c r="H139" s="84">
        <f>SUM(H137:H138)</f>
        <v>0</v>
      </c>
      <c r="I139" s="79"/>
      <c r="J139" s="133" t="str">
        <f>IF(H139=0,"",J137+J138)</f>
        <v/>
      </c>
    </row>
    <row r="140" spans="1:10" s="37" customFormat="1" ht="6.75" customHeight="1">
      <c r="A140" s="306"/>
      <c r="B140" s="357"/>
      <c r="C140" s="1212"/>
      <c r="D140" s="377"/>
      <c r="E140" s="396"/>
      <c r="F140" s="130"/>
      <c r="G140" s="1212"/>
      <c r="H140" s="377"/>
      <c r="I140" s="396"/>
      <c r="J140" s="134"/>
    </row>
    <row r="141" spans="1:10" s="3" customFormat="1" ht="12">
      <c r="A141" s="301"/>
      <c r="B141" s="301"/>
      <c r="C141" s="310"/>
      <c r="D141" s="8"/>
      <c r="E141" s="1"/>
      <c r="F141" s="275"/>
      <c r="G141" s="310"/>
      <c r="H141" s="8"/>
      <c r="I141" s="1"/>
      <c r="J141" s="275"/>
    </row>
    <row r="142" spans="1:10" s="3" customFormat="1" ht="12">
      <c r="A142" s="58" t="s">
        <v>104</v>
      </c>
      <c r="B142" s="301"/>
      <c r="C142" s="310"/>
      <c r="D142" s="8"/>
      <c r="E142" s="79"/>
      <c r="F142" s="275"/>
      <c r="G142" s="310"/>
      <c r="H142" s="8"/>
      <c r="I142" s="79"/>
      <c r="J142" s="275"/>
    </row>
    <row r="143" spans="1:10" s="3" customFormat="1" ht="12">
      <c r="A143" s="303" t="s">
        <v>105</v>
      </c>
      <c r="B143" s="358"/>
      <c r="C143" s="1213"/>
      <c r="D143" s="99"/>
      <c r="E143" s="100"/>
      <c r="F143" s="289" t="str">
        <f>IF(D143=0,"",D143/D$119)</f>
        <v/>
      </c>
      <c r="G143" s="1213"/>
      <c r="H143" s="99"/>
      <c r="I143" s="100"/>
      <c r="J143" s="291" t="str">
        <f>IF(H143=0,"",H143/H$119)</f>
        <v/>
      </c>
    </row>
    <row r="144" spans="1:10" s="3" customFormat="1" ht="12">
      <c r="A144" s="304" t="s">
        <v>106</v>
      </c>
      <c r="B144" s="359"/>
      <c r="C144" s="1201"/>
      <c r="D144" s="6"/>
      <c r="E144" s="80"/>
      <c r="F144" s="282" t="str">
        <f>IF(D144=0,"",D144/D$119)</f>
        <v/>
      </c>
      <c r="G144" s="1201"/>
      <c r="H144" s="6"/>
      <c r="I144" s="80"/>
      <c r="J144" s="293" t="str">
        <f>IF(H144=0,"",H144/H$119)</f>
        <v/>
      </c>
    </row>
    <row r="145" spans="1:13" s="3" customFormat="1" ht="12">
      <c r="A145" s="304" t="s">
        <v>107</v>
      </c>
      <c r="B145" s="359"/>
      <c r="C145" s="1201"/>
      <c r="D145" s="6"/>
      <c r="E145" s="80"/>
      <c r="F145" s="282" t="str">
        <f>IF(D145=0,"",D145/D$119)</f>
        <v/>
      </c>
      <c r="G145" s="1201"/>
      <c r="H145" s="6"/>
      <c r="I145" s="80"/>
      <c r="J145" s="293" t="str">
        <f>IF(H145=0,"",H145/H$119)</f>
        <v/>
      </c>
    </row>
    <row r="146" spans="1:13" s="3" customFormat="1" ht="12">
      <c r="A146" s="305" t="s">
        <v>108</v>
      </c>
      <c r="B146" s="307"/>
      <c r="C146" s="1201"/>
      <c r="D146" s="59">
        <f>SUM(D143:D145)</f>
        <v>0</v>
      </c>
      <c r="E146" s="1201"/>
      <c r="F146" s="288" t="str">
        <f>IF(D119=0,"",D119/D$119)</f>
        <v/>
      </c>
      <c r="G146" s="1201"/>
      <c r="H146" s="59">
        <f>SUM(H143:H145)</f>
        <v>0</v>
      </c>
      <c r="I146" s="1201"/>
      <c r="J146" s="294" t="str">
        <f>IF(H119=0,"",H119/H$119)</f>
        <v/>
      </c>
    </row>
    <row r="147" spans="1:13" s="3" customFormat="1" ht="7.5" customHeight="1">
      <c r="A147" s="306"/>
      <c r="B147" s="360"/>
      <c r="C147" s="1214"/>
      <c r="D147" s="83"/>
      <c r="E147" s="1214"/>
      <c r="F147" s="290"/>
      <c r="G147" s="1214"/>
      <c r="H147" s="83"/>
      <c r="I147" s="1214"/>
      <c r="J147" s="295"/>
    </row>
    <row r="148" spans="1:13" s="3" customFormat="1" ht="12">
      <c r="A148" s="307"/>
      <c r="B148" s="307"/>
      <c r="C148" s="310"/>
      <c r="D148" s="8"/>
      <c r="E148" s="1201"/>
      <c r="F148" s="275"/>
      <c r="G148" s="310"/>
      <c r="H148" s="8"/>
      <c r="I148" s="1201"/>
      <c r="J148" s="275"/>
    </row>
    <row r="149" spans="1:13" s="3" customFormat="1" ht="12">
      <c r="A149" s="101" t="s">
        <v>109</v>
      </c>
      <c r="B149" s="101"/>
      <c r="C149" s="310"/>
      <c r="D149" s="8"/>
      <c r="E149" s="1201"/>
      <c r="F149" s="275"/>
      <c r="G149" s="310"/>
      <c r="H149" s="8"/>
      <c r="I149" s="1201"/>
      <c r="J149" s="275"/>
    </row>
    <row r="150" spans="1:13" s="3" customFormat="1" ht="12">
      <c r="A150" s="101"/>
      <c r="B150" s="101"/>
      <c r="C150" s="310"/>
      <c r="D150" s="8"/>
      <c r="E150" s="1201"/>
      <c r="F150" s="275"/>
      <c r="G150" s="310"/>
      <c r="H150" s="8"/>
      <c r="I150" s="1201"/>
      <c r="J150" s="275"/>
    </row>
    <row r="151" spans="1:13" s="3" customFormat="1" ht="12">
      <c r="A151" s="303" t="s">
        <v>110</v>
      </c>
      <c r="B151" s="358"/>
      <c r="C151" s="1213"/>
      <c r="D151" s="99"/>
      <c r="E151" s="1213"/>
      <c r="F151" s="289" t="str">
        <f>IF(D151=0,"",D151/D$119)</f>
        <v/>
      </c>
      <c r="G151" s="1213"/>
      <c r="H151" s="99"/>
      <c r="I151" s="1213"/>
      <c r="J151" s="291" t="str">
        <f>IF(H151=0,"",H151/H$119)</f>
        <v/>
      </c>
    </row>
    <row r="152" spans="1:13" s="3" customFormat="1" ht="12">
      <c r="A152" s="308" t="s">
        <v>55</v>
      </c>
      <c r="B152" s="361"/>
      <c r="C152" s="1201"/>
      <c r="D152" s="6"/>
      <c r="E152" s="1201"/>
      <c r="F152" s="282" t="str">
        <f>IF(D152=0,"",D152/D$119)</f>
        <v/>
      </c>
      <c r="G152" s="1201"/>
      <c r="H152" s="6"/>
      <c r="I152" s="1201"/>
      <c r="J152" s="293" t="str">
        <f>IF(H152=0,"",H152/H$119)</f>
        <v/>
      </c>
    </row>
    <row r="153" spans="1:13" s="3" customFormat="1" ht="12">
      <c r="A153" s="304" t="s">
        <v>56</v>
      </c>
      <c r="B153" s="359"/>
      <c r="C153" s="1201"/>
      <c r="D153" s="6"/>
      <c r="E153" s="1201"/>
      <c r="F153" s="282" t="str">
        <f>IF(D153=0,"",D153/D$119)</f>
        <v/>
      </c>
      <c r="G153" s="1201"/>
      <c r="H153" s="6"/>
      <c r="I153" s="1201"/>
      <c r="J153" s="293" t="str">
        <f>IF(H153=0,"",H153/H$119)</f>
        <v/>
      </c>
    </row>
    <row r="154" spans="1:13" s="3" customFormat="1" ht="12">
      <c r="A154" s="309" t="s">
        <v>30</v>
      </c>
      <c r="B154" s="298"/>
      <c r="C154" s="1201"/>
      <c r="D154" s="6"/>
      <c r="E154" s="1201"/>
      <c r="F154" s="282" t="str">
        <f>IF(D154=0,"",D154/D$119)</f>
        <v/>
      </c>
      <c r="G154" s="1201"/>
      <c r="H154" s="6"/>
      <c r="I154" s="1201"/>
      <c r="J154" s="293" t="str">
        <f>IF(H154=0,"",H154/H$119)</f>
        <v/>
      </c>
    </row>
    <row r="155" spans="1:13" s="3" customFormat="1" ht="12">
      <c r="A155" s="305" t="s">
        <v>57</v>
      </c>
      <c r="B155" s="363"/>
      <c r="C155" s="1201"/>
      <c r="D155" s="59">
        <f>SUM(D151:D154)</f>
        <v>0</v>
      </c>
      <c r="E155" s="1201"/>
      <c r="F155" s="288" t="str">
        <f>IF(D119=0,"",D155/D$119)</f>
        <v/>
      </c>
      <c r="G155" s="1201"/>
      <c r="H155" s="59">
        <f>SUM(H151:H154)</f>
        <v>0</v>
      </c>
      <c r="I155" s="1201"/>
      <c r="J155" s="294" t="str">
        <f>IF(H119=0,"",H155/H$119)</f>
        <v/>
      </c>
    </row>
    <row r="156" spans="1:13" s="3" customFormat="1" ht="5.25" customHeight="1">
      <c r="A156" s="306"/>
      <c r="B156" s="360"/>
      <c r="C156" s="1214"/>
      <c r="D156" s="83"/>
      <c r="E156" s="1214"/>
      <c r="F156" s="290"/>
      <c r="G156" s="1214"/>
      <c r="H156" s="83"/>
      <c r="I156" s="1214"/>
      <c r="J156" s="295"/>
    </row>
    <row r="157" spans="1:13" s="3" customFormat="1" ht="12">
      <c r="A157" s="296"/>
      <c r="B157" s="296"/>
      <c r="C157" s="310"/>
      <c r="D157" s="310"/>
      <c r="E157" s="1201"/>
      <c r="F157" s="275"/>
      <c r="G157" s="310"/>
      <c r="H157" s="310"/>
      <c r="I157" s="1201"/>
      <c r="J157" s="275"/>
    </row>
    <row r="158" spans="1:13" s="3" customFormat="1" ht="12">
      <c r="A158" s="162" t="s">
        <v>53</v>
      </c>
      <c r="B158" s="162"/>
      <c r="C158" s="310"/>
      <c r="D158" s="310"/>
      <c r="E158" s="1201"/>
      <c r="F158" s="275"/>
      <c r="G158" s="310"/>
      <c r="H158" s="310"/>
      <c r="I158" s="1201"/>
      <c r="J158" s="275"/>
    </row>
    <row r="159" spans="1:13" s="3" customFormat="1" ht="46.5" customHeight="1">
      <c r="A159" s="2349" t="s">
        <v>718</v>
      </c>
      <c r="B159" s="2349"/>
      <c r="C159" s="2349"/>
      <c r="D159" s="2349"/>
      <c r="E159" s="2349"/>
      <c r="F159" s="2349"/>
      <c r="G159" s="2349"/>
      <c r="H159" s="2349"/>
      <c r="I159" s="2349"/>
      <c r="J159" s="2349"/>
      <c r="K159" s="313"/>
      <c r="L159" s="313"/>
      <c r="M159" s="313"/>
    </row>
    <row r="160" spans="1:13" s="3" customFormat="1" ht="15" customHeight="1">
      <c r="A160" s="1373"/>
      <c r="B160" s="1373"/>
      <c r="C160" s="1373"/>
      <c r="D160" s="1373"/>
      <c r="E160" s="1373"/>
      <c r="F160" s="1373"/>
      <c r="G160" s="1373"/>
      <c r="H160" s="1373"/>
      <c r="I160" s="1373"/>
      <c r="J160" s="1373"/>
      <c r="K160" s="313"/>
      <c r="L160" s="313"/>
      <c r="M160" s="313"/>
    </row>
    <row r="161" spans="1:13" s="3" customFormat="1" ht="8.25" customHeight="1">
      <c r="A161" s="1284"/>
      <c r="B161" s="1284"/>
      <c r="C161" s="1284"/>
      <c r="D161" s="1284"/>
      <c r="E161" s="1284"/>
      <c r="F161" s="1284"/>
      <c r="G161" s="1284"/>
      <c r="H161" s="1284"/>
      <c r="I161" s="1284"/>
      <c r="J161" s="1284"/>
      <c r="K161" s="313"/>
      <c r="L161" s="313"/>
      <c r="M161" s="313"/>
    </row>
    <row r="162" spans="1:13" s="3" customFormat="1">
      <c r="A162" s="102" t="str">
        <f>"Situation financière " &amp;D6&amp; " affichant un déficit accumulé supérieur à 10 %"</f>
        <v>Situation financière 2018-2019 affichant un déficit accumulé supérieur à 10 %</v>
      </c>
      <c r="B162" s="328"/>
      <c r="C162" s="1232"/>
      <c r="D162" s="1232"/>
      <c r="E162" s="1232"/>
      <c r="F162" s="1233"/>
      <c r="G162" s="119"/>
      <c r="H162" s="1232"/>
      <c r="I162" s="1232"/>
      <c r="J162" s="1233"/>
      <c r="K162" s="1230"/>
      <c r="L162" s="1112"/>
    </row>
    <row r="163" spans="1:13" s="3" customFormat="1" ht="36" customHeight="1">
      <c r="A163" s="2314" t="s">
        <v>760</v>
      </c>
      <c r="B163" s="2314"/>
      <c r="C163" s="2314"/>
      <c r="D163" s="2314"/>
      <c r="E163" s="2314"/>
      <c r="F163" s="2314"/>
      <c r="G163" s="2314"/>
      <c r="H163" s="2314"/>
      <c r="I163" s="2314"/>
      <c r="J163" s="2314"/>
      <c r="K163" s="1231"/>
      <c r="L163" s="1112"/>
    </row>
    <row r="164" spans="1:13">
      <c r="A164" s="365"/>
      <c r="B164" s="328"/>
      <c r="C164" s="1112"/>
      <c r="D164" s="1112"/>
      <c r="E164" s="1112"/>
      <c r="F164" s="1113"/>
      <c r="G164" s="119"/>
      <c r="H164" s="1112"/>
      <c r="I164" s="1112"/>
      <c r="J164" s="1113"/>
      <c r="K164" s="119"/>
      <c r="L164" s="1112"/>
    </row>
    <row r="165" spans="1:13">
      <c r="A165" s="365"/>
      <c r="B165" s="328"/>
      <c r="C165" s="1112"/>
      <c r="D165" s="1112"/>
      <c r="E165" s="1112"/>
      <c r="F165" s="1113"/>
      <c r="G165" s="119"/>
      <c r="H165" s="1112"/>
      <c r="I165" s="1112"/>
      <c r="J165" s="1113"/>
      <c r="K165" s="119"/>
      <c r="L165" s="1112"/>
    </row>
    <row r="166" spans="1:13">
      <c r="A166" s="365"/>
      <c r="B166" s="328"/>
      <c r="C166" s="1112"/>
      <c r="D166" s="1112"/>
      <c r="E166" s="1112"/>
      <c r="F166" s="1113"/>
      <c r="G166" s="119"/>
      <c r="H166" s="1112"/>
      <c r="I166" s="1112"/>
      <c r="J166" s="1113"/>
      <c r="K166" s="119"/>
      <c r="L166" s="1112"/>
    </row>
    <row r="167" spans="1:13">
      <c r="A167" s="365"/>
      <c r="B167" s="328"/>
      <c r="C167" s="1112"/>
      <c r="D167" s="1112"/>
      <c r="E167" s="1112"/>
      <c r="F167" s="1113"/>
      <c r="G167" s="119"/>
      <c r="H167" s="1112"/>
      <c r="I167" s="1112"/>
      <c r="J167" s="1113"/>
      <c r="K167" s="119"/>
      <c r="L167" s="1112"/>
    </row>
    <row r="168" spans="1:13">
      <c r="A168" s="365"/>
      <c r="B168" s="328"/>
      <c r="C168" s="1112"/>
      <c r="D168" s="1112"/>
      <c r="E168" s="1112"/>
      <c r="F168" s="1113"/>
      <c r="G168" s="119"/>
      <c r="H168" s="1112"/>
      <c r="I168" s="1112"/>
      <c r="J168" s="1113"/>
      <c r="K168" s="119"/>
      <c r="L168" s="1112"/>
    </row>
    <row r="169" spans="1:13">
      <c r="A169" s="365"/>
      <c r="B169" s="328"/>
      <c r="C169" s="1112"/>
      <c r="D169" s="1112"/>
      <c r="E169" s="1112"/>
      <c r="F169" s="1113"/>
      <c r="G169" s="119"/>
      <c r="H169" s="1112"/>
      <c r="I169" s="1112"/>
      <c r="J169" s="1113"/>
      <c r="K169" s="119"/>
      <c r="L169" s="1112"/>
    </row>
    <row r="170" spans="1:13">
      <c r="A170" s="365"/>
      <c r="B170" s="328"/>
      <c r="C170" s="1112"/>
      <c r="D170" s="1112"/>
      <c r="E170" s="1112"/>
      <c r="F170" s="1113"/>
      <c r="G170" s="119"/>
      <c r="H170" s="1112"/>
      <c r="I170" s="1112"/>
      <c r="J170" s="1113"/>
      <c r="K170" s="119"/>
      <c r="L170" s="1112"/>
    </row>
    <row r="171" spans="1:13">
      <c r="A171" s="365"/>
      <c r="B171" s="328"/>
      <c r="C171" s="1112"/>
      <c r="D171" s="1112"/>
      <c r="E171" s="1112"/>
      <c r="F171" s="1113"/>
      <c r="G171" s="119"/>
      <c r="H171" s="1112"/>
      <c r="I171" s="1112"/>
      <c r="J171" s="1113"/>
      <c r="K171" s="119"/>
      <c r="L171" s="1112"/>
    </row>
    <row r="172" spans="1:13">
      <c r="A172" s="365"/>
      <c r="B172" s="328"/>
      <c r="C172" s="1112"/>
      <c r="D172" s="1112"/>
      <c r="E172" s="1112"/>
      <c r="F172" s="1113"/>
      <c r="G172" s="119"/>
      <c r="H172" s="1112"/>
      <c r="I172" s="1112"/>
      <c r="J172" s="1113"/>
      <c r="K172" s="119"/>
      <c r="L172" s="1112"/>
    </row>
    <row r="173" spans="1:13">
      <c r="A173" s="365"/>
      <c r="B173" s="328"/>
      <c r="C173" s="1112"/>
      <c r="D173" s="1112"/>
      <c r="E173" s="1112"/>
      <c r="F173" s="1113"/>
      <c r="G173" s="119"/>
      <c r="H173" s="1112"/>
      <c r="I173" s="1112"/>
      <c r="J173" s="1113"/>
      <c r="K173" s="119"/>
      <c r="L173" s="1112"/>
    </row>
    <row r="174" spans="1:13">
      <c r="A174" s="365"/>
      <c r="B174" s="328"/>
      <c r="C174" s="1112"/>
      <c r="D174" s="1112"/>
      <c r="E174" s="1112"/>
      <c r="F174" s="1113"/>
      <c r="G174" s="119"/>
      <c r="H174" s="1112"/>
      <c r="I174" s="1112"/>
      <c r="J174" s="1113"/>
      <c r="K174" s="119"/>
      <c r="L174" s="1112"/>
    </row>
    <row r="175" spans="1:13">
      <c r="A175" s="365"/>
      <c r="B175" s="328"/>
      <c r="C175" s="1112"/>
      <c r="D175" s="1112"/>
      <c r="E175" s="1112"/>
      <c r="F175" s="1113"/>
      <c r="G175" s="119"/>
      <c r="H175" s="1112"/>
      <c r="I175" s="1112"/>
      <c r="J175" s="1113"/>
      <c r="K175" s="119"/>
      <c r="L175" s="1112"/>
    </row>
    <row r="176" spans="1:13">
      <c r="B176" s="328"/>
      <c r="C176" s="1112"/>
      <c r="D176" s="1112"/>
      <c r="E176" s="1112"/>
      <c r="F176" s="1113"/>
      <c r="G176" s="119"/>
      <c r="H176" s="1112"/>
      <c r="I176" s="1112"/>
      <c r="J176" s="1113"/>
      <c r="K176" s="119"/>
      <c r="L176" s="1112"/>
    </row>
    <row r="178" spans="1:12" s="3" customFormat="1">
      <c r="A178" s="102" t="str">
        <f>"Situation financière " &amp;D6&amp; " affichant un surplus accumulé supérieur à 35 %"</f>
        <v>Situation financière 2018-2019 affichant un surplus accumulé supérieur à 35 %</v>
      </c>
      <c r="B178" s="1234"/>
      <c r="C178" s="1232"/>
      <c r="D178" s="1232"/>
      <c r="E178" s="1232"/>
      <c r="F178" s="1233"/>
      <c r="G178" s="119"/>
      <c r="H178" s="1232"/>
      <c r="I178" s="1232"/>
      <c r="J178" s="1233"/>
      <c r="K178" s="1230"/>
      <c r="L178" s="1112"/>
    </row>
    <row r="179" spans="1:12" s="3" customFormat="1" ht="27.75" customHeight="1">
      <c r="A179" s="2314" t="s">
        <v>761</v>
      </c>
      <c r="B179" s="2314"/>
      <c r="C179" s="2314"/>
      <c r="D179" s="2314"/>
      <c r="E179" s="2314"/>
      <c r="F179" s="2314"/>
      <c r="G179" s="2314"/>
      <c r="H179" s="2314"/>
      <c r="I179" s="2314"/>
      <c r="J179" s="2314"/>
      <c r="K179" s="1231"/>
      <c r="L179" s="1112"/>
    </row>
    <row r="180" spans="1:12">
      <c r="A180" s="365"/>
      <c r="B180" s="1234"/>
      <c r="C180" s="1112"/>
      <c r="D180" s="1112"/>
      <c r="E180" s="1112"/>
      <c r="F180" s="1113"/>
      <c r="G180" s="119"/>
      <c r="H180" s="1112"/>
      <c r="I180" s="1112"/>
      <c r="J180" s="1113"/>
      <c r="K180" s="119"/>
      <c r="L180" s="1112"/>
    </row>
    <row r="181" spans="1:12">
      <c r="A181" s="365"/>
      <c r="B181" s="1234"/>
      <c r="C181" s="1112"/>
      <c r="D181" s="1112"/>
      <c r="E181" s="1112"/>
      <c r="F181" s="1113"/>
      <c r="G181" s="119"/>
      <c r="H181" s="1112"/>
      <c r="I181" s="1112"/>
      <c r="J181" s="1113"/>
      <c r="K181" s="119"/>
      <c r="L181" s="1112"/>
    </row>
    <row r="182" spans="1:12">
      <c r="A182" s="365"/>
      <c r="B182" s="1234"/>
      <c r="C182" s="1112"/>
      <c r="D182" s="1112"/>
      <c r="E182" s="1112"/>
      <c r="F182" s="1113"/>
      <c r="G182" s="119"/>
      <c r="H182" s="1112"/>
      <c r="I182" s="1112"/>
      <c r="J182" s="1113"/>
      <c r="K182" s="119"/>
      <c r="L182" s="1112"/>
    </row>
    <row r="183" spans="1:12">
      <c r="A183" s="365"/>
      <c r="B183" s="1234"/>
      <c r="C183" s="1112"/>
      <c r="D183" s="1112"/>
      <c r="E183" s="1112"/>
      <c r="F183" s="1113"/>
      <c r="G183" s="119"/>
      <c r="H183" s="1112"/>
      <c r="I183" s="1112"/>
      <c r="J183" s="1113"/>
      <c r="K183" s="119"/>
      <c r="L183" s="1112"/>
    </row>
    <row r="184" spans="1:12">
      <c r="A184" s="365"/>
      <c r="B184" s="1234"/>
      <c r="C184" s="1112"/>
      <c r="D184" s="1112"/>
      <c r="E184" s="1112"/>
      <c r="F184" s="1113"/>
      <c r="G184" s="119"/>
      <c r="H184" s="1112"/>
      <c r="I184" s="1112"/>
      <c r="J184" s="1113"/>
      <c r="K184" s="119"/>
      <c r="L184" s="1112"/>
    </row>
    <row r="185" spans="1:12">
      <c r="A185" s="365"/>
      <c r="B185" s="1234"/>
      <c r="C185" s="1112"/>
      <c r="D185" s="1112"/>
      <c r="E185" s="1112"/>
      <c r="F185" s="1113"/>
      <c r="G185" s="119"/>
      <c r="H185" s="1112"/>
      <c r="I185" s="1112"/>
      <c r="J185" s="1113"/>
      <c r="K185" s="119"/>
      <c r="L185" s="1112"/>
    </row>
    <row r="186" spans="1:12">
      <c r="A186" s="365"/>
      <c r="B186" s="1234"/>
      <c r="C186" s="1112"/>
      <c r="D186" s="1112"/>
      <c r="E186" s="1112"/>
      <c r="F186" s="1113"/>
      <c r="G186" s="119"/>
      <c r="H186" s="1112"/>
      <c r="I186" s="1112"/>
      <c r="J186" s="1113"/>
      <c r="K186" s="119"/>
      <c r="L186" s="1112"/>
    </row>
    <row r="187" spans="1:12">
      <c r="A187" s="365"/>
      <c r="B187" s="1234"/>
      <c r="C187" s="1112"/>
      <c r="D187" s="1112"/>
      <c r="E187" s="1112"/>
      <c r="F187" s="1113"/>
      <c r="G187" s="119"/>
      <c r="H187" s="1112"/>
      <c r="I187" s="1112"/>
      <c r="J187" s="1113"/>
      <c r="K187" s="119"/>
      <c r="L187" s="1112"/>
    </row>
    <row r="188" spans="1:12">
      <c r="A188" s="365"/>
      <c r="B188" s="1234"/>
      <c r="C188" s="1112"/>
      <c r="D188" s="1112"/>
      <c r="E188" s="1112"/>
      <c r="F188" s="1113"/>
      <c r="G188" s="119"/>
      <c r="H188" s="1112"/>
      <c r="I188" s="1112"/>
      <c r="J188" s="1113"/>
      <c r="K188" s="119"/>
      <c r="L188" s="1112"/>
    </row>
    <row r="189" spans="1:12">
      <c r="A189" s="365"/>
      <c r="B189" s="1234"/>
      <c r="C189" s="1112"/>
      <c r="D189" s="1112"/>
      <c r="E189" s="1112"/>
      <c r="F189" s="1113"/>
      <c r="G189" s="119"/>
      <c r="H189" s="1112"/>
      <c r="I189" s="1112"/>
      <c r="J189" s="1113"/>
      <c r="K189" s="119"/>
      <c r="L189" s="1112"/>
    </row>
    <row r="197" spans="1:1">
      <c r="A197" s="1527"/>
    </row>
  </sheetData>
  <customSheetViews>
    <customSheetView guid="{E81D238A-7B02-4284-898B-8B059A14501E}" showPageBreaks="1"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1"/>
      <headerFooter alignWithMargins="0">
        <oddFooter>&amp;R&amp;8Soutien à la mission 2017-2018</oddFooter>
      </headerFooter>
    </customSheetView>
    <customSheetView guid="{EE10AC66-1EA7-44A5-A4AC-C85396D1CDF4}" showGridLines="0" zeroValues="0" showRuler="0">
      <selection activeCell="L4" sqref="L4"/>
      <rowBreaks count="2" manualBreakCount="2">
        <brk id="64" max="12" man="1"/>
        <brk id="104" max="12" man="1"/>
      </rowBreaks>
      <pageMargins left="0.55000000000000004" right="0.51181102362204722" top="0.41" bottom="0.38" header="0" footer="0.28999999999999998"/>
      <pageSetup scale="90" firstPageNumber="29" orientation="portrait" r:id="rId2"/>
      <headerFooter alignWithMargins="0">
        <oddFooter>&amp;R&amp;8Soutien pour une année 2012-2013</oddFooter>
      </headerFooter>
    </customSheetView>
    <customSheetView guid="{880C3229-9790-4559-BAA0-FBDBBD6DDD03}" showGridLines="0" zeroValues="0" fitToPage="1">
      <selection activeCell="H58" sqref="H58"/>
      <rowBreaks count="2" manualBreakCount="2">
        <brk id="67" max="16383" man="1"/>
        <brk id="112" max="16383" man="1"/>
      </rowBreaks>
      <pageMargins left="0.55118110236220474" right="0.51181102362204722" top="0.39370078740157483" bottom="0.39370078740157483" header="0" footer="0.27559055118110237"/>
      <pageSetup scale="82" firstPageNumber="29" fitToHeight="0" orientation="portrait" r:id="rId3"/>
      <headerFooter alignWithMargins="0">
        <oddFooter>&amp;R&amp;8Soutien à la mission 2017-2018</oddFooter>
      </headerFooter>
    </customSheetView>
  </customSheetViews>
  <mergeCells count="4">
    <mergeCell ref="A159:J159"/>
    <mergeCell ref="A134:B134"/>
    <mergeCell ref="A163:J163"/>
    <mergeCell ref="A179:J179"/>
  </mergeCells>
  <phoneticPr fontId="0" type="noConversion"/>
  <pageMargins left="0.55118110236220474" right="0.51181102362204722" top="0.39370078740157483" bottom="0.39370078740157483" header="0" footer="0.27559055118110237"/>
  <pageSetup scale="85" firstPageNumber="29" fitToWidth="0" fitToHeight="0" orientation="portrait" r:id="rId4"/>
  <headerFooter alignWithMargins="0">
    <oddFooter>&amp;R&amp;8Rapport final d'activité</oddFooter>
  </headerFooter>
  <rowBreaks count="3" manualBreakCount="3">
    <brk id="69" max="16383" man="1"/>
    <brk id="117" max="16383" man="1"/>
    <brk id="159"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13323" r:id="rId7" name="Check Box 11">
              <controlPr defaultSize="0" autoFill="0" autoLine="0" autoPict="0">
                <anchor moveWithCells="1">
                  <from>
                    <xdr:col>3</xdr:col>
                    <xdr:colOff>171450</xdr:colOff>
                    <xdr:row>5</xdr:row>
                    <xdr:rowOff>180975</xdr:rowOff>
                  </from>
                  <to>
                    <xdr:col>4</xdr:col>
                    <xdr:colOff>57150</xdr:colOff>
                    <xdr:row>7</xdr:row>
                    <xdr:rowOff>0</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7</xdr:col>
                    <xdr:colOff>66675</xdr:colOff>
                    <xdr:row>5</xdr:row>
                    <xdr:rowOff>161925</xdr:rowOff>
                  </from>
                  <to>
                    <xdr:col>9</xdr:col>
                    <xdr:colOff>266700</xdr:colOff>
                    <xdr:row>6</xdr:row>
                    <xdr:rowOff>133350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7</xdr:col>
                    <xdr:colOff>66675</xdr:colOff>
                    <xdr:row>6</xdr:row>
                    <xdr:rowOff>152400</xdr:rowOff>
                  </from>
                  <to>
                    <xdr:col>7</xdr:col>
                    <xdr:colOff>638175</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10"/>
  <sheetViews>
    <sheetView showGridLines="0" showZeros="0" topLeftCell="A157" zoomScaleNormal="100" zoomScaleSheetLayoutView="100" workbookViewId="0">
      <selection activeCell="A196" sqref="A196:J196"/>
    </sheetView>
  </sheetViews>
  <sheetFormatPr baseColWidth="10" defaultRowHeight="12.75"/>
  <cols>
    <col min="1" max="1" width="23" style="365" customWidth="1"/>
    <col min="2" max="2" width="55.7109375" style="328" customWidth="1"/>
    <col min="3" max="3" width="0.85546875" style="26" customWidth="1"/>
    <col min="4" max="4" width="9.5703125" style="821" customWidth="1"/>
    <col min="5" max="5" width="0.85546875" style="26" customWidth="1"/>
    <col min="6" max="6" width="5.28515625" style="119" customWidth="1"/>
    <col min="7" max="7" width="0.85546875" style="26" customWidth="1"/>
    <col min="8" max="8" width="9.5703125" style="821" customWidth="1"/>
    <col min="9" max="9" width="0.85546875" style="26" customWidth="1"/>
    <col min="10" max="10" width="5.28515625" style="119" customWidth="1"/>
  </cols>
  <sheetData>
    <row r="1" spans="1:11" s="185" customFormat="1" ht="22.5" customHeight="1">
      <c r="A1" s="236" t="s">
        <v>141</v>
      </c>
      <c r="B1" s="182"/>
      <c r="C1" s="182"/>
      <c r="D1" s="236"/>
      <c r="E1" s="182"/>
      <c r="F1" s="238"/>
      <c r="G1" s="238"/>
      <c r="H1" s="239"/>
      <c r="I1" s="182"/>
      <c r="J1" s="237"/>
    </row>
    <row r="2" spans="1:11" ht="3" customHeight="1">
      <c r="A2" s="36"/>
      <c r="B2" s="36"/>
      <c r="J2" s="345"/>
    </row>
    <row r="3" spans="1:11" ht="15" customHeight="1">
      <c r="A3" s="153" t="s">
        <v>9</v>
      </c>
      <c r="B3" s="1690">
        <f>'Page de garde'!$C$3</f>
        <v>0</v>
      </c>
      <c r="C3" s="1983"/>
      <c r="D3" s="1714"/>
      <c r="E3" s="1983"/>
      <c r="F3" s="1690"/>
      <c r="G3" s="1983"/>
      <c r="H3" s="1714"/>
      <c r="I3" s="135"/>
      <c r="J3" s="147"/>
    </row>
    <row r="4" spans="1:11" ht="11.25" customHeight="1">
      <c r="B4" s="356"/>
    </row>
    <row r="5" spans="1:11" s="51" customFormat="1" ht="11.25" customHeight="1">
      <c r="A5" s="161" t="s">
        <v>646</v>
      </c>
      <c r="B5" s="161"/>
      <c r="C5" s="135"/>
      <c r="D5" s="1287"/>
      <c r="E5" s="135"/>
      <c r="F5" s="1286"/>
      <c r="G5" s="70"/>
      <c r="H5" s="1287"/>
      <c r="I5" s="135"/>
      <c r="J5" s="147"/>
    </row>
    <row r="6" spans="1:11" ht="11.25" customHeight="1">
      <c r="C6" s="329"/>
      <c r="D6" s="145" t="str">
        <f>CONCATENATE(LEFT('Page de garde'!C4,4),"-",RIGHT('Page de garde'!C4,4))</f>
        <v>2018-2019</v>
      </c>
      <c r="E6" s="1984"/>
      <c r="F6" s="276"/>
      <c r="G6" s="70"/>
      <c r="H6" s="145" t="str">
        <f>CONCATENATE(LEFT('Page de garde'!C4,4)+1,"-",RIGHT('Page de garde'!C4,4)+1)</f>
        <v>2019-2020</v>
      </c>
      <c r="I6" s="1196"/>
      <c r="J6" s="291"/>
      <c r="K6" s="26"/>
    </row>
    <row r="7" spans="1:11" ht="11.25" customHeight="1">
      <c r="D7" s="1715"/>
      <c r="E7" s="1"/>
      <c r="F7" s="277"/>
      <c r="G7" s="1196"/>
      <c r="H7" s="1715"/>
      <c r="I7" s="1196"/>
      <c r="J7" s="292"/>
      <c r="K7" s="26"/>
    </row>
    <row r="8" spans="1:11" ht="15.75" customHeight="1">
      <c r="C8" s="330"/>
      <c r="D8" s="1716"/>
      <c r="E8" s="1196"/>
      <c r="F8" s="277"/>
      <c r="G8" s="1196"/>
      <c r="H8" s="1716"/>
      <c r="I8" s="1"/>
      <c r="J8" s="277"/>
      <c r="K8" s="26"/>
    </row>
    <row r="9" spans="1:11" ht="15.75" customHeight="1">
      <c r="B9" s="1298"/>
      <c r="C9" s="330"/>
      <c r="D9" s="1717" t="s">
        <v>35</v>
      </c>
      <c r="E9" s="1985"/>
      <c r="F9" s="278" t="s">
        <v>36</v>
      </c>
      <c r="G9" s="1985"/>
      <c r="H9" s="1717" t="s">
        <v>35</v>
      </c>
      <c r="I9" s="1985"/>
      <c r="J9" s="278" t="s">
        <v>36</v>
      </c>
      <c r="K9" s="26"/>
    </row>
    <row r="10" spans="1:11" s="37" customFormat="1" ht="11.25" customHeight="1">
      <c r="A10" s="102" t="s">
        <v>37</v>
      </c>
      <c r="B10" s="102"/>
      <c r="C10" s="324"/>
      <c r="D10" s="1718"/>
      <c r="E10" s="324"/>
      <c r="G10" s="324"/>
      <c r="H10" s="1718"/>
      <c r="I10" s="324"/>
      <c r="K10" s="324"/>
    </row>
    <row r="11" spans="1:11" s="37" customFormat="1" ht="11.25" customHeight="1">
      <c r="A11" s="10" t="s">
        <v>38</v>
      </c>
      <c r="B11" s="10"/>
      <c r="C11" s="324"/>
      <c r="D11" s="1719"/>
      <c r="E11" s="324"/>
      <c r="F11" s="1698"/>
      <c r="G11" s="324"/>
      <c r="H11" s="1719"/>
      <c r="I11" s="324"/>
      <c r="J11" s="1698"/>
    </row>
    <row r="12" spans="1:11" s="37" customFormat="1" ht="11.25" customHeight="1">
      <c r="A12" s="10" t="s">
        <v>39</v>
      </c>
      <c r="B12" s="10"/>
      <c r="C12" s="324"/>
      <c r="D12" s="1720"/>
      <c r="E12" s="324"/>
      <c r="F12" s="1698"/>
      <c r="G12" s="324"/>
      <c r="H12" s="1720"/>
      <c r="I12" s="324"/>
      <c r="J12" s="1698"/>
    </row>
    <row r="13" spans="1:11" s="37" customFormat="1" ht="11.25" customHeight="1">
      <c r="A13" s="381" t="s">
        <v>113</v>
      </c>
      <c r="B13" s="420"/>
      <c r="C13" s="324"/>
      <c r="D13" s="1721"/>
      <c r="E13" s="324"/>
      <c r="F13" s="1699" t="str">
        <f t="shared" ref="F13:F25" si="0">IF(D13=0,"",D13/D$76)</f>
        <v/>
      </c>
      <c r="G13" s="324"/>
      <c r="H13" s="1721"/>
      <c r="I13" s="324"/>
      <c r="J13" s="1699" t="str">
        <f t="shared" ref="J13:J25" si="1">IF(H13=0,"",H13/H$76)</f>
        <v/>
      </c>
    </row>
    <row r="14" spans="1:11" s="37" customFormat="1" ht="11.25" customHeight="1">
      <c r="A14" s="381" t="s">
        <v>132</v>
      </c>
      <c r="B14" s="420"/>
      <c r="C14" s="324"/>
      <c r="D14" s="1721"/>
      <c r="E14" s="324"/>
      <c r="F14" s="1699" t="str">
        <f>IF(D14=0,"",D14/D$76)</f>
        <v/>
      </c>
      <c r="G14" s="324"/>
      <c r="H14" s="1721"/>
      <c r="I14" s="324"/>
      <c r="J14" s="1699" t="str">
        <f t="shared" si="1"/>
        <v/>
      </c>
    </row>
    <row r="15" spans="1:11" s="37" customFormat="1" ht="11.25" customHeight="1">
      <c r="A15" s="443" t="s">
        <v>161</v>
      </c>
      <c r="B15" s="420"/>
      <c r="C15" s="324"/>
      <c r="D15" s="1721"/>
      <c r="E15" s="324"/>
      <c r="F15" s="1699" t="str">
        <f t="shared" si="0"/>
        <v/>
      </c>
      <c r="G15" s="324"/>
      <c r="H15" s="1721"/>
      <c r="I15" s="324"/>
      <c r="J15" s="1699" t="str">
        <f t="shared" si="1"/>
        <v/>
      </c>
    </row>
    <row r="16" spans="1:11" s="37" customFormat="1" ht="11.25" customHeight="1">
      <c r="A16" s="443" t="s">
        <v>162</v>
      </c>
      <c r="B16" s="420"/>
      <c r="C16" s="324"/>
      <c r="D16" s="1721"/>
      <c r="E16" s="324"/>
      <c r="F16" s="1699" t="str">
        <f t="shared" si="0"/>
        <v/>
      </c>
      <c r="G16" s="324"/>
      <c r="H16" s="1721"/>
      <c r="I16" s="324"/>
      <c r="J16" s="1699" t="str">
        <f t="shared" si="1"/>
        <v/>
      </c>
    </row>
    <row r="17" spans="1:10" s="37" customFormat="1" ht="11.25" customHeight="1">
      <c r="A17" s="443" t="s">
        <v>121</v>
      </c>
      <c r="B17" s="420"/>
      <c r="C17" s="324"/>
      <c r="D17" s="1721"/>
      <c r="E17" s="324"/>
      <c r="F17" s="1699" t="str">
        <f t="shared" si="0"/>
        <v/>
      </c>
      <c r="G17" s="324"/>
      <c r="H17" s="1721"/>
      <c r="I17" s="324"/>
      <c r="J17" s="1699" t="str">
        <f t="shared" si="1"/>
        <v/>
      </c>
    </row>
    <row r="18" spans="1:10" s="37" customFormat="1" ht="11.25" customHeight="1">
      <c r="A18" s="381" t="s">
        <v>16</v>
      </c>
      <c r="B18" s="420"/>
      <c r="C18" s="324"/>
      <c r="D18" s="1721"/>
      <c r="E18" s="324"/>
      <c r="F18" s="1699" t="str">
        <f t="shared" si="0"/>
        <v/>
      </c>
      <c r="G18" s="324"/>
      <c r="H18" s="1721"/>
      <c r="I18" s="324"/>
      <c r="J18" s="1699" t="str">
        <f t="shared" si="1"/>
        <v/>
      </c>
    </row>
    <row r="19" spans="1:10" s="322" customFormat="1" ht="11.25" customHeight="1">
      <c r="A19" s="381" t="s">
        <v>115</v>
      </c>
      <c r="B19" s="420"/>
      <c r="C19" s="323"/>
      <c r="D19" s="1721"/>
      <c r="E19" s="323"/>
      <c r="F19" s="1699" t="str">
        <f t="shared" si="0"/>
        <v/>
      </c>
      <c r="G19" s="323"/>
      <c r="H19" s="1721"/>
      <c r="I19" s="323"/>
      <c r="J19" s="1699" t="str">
        <f t="shared" si="1"/>
        <v/>
      </c>
    </row>
    <row r="20" spans="1:10" s="37" customFormat="1" ht="11.25" customHeight="1">
      <c r="A20" s="381" t="s">
        <v>116</v>
      </c>
      <c r="B20" s="328"/>
      <c r="C20" s="323"/>
      <c r="D20" s="1721"/>
      <c r="E20" s="323"/>
      <c r="F20" s="1699" t="str">
        <f>IF(D20=0,"",D20/D$76)</f>
        <v/>
      </c>
      <c r="G20" s="323"/>
      <c r="H20" s="1721"/>
      <c r="I20" s="323"/>
      <c r="J20" s="1699" t="str">
        <f t="shared" si="1"/>
        <v/>
      </c>
    </row>
    <row r="21" spans="1:10" s="37" customFormat="1" ht="11.25" customHeight="1">
      <c r="A21" s="443" t="s">
        <v>137</v>
      </c>
      <c r="B21" s="354"/>
      <c r="C21" s="323"/>
      <c r="D21" s="1721"/>
      <c r="E21" s="323"/>
      <c r="F21" s="1699" t="str">
        <f t="shared" si="0"/>
        <v/>
      </c>
      <c r="G21" s="323"/>
      <c r="H21" s="1721"/>
      <c r="I21" s="323"/>
      <c r="J21" s="1699" t="str">
        <f t="shared" si="1"/>
        <v/>
      </c>
    </row>
    <row r="22" spans="1:10" s="37" customFormat="1" ht="11.25" customHeight="1">
      <c r="A22" s="551" t="s">
        <v>117</v>
      </c>
      <c r="B22" s="421"/>
      <c r="C22" s="323"/>
      <c r="D22" s="1721"/>
      <c r="E22" s="323"/>
      <c r="F22" s="1699" t="str">
        <f t="shared" si="0"/>
        <v/>
      </c>
      <c r="G22" s="323"/>
      <c r="H22" s="1721"/>
      <c r="I22" s="323"/>
      <c r="J22" s="1699" t="str">
        <f t="shared" si="1"/>
        <v/>
      </c>
    </row>
    <row r="23" spans="1:10" s="37" customFormat="1" ht="11.25" customHeight="1">
      <c r="A23" s="583"/>
      <c r="B23" s="584"/>
      <c r="C23" s="323"/>
      <c r="D23" s="1721"/>
      <c r="E23" s="323"/>
      <c r="F23" s="1699" t="str">
        <f t="shared" si="0"/>
        <v/>
      </c>
      <c r="G23" s="323"/>
      <c r="H23" s="1721"/>
      <c r="I23" s="323"/>
      <c r="J23" s="1699" t="str">
        <f t="shared" si="1"/>
        <v/>
      </c>
    </row>
    <row r="24" spans="1:10" s="37" customFormat="1" ht="11.25" customHeight="1">
      <c r="A24" s="585"/>
      <c r="B24" s="586"/>
      <c r="C24" s="329"/>
      <c r="D24" s="1721"/>
      <c r="E24" s="329"/>
      <c r="F24" s="1699" t="str">
        <f t="shared" si="0"/>
        <v/>
      </c>
      <c r="G24" s="324"/>
      <c r="H24" s="1721"/>
      <c r="I24" s="329"/>
      <c r="J24" s="1699" t="str">
        <f t="shared" si="1"/>
        <v/>
      </c>
    </row>
    <row r="25" spans="1:10" s="37" customFormat="1" ht="11.25" customHeight="1">
      <c r="A25" s="382"/>
      <c r="B25" s="382" t="s">
        <v>54</v>
      </c>
      <c r="C25" s="329"/>
      <c r="D25" s="1722">
        <f>SUM(D13:D24)</f>
        <v>0</v>
      </c>
      <c r="E25" s="329"/>
      <c r="F25" s="1700" t="str">
        <f t="shared" si="0"/>
        <v/>
      </c>
      <c r="G25" s="324"/>
      <c r="H25" s="1722">
        <f>SUM(H13:H24)</f>
        <v>0</v>
      </c>
      <c r="I25" s="329"/>
      <c r="J25" s="1700" t="str">
        <f t="shared" si="1"/>
        <v/>
      </c>
    </row>
    <row r="26" spans="1:10" s="37" customFormat="1" ht="12">
      <c r="A26" s="16" t="s">
        <v>59</v>
      </c>
      <c r="B26" s="422"/>
      <c r="C26" s="329"/>
      <c r="D26" s="1723"/>
      <c r="E26" s="329"/>
      <c r="F26" s="1701"/>
      <c r="G26" s="324"/>
      <c r="H26" s="1723"/>
      <c r="I26" s="329"/>
      <c r="J26" s="1701"/>
    </row>
    <row r="27" spans="1:10" s="37" customFormat="1" ht="11.25" customHeight="1">
      <c r="A27" s="383" t="s">
        <v>60</v>
      </c>
      <c r="B27" s="424"/>
      <c r="C27" s="329"/>
      <c r="D27" s="1721"/>
      <c r="E27" s="329"/>
      <c r="F27" s="1699" t="str">
        <f t="shared" ref="F27:F35" si="2">IF(D27=0,"",D27/D$76)</f>
        <v/>
      </c>
      <c r="G27" s="324"/>
      <c r="H27" s="1721"/>
      <c r="I27" s="329"/>
      <c r="J27" s="1699" t="str">
        <f t="shared" ref="J27:J34" si="3">IF(H27=0,"",H27/H$76)</f>
        <v/>
      </c>
    </row>
    <row r="28" spans="1:10" s="37" customFormat="1" ht="11.25" customHeight="1">
      <c r="A28" s="368" t="s">
        <v>61</v>
      </c>
      <c r="B28" s="331"/>
      <c r="C28" s="329"/>
      <c r="D28" s="1721"/>
      <c r="E28" s="329"/>
      <c r="F28" s="1699" t="str">
        <f t="shared" si="2"/>
        <v/>
      </c>
      <c r="G28" s="324"/>
      <c r="H28" s="1721"/>
      <c r="I28" s="329"/>
      <c r="J28" s="1699" t="str">
        <f t="shared" si="3"/>
        <v/>
      </c>
    </row>
    <row r="29" spans="1:10" s="37" customFormat="1" ht="11.25" customHeight="1">
      <c r="A29" s="368" t="s">
        <v>62</v>
      </c>
      <c r="B29" s="331"/>
      <c r="C29" s="329"/>
      <c r="D29" s="1721"/>
      <c r="E29" s="329"/>
      <c r="F29" s="1699" t="str">
        <f t="shared" si="2"/>
        <v/>
      </c>
      <c r="G29" s="324"/>
      <c r="H29" s="1721"/>
      <c r="I29" s="329"/>
      <c r="J29" s="1699" t="str">
        <f t="shared" si="3"/>
        <v/>
      </c>
    </row>
    <row r="30" spans="1:10" s="37" customFormat="1" ht="11.25" customHeight="1">
      <c r="A30" s="368" t="s">
        <v>63</v>
      </c>
      <c r="B30" s="331"/>
      <c r="C30" s="329"/>
      <c r="D30" s="1721"/>
      <c r="E30" s="329"/>
      <c r="F30" s="1699" t="str">
        <f t="shared" si="2"/>
        <v/>
      </c>
      <c r="G30" s="324"/>
      <c r="H30" s="1721"/>
      <c r="I30" s="329"/>
      <c r="J30" s="1699" t="str">
        <f t="shared" si="3"/>
        <v/>
      </c>
    </row>
    <row r="31" spans="1:10" s="37" customFormat="1" ht="11.25" customHeight="1">
      <c r="A31" s="368" t="s">
        <v>64</v>
      </c>
      <c r="B31" s="331"/>
      <c r="C31" s="329"/>
      <c r="D31" s="1721"/>
      <c r="E31" s="329"/>
      <c r="F31" s="1699" t="str">
        <f t="shared" si="2"/>
        <v/>
      </c>
      <c r="G31" s="324"/>
      <c r="H31" s="1721"/>
      <c r="I31" s="329"/>
      <c r="J31" s="1699" t="str">
        <f t="shared" si="3"/>
        <v/>
      </c>
    </row>
    <row r="32" spans="1:10" s="37" customFormat="1" ht="11.25" customHeight="1">
      <c r="A32" s="365" t="s">
        <v>65</v>
      </c>
      <c r="B32" s="328"/>
      <c r="C32" s="329"/>
      <c r="D32" s="1721"/>
      <c r="E32" s="329"/>
      <c r="F32" s="1699" t="str">
        <f t="shared" si="2"/>
        <v/>
      </c>
      <c r="G32" s="324"/>
      <c r="H32" s="1721"/>
      <c r="I32" s="329"/>
      <c r="J32" s="1699" t="str">
        <f t="shared" si="3"/>
        <v/>
      </c>
    </row>
    <row r="33" spans="1:10" s="37" customFormat="1" ht="11.25" customHeight="1">
      <c r="A33" s="587"/>
      <c r="B33" s="588"/>
      <c r="C33" s="329"/>
      <c r="D33" s="1721"/>
      <c r="E33" s="329"/>
      <c r="F33" s="1699" t="str">
        <f t="shared" si="2"/>
        <v/>
      </c>
      <c r="G33" s="324"/>
      <c r="H33" s="1721"/>
      <c r="I33" s="329"/>
      <c r="J33" s="1699" t="str">
        <f t="shared" si="3"/>
        <v/>
      </c>
    </row>
    <row r="34" spans="1:10" s="37" customFormat="1" ht="11.25" customHeight="1">
      <c r="A34" s="589"/>
      <c r="B34" s="590"/>
      <c r="C34" s="329"/>
      <c r="D34" s="1721"/>
      <c r="E34" s="329"/>
      <c r="F34" s="1699" t="str">
        <f t="shared" si="2"/>
        <v/>
      </c>
      <c r="G34" s="324"/>
      <c r="H34" s="1721"/>
      <c r="I34" s="329"/>
      <c r="J34" s="1699" t="str">
        <f t="shared" si="3"/>
        <v/>
      </c>
    </row>
    <row r="35" spans="1:10" s="37" customFormat="1" ht="11.25" customHeight="1">
      <c r="A35" s="382"/>
      <c r="B35" s="421" t="s">
        <v>28</v>
      </c>
      <c r="C35" s="329"/>
      <c r="D35" s="1724">
        <f>SUM(D27:D34)</f>
        <v>0</v>
      </c>
      <c r="E35" s="329"/>
      <c r="F35" s="1700" t="str">
        <f t="shared" si="2"/>
        <v/>
      </c>
      <c r="G35" s="324"/>
      <c r="H35" s="1724">
        <f>SUM(H27:H34)</f>
        <v>0</v>
      </c>
      <c r="I35" s="329"/>
      <c r="J35" s="1700" t="str">
        <f>IF(H35=0,"",H35/H$76)</f>
        <v/>
      </c>
    </row>
    <row r="36" spans="1:10" s="37" customFormat="1" ht="11.25" customHeight="1">
      <c r="A36" s="9"/>
      <c r="B36" s="425" t="s">
        <v>10</v>
      </c>
      <c r="C36" s="329"/>
      <c r="D36" s="1722">
        <f>D25+D35</f>
        <v>0</v>
      </c>
      <c r="E36" s="329"/>
      <c r="F36" s="1700" t="str">
        <f>IF(D36=0,"",D36/D$76)</f>
        <v/>
      </c>
      <c r="G36" s="324"/>
      <c r="H36" s="1722">
        <f>H25+H35</f>
        <v>0</v>
      </c>
      <c r="I36" s="329"/>
      <c r="J36" s="1700" t="str">
        <f>IF(H36=0,"",H36/H$76)</f>
        <v/>
      </c>
    </row>
    <row r="37" spans="1:10" s="37" customFormat="1" ht="11.25" customHeight="1">
      <c r="A37" s="85" t="s">
        <v>66</v>
      </c>
      <c r="B37" s="85"/>
      <c r="C37" s="329"/>
      <c r="D37" s="1723"/>
      <c r="E37" s="329"/>
      <c r="F37" s="1701"/>
      <c r="G37" s="324"/>
      <c r="H37" s="1723"/>
      <c r="I37" s="329"/>
      <c r="J37" s="1701"/>
    </row>
    <row r="38" spans="1:10" s="37" customFormat="1" ht="11.25" customHeight="1">
      <c r="A38" s="10" t="s">
        <v>67</v>
      </c>
      <c r="B38" s="10"/>
      <c r="C38" s="329"/>
      <c r="D38" s="1723"/>
      <c r="E38" s="329"/>
      <c r="F38" s="1701"/>
      <c r="G38" s="324"/>
      <c r="H38" s="1723"/>
      <c r="I38" s="329"/>
      <c r="J38" s="1701"/>
    </row>
    <row r="39" spans="1:10" s="37" customFormat="1" ht="12" customHeight="1">
      <c r="A39" s="383" t="s">
        <v>68</v>
      </c>
      <c r="B39" s="423"/>
      <c r="C39" s="329"/>
      <c r="D39" s="143"/>
      <c r="E39" s="329"/>
      <c r="F39" s="1701" t="str">
        <f>IF(D39=0,"",D39/D$76)</f>
        <v/>
      </c>
      <c r="G39" s="324"/>
      <c r="H39" s="143"/>
      <c r="I39" s="329"/>
      <c r="J39" s="1701" t="str">
        <f>IF(H39=0,"",H39/H$76)</f>
        <v/>
      </c>
    </row>
    <row r="40" spans="1:10" s="37" customFormat="1" ht="11.25" customHeight="1">
      <c r="A40" s="1577" t="s">
        <v>747</v>
      </c>
      <c r="B40" s="331"/>
      <c r="C40" s="329"/>
      <c r="D40" s="1721"/>
      <c r="E40" s="329"/>
      <c r="F40" s="1699" t="str">
        <f>IF(D40=0,"",D40/D$76)</f>
        <v/>
      </c>
      <c r="G40" s="324"/>
      <c r="H40" s="1721"/>
      <c r="I40" s="329"/>
      <c r="J40" s="1699" t="str">
        <f>IF(H40=0,"",H40/H$76)</f>
        <v/>
      </c>
    </row>
    <row r="41" spans="1:10" s="37" customFormat="1" ht="11.25" customHeight="1">
      <c r="A41" s="450" t="s">
        <v>334</v>
      </c>
      <c r="B41" s="331"/>
      <c r="C41" s="329"/>
      <c r="D41" s="1721"/>
      <c r="E41" s="329"/>
      <c r="F41" s="1699" t="str">
        <f>IF(D41=0,"",D41/D$76)</f>
        <v/>
      </c>
      <c r="G41" s="324"/>
      <c r="H41" s="1721"/>
      <c r="I41" s="329"/>
      <c r="J41" s="1699" t="str">
        <f>IF(H41=0,"",H41/H$76)</f>
        <v/>
      </c>
    </row>
    <row r="42" spans="1:10" s="322" customFormat="1" ht="12.75" customHeight="1">
      <c r="A42" s="450" t="s">
        <v>69</v>
      </c>
      <c r="B42" s="331"/>
      <c r="C42" s="329"/>
      <c r="D42" s="1719"/>
      <c r="E42" s="329"/>
      <c r="F42" s="1719" t="str">
        <f>IF(D42=0,"",D42/D$76)</f>
        <v/>
      </c>
      <c r="G42" s="324"/>
      <c r="H42" s="1719"/>
      <c r="I42" s="329"/>
      <c r="J42" s="1719" t="str">
        <f>IF(H42=0,"",H42/H$76)</f>
        <v/>
      </c>
    </row>
    <row r="43" spans="1:10" s="322" customFormat="1" ht="11.25" customHeight="1">
      <c r="A43" s="335"/>
      <c r="B43" s="335"/>
      <c r="C43" s="51"/>
      <c r="D43" s="1721"/>
      <c r="E43" s="51"/>
      <c r="F43" s="1699" t="str">
        <f t="shared" ref="F43:F53" si="4">IF(D43=0,"",D43/D$76)</f>
        <v/>
      </c>
      <c r="G43" s="323"/>
      <c r="H43" s="1721"/>
      <c r="I43" s="51"/>
      <c r="J43" s="1699" t="str">
        <f t="shared" ref="J43:J53" si="5">IF(H43=0,"",H43/H$76)</f>
        <v/>
      </c>
    </row>
    <row r="44" spans="1:10" s="37" customFormat="1" ht="11.25" customHeight="1">
      <c r="A44" s="335"/>
      <c r="B44" s="335"/>
      <c r="C44" s="51"/>
      <c r="D44" s="1721"/>
      <c r="E44" s="51"/>
      <c r="F44" s="1699" t="str">
        <f t="shared" si="4"/>
        <v/>
      </c>
      <c r="G44" s="323"/>
      <c r="H44" s="1721"/>
      <c r="I44" s="51"/>
      <c r="J44" s="1699" t="str">
        <f t="shared" si="5"/>
        <v/>
      </c>
    </row>
    <row r="45" spans="1:10" s="37" customFormat="1" ht="11.25" customHeight="1">
      <c r="A45" s="368" t="s">
        <v>70</v>
      </c>
      <c r="B45" s="331"/>
      <c r="C45" s="329"/>
      <c r="D45" s="1721"/>
      <c r="E45" s="329"/>
      <c r="F45" s="1699" t="str">
        <f t="shared" si="4"/>
        <v/>
      </c>
      <c r="G45" s="324"/>
      <c r="H45" s="1721"/>
      <c r="I45" s="329"/>
      <c r="J45" s="1699" t="str">
        <f t="shared" si="5"/>
        <v/>
      </c>
    </row>
    <row r="46" spans="1:10" s="37" customFormat="1" ht="12">
      <c r="A46" s="2354" t="s">
        <v>393</v>
      </c>
      <c r="B46" s="2354"/>
      <c r="C46" s="329"/>
      <c r="D46" s="1721"/>
      <c r="E46" s="329"/>
      <c r="F46" s="1699" t="str">
        <f t="shared" si="4"/>
        <v/>
      </c>
      <c r="G46" s="324"/>
      <c r="H46" s="1721"/>
      <c r="I46" s="324"/>
      <c r="J46" s="1699" t="str">
        <f t="shared" si="5"/>
        <v/>
      </c>
    </row>
    <row r="47" spans="1:10" s="37" customFormat="1" ht="12">
      <c r="A47" s="331" t="s">
        <v>182</v>
      </c>
      <c r="B47" s="606"/>
      <c r="C47" s="329"/>
      <c r="D47" s="1721"/>
      <c r="E47" s="329"/>
      <c r="F47" s="1699" t="str">
        <f>IF(D47=0,"",D47/D$76)</f>
        <v/>
      </c>
      <c r="G47" s="324"/>
      <c r="H47" s="1721"/>
      <c r="I47" s="324"/>
      <c r="J47" s="1699" t="str">
        <f>IF(H47=0,"",H47/H$76)</f>
        <v/>
      </c>
    </row>
    <row r="48" spans="1:10" s="37" customFormat="1" ht="11.25" customHeight="1">
      <c r="A48" s="368" t="s">
        <v>71</v>
      </c>
      <c r="B48" s="331"/>
      <c r="C48" s="329"/>
      <c r="D48" s="1721"/>
      <c r="E48" s="329"/>
      <c r="F48" s="1699" t="str">
        <f t="shared" si="4"/>
        <v/>
      </c>
      <c r="G48" s="324"/>
      <c r="H48" s="1721"/>
      <c r="I48" s="329"/>
      <c r="J48" s="1699" t="str">
        <f t="shared" si="5"/>
        <v/>
      </c>
    </row>
    <row r="49" spans="1:10" s="37" customFormat="1" ht="11.25" customHeight="1">
      <c r="A49" s="368" t="s">
        <v>72</v>
      </c>
      <c r="B49" s="331"/>
      <c r="C49" s="329"/>
      <c r="D49" s="1721"/>
      <c r="E49" s="329"/>
      <c r="F49" s="1699" t="str">
        <f t="shared" si="4"/>
        <v/>
      </c>
      <c r="G49" s="324"/>
      <c r="H49" s="1721"/>
      <c r="I49" s="329"/>
      <c r="J49" s="1699" t="str">
        <f t="shared" si="5"/>
        <v/>
      </c>
    </row>
    <row r="50" spans="1:10" s="37" customFormat="1" ht="11.25" customHeight="1">
      <c r="A50" s="368" t="s">
        <v>117</v>
      </c>
      <c r="B50" s="331"/>
      <c r="C50" s="329"/>
      <c r="D50" s="1721"/>
      <c r="E50" s="329"/>
      <c r="F50" s="1699" t="str">
        <f t="shared" si="4"/>
        <v/>
      </c>
      <c r="G50" s="324"/>
      <c r="H50" s="1721"/>
      <c r="I50" s="329"/>
      <c r="J50" s="1699" t="str">
        <f t="shared" si="5"/>
        <v/>
      </c>
    </row>
    <row r="51" spans="1:10" s="37" customFormat="1" ht="11.25" customHeight="1">
      <c r="A51" s="369"/>
      <c r="B51" s="591"/>
      <c r="C51" s="329"/>
      <c r="D51" s="1721"/>
      <c r="E51" s="329"/>
      <c r="F51" s="1699" t="str">
        <f t="shared" si="4"/>
        <v/>
      </c>
      <c r="G51" s="324"/>
      <c r="H51" s="1721"/>
      <c r="I51" s="329"/>
      <c r="J51" s="1699" t="str">
        <f t="shared" si="5"/>
        <v/>
      </c>
    </row>
    <row r="52" spans="1:10" s="37" customFormat="1" ht="11.25" customHeight="1">
      <c r="A52" s="592"/>
      <c r="B52" s="593"/>
      <c r="C52" s="329"/>
      <c r="D52" s="1721"/>
      <c r="E52" s="329"/>
      <c r="F52" s="1699" t="str">
        <f t="shared" si="4"/>
        <v/>
      </c>
      <c r="G52" s="324"/>
      <c r="H52" s="1721"/>
      <c r="I52" s="329"/>
      <c r="J52" s="1699" t="str">
        <f t="shared" si="5"/>
        <v/>
      </c>
    </row>
    <row r="53" spans="1:10" s="37" customFormat="1" ht="11.25" customHeight="1">
      <c r="A53" s="382"/>
      <c r="B53" s="421" t="s">
        <v>28</v>
      </c>
      <c r="C53" s="329"/>
      <c r="D53" s="1725">
        <f>SUM(D39:D52)</f>
        <v>0</v>
      </c>
      <c r="E53" s="329"/>
      <c r="F53" s="1700" t="str">
        <f t="shared" si="4"/>
        <v/>
      </c>
      <c r="G53" s="324"/>
      <c r="H53" s="1725">
        <f>SUM(H39:H52)</f>
        <v>0</v>
      </c>
      <c r="I53" s="329"/>
      <c r="J53" s="1700" t="str">
        <f t="shared" si="5"/>
        <v/>
      </c>
    </row>
    <row r="54" spans="1:10" s="37" customFormat="1" ht="11.25" customHeight="1">
      <c r="A54" s="10" t="s">
        <v>73</v>
      </c>
      <c r="B54" s="10"/>
      <c r="C54" s="329"/>
      <c r="D54" s="1723"/>
      <c r="E54" s="329"/>
      <c r="F54" s="1702"/>
      <c r="G54" s="324"/>
      <c r="H54" s="1723"/>
      <c r="I54" s="329"/>
      <c r="J54" s="1702"/>
    </row>
    <row r="55" spans="1:10" s="37" customFormat="1" ht="11.25" customHeight="1">
      <c r="A55" s="383" t="s">
        <v>650</v>
      </c>
      <c r="B55" s="423"/>
      <c r="C55" s="329"/>
      <c r="D55" s="1723"/>
      <c r="E55" s="329"/>
      <c r="F55" s="1701" t="str">
        <f t="shared" ref="F55:F65" si="6">IF(D55=0,"",D55/D$76)</f>
        <v/>
      </c>
      <c r="G55" s="324"/>
      <c r="H55" s="1723"/>
      <c r="I55" s="329"/>
      <c r="J55" s="1701" t="str">
        <f t="shared" ref="J55:J65" si="7">IF(H55=0,"",H55/H$76)</f>
        <v/>
      </c>
    </row>
    <row r="56" spans="1:10" s="37" customFormat="1" ht="11.25" customHeight="1">
      <c r="A56" s="450" t="s">
        <v>74</v>
      </c>
      <c r="B56" s="331"/>
      <c r="C56" s="329"/>
      <c r="D56" s="1721"/>
      <c r="E56" s="329"/>
      <c r="F56" s="1699" t="str">
        <f t="shared" si="6"/>
        <v/>
      </c>
      <c r="G56" s="324"/>
      <c r="H56" s="1721"/>
      <c r="I56" s="329"/>
      <c r="J56" s="1699" t="str">
        <f t="shared" si="7"/>
        <v/>
      </c>
    </row>
    <row r="57" spans="1:10" s="37" customFormat="1" ht="11.25" customHeight="1">
      <c r="A57" s="450" t="s">
        <v>75</v>
      </c>
      <c r="B57" s="331"/>
      <c r="C57" s="329"/>
      <c r="D57" s="1721"/>
      <c r="E57" s="329"/>
      <c r="F57" s="1699" t="str">
        <f t="shared" si="6"/>
        <v/>
      </c>
      <c r="G57" s="324"/>
      <c r="H57" s="1721"/>
      <c r="I57" s="329"/>
      <c r="J57" s="1699" t="str">
        <f t="shared" si="7"/>
        <v/>
      </c>
    </row>
    <row r="58" spans="1:10" s="37" customFormat="1" ht="11.25" customHeight="1">
      <c r="A58" s="451" t="s">
        <v>69</v>
      </c>
      <c r="B58" s="328"/>
      <c r="C58" s="329"/>
      <c r="D58" s="1721"/>
      <c r="E58" s="329"/>
      <c r="F58" s="1699" t="str">
        <f t="shared" si="6"/>
        <v/>
      </c>
      <c r="G58" s="324"/>
      <c r="H58" s="1721"/>
      <c r="I58" s="329"/>
      <c r="J58" s="1699" t="str">
        <f t="shared" si="7"/>
        <v/>
      </c>
    </row>
    <row r="59" spans="1:10" s="37" customFormat="1" ht="11.25" customHeight="1">
      <c r="A59" s="594"/>
      <c r="B59" s="588"/>
      <c r="C59" s="329"/>
      <c r="D59" s="1721"/>
      <c r="E59" s="329"/>
      <c r="F59" s="1699" t="str">
        <f t="shared" si="6"/>
        <v/>
      </c>
      <c r="G59" s="324"/>
      <c r="H59" s="1721"/>
      <c r="I59" s="329"/>
      <c r="J59" s="1699" t="str">
        <f t="shared" si="7"/>
        <v/>
      </c>
    </row>
    <row r="60" spans="1:10" s="37" customFormat="1" ht="11.25" customHeight="1">
      <c r="A60" s="589"/>
      <c r="B60" s="593"/>
      <c r="C60" s="329"/>
      <c r="D60" s="1721"/>
      <c r="E60" s="329"/>
      <c r="F60" s="1699" t="str">
        <f t="shared" si="6"/>
        <v/>
      </c>
      <c r="G60" s="324"/>
      <c r="H60" s="1721"/>
      <c r="I60" s="329"/>
      <c r="J60" s="1699" t="str">
        <f t="shared" si="7"/>
        <v/>
      </c>
    </row>
    <row r="61" spans="1:10" s="37" customFormat="1" ht="11.25" customHeight="1">
      <c r="A61" s="368" t="s">
        <v>76</v>
      </c>
      <c r="B61" s="331"/>
      <c r="C61" s="329"/>
      <c r="D61" s="1721"/>
      <c r="E61" s="329"/>
      <c r="F61" s="1699" t="str">
        <f t="shared" si="6"/>
        <v/>
      </c>
      <c r="G61" s="324"/>
      <c r="H61" s="1721"/>
      <c r="I61" s="329"/>
      <c r="J61" s="1699" t="str">
        <f t="shared" si="7"/>
        <v/>
      </c>
    </row>
    <row r="62" spans="1:10" s="37" customFormat="1" ht="11.25" customHeight="1">
      <c r="A62" s="368" t="s">
        <v>47</v>
      </c>
      <c r="B62" s="331"/>
      <c r="C62" s="329"/>
      <c r="D62" s="1721"/>
      <c r="E62" s="329"/>
      <c r="F62" s="1699" t="str">
        <f t="shared" si="6"/>
        <v/>
      </c>
      <c r="G62" s="324"/>
      <c r="H62" s="1721"/>
      <c r="I62" s="329"/>
      <c r="J62" s="1699" t="str">
        <f t="shared" si="7"/>
        <v/>
      </c>
    </row>
    <row r="63" spans="1:10" s="37" customFormat="1" ht="11.25" customHeight="1">
      <c r="A63" s="368" t="s">
        <v>117</v>
      </c>
      <c r="B63" s="331"/>
      <c r="C63" s="329"/>
      <c r="D63" s="1721"/>
      <c r="E63" s="329"/>
      <c r="F63" s="1699" t="str">
        <f t="shared" si="6"/>
        <v/>
      </c>
      <c r="G63" s="324"/>
      <c r="H63" s="1721"/>
      <c r="I63" s="329"/>
      <c r="J63" s="1699" t="str">
        <f t="shared" si="7"/>
        <v/>
      </c>
    </row>
    <row r="64" spans="1:10" s="37" customFormat="1" ht="11.25" customHeight="1">
      <c r="A64" s="369"/>
      <c r="B64" s="591"/>
      <c r="C64" s="329"/>
      <c r="D64" s="1721"/>
      <c r="E64" s="329"/>
      <c r="F64" s="1699" t="str">
        <f t="shared" si="6"/>
        <v/>
      </c>
      <c r="G64" s="324"/>
      <c r="H64" s="1721"/>
      <c r="I64" s="329"/>
      <c r="J64" s="1699" t="str">
        <f t="shared" si="7"/>
        <v/>
      </c>
    </row>
    <row r="65" spans="1:10" s="37" customFormat="1" ht="11.25" customHeight="1">
      <c r="A65" s="592"/>
      <c r="B65" s="595"/>
      <c r="C65" s="329"/>
      <c r="D65" s="1721"/>
      <c r="E65" s="329"/>
      <c r="F65" s="1699" t="str">
        <f t="shared" si="6"/>
        <v/>
      </c>
      <c r="G65" s="324"/>
      <c r="H65" s="1721"/>
      <c r="I65" s="329"/>
      <c r="J65" s="1699" t="str">
        <f t="shared" si="7"/>
        <v/>
      </c>
    </row>
    <row r="66" spans="1:10" s="37" customFormat="1" ht="12">
      <c r="A66" s="382"/>
      <c r="B66" s="421" t="s">
        <v>28</v>
      </c>
      <c r="C66" s="329"/>
      <c r="D66" s="1722">
        <f>SUM(D55:D65)</f>
        <v>0</v>
      </c>
      <c r="E66" s="329"/>
      <c r="F66" s="1700" t="str">
        <f>IF(D66=0,"",D66/D$76)</f>
        <v/>
      </c>
      <c r="G66" s="324"/>
      <c r="H66" s="1722">
        <f>SUM(H55:H65)</f>
        <v>0</v>
      </c>
      <c r="I66" s="329"/>
      <c r="J66" s="1700" t="str">
        <f>IF(H66=0,"",H66/H$76)</f>
        <v/>
      </c>
    </row>
    <row r="67" spans="1:10" s="37" customFormat="1" ht="12">
      <c r="A67" s="10" t="s">
        <v>48</v>
      </c>
      <c r="B67" s="13"/>
      <c r="C67" s="329"/>
      <c r="D67" s="1723"/>
      <c r="E67" s="329"/>
      <c r="F67" s="1701"/>
      <c r="G67" s="324"/>
      <c r="H67" s="1723"/>
      <c r="I67" s="329"/>
      <c r="J67" s="1701"/>
    </row>
    <row r="68" spans="1:10" s="37" customFormat="1" ht="12">
      <c r="A68" s="383" t="s">
        <v>413</v>
      </c>
      <c r="B68" s="423"/>
      <c r="C68" s="329"/>
      <c r="D68" s="1723"/>
      <c r="E68" s="329"/>
      <c r="F68" s="1701" t="str">
        <f t="shared" ref="F68:F73" si="8">IF(D68=0,"",D68/D$76)</f>
        <v/>
      </c>
      <c r="G68" s="324"/>
      <c r="H68" s="1723"/>
      <c r="I68" s="329"/>
      <c r="J68" s="1701" t="str">
        <f t="shared" ref="J68:J73" si="9">IF(H68=0,"",H68/H$76)</f>
        <v/>
      </c>
    </row>
    <row r="69" spans="1:10" s="37" customFormat="1" ht="11.25" customHeight="1">
      <c r="A69" s="368" t="s">
        <v>127</v>
      </c>
      <c r="B69" s="331"/>
      <c r="C69" s="329"/>
      <c r="D69" s="1721"/>
      <c r="E69" s="329"/>
      <c r="F69" s="1699" t="str">
        <f t="shared" si="8"/>
        <v/>
      </c>
      <c r="G69" s="324"/>
      <c r="H69" s="1721"/>
      <c r="I69" s="329"/>
      <c r="J69" s="1699" t="str">
        <f t="shared" si="9"/>
        <v/>
      </c>
    </row>
    <row r="70" spans="1:10" s="37" customFormat="1" ht="11.25" customHeight="1">
      <c r="A70" s="368" t="s">
        <v>128</v>
      </c>
      <c r="B70" s="331"/>
      <c r="C70" s="329"/>
      <c r="D70" s="1721"/>
      <c r="E70" s="329"/>
      <c r="F70" s="1703" t="str">
        <f t="shared" si="8"/>
        <v/>
      </c>
      <c r="G70" s="324"/>
      <c r="H70" s="1721"/>
      <c r="I70" s="329"/>
      <c r="J70" s="1703" t="str">
        <f t="shared" si="9"/>
        <v/>
      </c>
    </row>
    <row r="71" spans="1:10" s="37" customFormat="1" ht="15" customHeight="1">
      <c r="A71" s="383" t="s">
        <v>49</v>
      </c>
      <c r="B71" s="423"/>
      <c r="C71" s="370"/>
      <c r="D71" s="1721"/>
      <c r="E71" s="370"/>
      <c r="F71" s="1703" t="str">
        <f t="shared" si="8"/>
        <v/>
      </c>
      <c r="G71" s="324"/>
      <c r="H71" s="1721"/>
      <c r="I71" s="370"/>
      <c r="J71" s="1703" t="str">
        <f t="shared" si="9"/>
        <v/>
      </c>
    </row>
    <row r="72" spans="1:10" s="37" customFormat="1" ht="12">
      <c r="A72" s="382"/>
      <c r="B72" s="421" t="s">
        <v>28</v>
      </c>
      <c r="C72" s="370"/>
      <c r="D72" s="1724">
        <f>SUM(D68:D71)</f>
        <v>0</v>
      </c>
      <c r="E72" s="370"/>
      <c r="F72" s="1700" t="str">
        <f t="shared" si="8"/>
        <v/>
      </c>
      <c r="G72" s="324"/>
      <c r="H72" s="1724">
        <f>SUM(H68:H71)</f>
        <v>0</v>
      </c>
      <c r="I72" s="370"/>
      <c r="J72" s="1700" t="str">
        <f t="shared" si="9"/>
        <v/>
      </c>
    </row>
    <row r="73" spans="1:10" s="37" customFormat="1" ht="26.25" customHeight="1">
      <c r="A73" s="2353" t="s">
        <v>50</v>
      </c>
      <c r="B73" s="2353"/>
      <c r="C73" s="329"/>
      <c r="D73" s="1721"/>
      <c r="E73" s="329"/>
      <c r="F73" s="1704" t="str">
        <f t="shared" si="8"/>
        <v/>
      </c>
      <c r="G73" s="324"/>
      <c r="H73" s="1721"/>
      <c r="I73" s="329"/>
      <c r="J73" s="1704" t="str">
        <f t="shared" si="9"/>
        <v/>
      </c>
    </row>
    <row r="74" spans="1:10" s="324" customFormat="1" ht="3.75" customHeight="1">
      <c r="A74" s="14"/>
      <c r="B74" s="14"/>
      <c r="C74" s="329"/>
      <c r="D74" s="1726"/>
      <c r="E74" s="329"/>
      <c r="F74" s="1705"/>
      <c r="H74" s="1726"/>
      <c r="I74" s="329"/>
      <c r="J74" s="1705"/>
    </row>
    <row r="75" spans="1:10" s="37" customFormat="1" ht="12">
      <c r="A75" s="9"/>
      <c r="B75" s="425" t="s">
        <v>164</v>
      </c>
      <c r="C75" s="329"/>
      <c r="D75" s="1727">
        <f>D53+D66+D72+D73</f>
        <v>0</v>
      </c>
      <c r="E75" s="329"/>
      <c r="F75" s="1706" t="str">
        <f>IF(D75=0,"",D75/D$76)</f>
        <v/>
      </c>
      <c r="G75" s="324"/>
      <c r="H75" s="1727">
        <f>H53+H66+H72+H73</f>
        <v>0</v>
      </c>
      <c r="I75" s="329"/>
      <c r="J75" s="1706" t="str">
        <f>IF(H75=0,"",H75/H$76)</f>
        <v/>
      </c>
    </row>
    <row r="76" spans="1:10" s="37" customFormat="1" ht="11.25" customHeight="1">
      <c r="A76" s="444"/>
      <c r="B76" s="9" t="s">
        <v>51</v>
      </c>
      <c r="C76" s="329"/>
      <c r="D76" s="1719">
        <f>D36+D75</f>
        <v>0</v>
      </c>
      <c r="E76" s="329"/>
      <c r="F76" s="1704" t="str">
        <f>IF(D76=0,"",D76/D$76)</f>
        <v/>
      </c>
      <c r="G76" s="324"/>
      <c r="H76" s="1719">
        <f>H36+H75</f>
        <v>0</v>
      </c>
      <c r="I76" s="329"/>
      <c r="J76" s="1704" t="str">
        <f>IF(H76=0,"",H76/H$76)</f>
        <v/>
      </c>
    </row>
    <row r="77" spans="1:10" s="324" customFormat="1" ht="12">
      <c r="A77" s="365" t="s">
        <v>52</v>
      </c>
      <c r="B77" s="328"/>
      <c r="D77" s="1728"/>
      <c r="F77" s="1707" t="str">
        <f>IF(D77=0,"",D77/D$76)</f>
        <v/>
      </c>
      <c r="H77" s="1728"/>
      <c r="J77" s="1707" t="str">
        <f>IF(H77=0,"",H77/H$76)</f>
        <v/>
      </c>
    </row>
    <row r="78" spans="1:10" s="27" customFormat="1" ht="11.25" customHeight="1">
      <c r="A78" s="162" t="s">
        <v>53</v>
      </c>
      <c r="B78" s="328"/>
      <c r="C78" s="329"/>
      <c r="D78" s="143"/>
      <c r="E78" s="329"/>
      <c r="F78" s="1701"/>
      <c r="G78" s="324"/>
      <c r="H78" s="143"/>
      <c r="I78" s="329"/>
      <c r="J78" s="1701"/>
    </row>
    <row r="79" spans="1:10" s="37" customFormat="1" ht="33.75" customHeight="1">
      <c r="A79" s="416" t="s">
        <v>705</v>
      </c>
      <c r="B79" s="421"/>
      <c r="C79" s="324"/>
      <c r="D79" s="1723"/>
      <c r="E79" s="324"/>
      <c r="F79" s="1701"/>
      <c r="G79" s="324"/>
      <c r="H79" s="1723"/>
      <c r="I79" s="324"/>
      <c r="J79" s="1701"/>
    </row>
    <row r="80" spans="1:10" s="37" customFormat="1" ht="18.75" customHeight="1">
      <c r="A80" s="14" t="s">
        <v>120</v>
      </c>
      <c r="B80" s="14"/>
      <c r="C80" s="324"/>
      <c r="D80" s="1723"/>
      <c r="E80" s="324"/>
      <c r="F80" s="1701"/>
      <c r="G80" s="324"/>
      <c r="H80" s="1723"/>
      <c r="I80" s="324"/>
      <c r="J80" s="1701"/>
    </row>
    <row r="81" spans="1:10" s="37" customFormat="1" ht="12" customHeight="1">
      <c r="A81" s="368" t="s">
        <v>88</v>
      </c>
      <c r="B81" s="331"/>
      <c r="C81" s="324"/>
      <c r="D81" s="1729"/>
      <c r="E81" s="324"/>
      <c r="F81" s="1699" t="str">
        <f t="shared" ref="F81:F86" si="10">IF(D81=0,"",D81/D$76)</f>
        <v/>
      </c>
      <c r="G81" s="324"/>
      <c r="H81" s="1729"/>
      <c r="I81" s="324"/>
      <c r="J81" s="1699" t="str">
        <f t="shared" ref="J81:J86" si="11">IF(H81=0,"",H81/H$76)</f>
        <v/>
      </c>
    </row>
    <row r="82" spans="1:10" s="322" customFormat="1" ht="11.25" customHeight="1">
      <c r="A82" s="368" t="s">
        <v>77</v>
      </c>
      <c r="B82" s="331"/>
      <c r="C82" s="324"/>
      <c r="D82" s="1729"/>
      <c r="E82" s="324"/>
      <c r="F82" s="1699" t="str">
        <f t="shared" si="10"/>
        <v/>
      </c>
      <c r="G82" s="324"/>
      <c r="H82" s="1729"/>
      <c r="I82" s="324"/>
      <c r="J82" s="1699" t="str">
        <f t="shared" si="11"/>
        <v/>
      </c>
    </row>
    <row r="83" spans="1:10" s="37" customFormat="1" ht="12" customHeight="1">
      <c r="A83" s="368" t="s">
        <v>180</v>
      </c>
      <c r="B83" s="331"/>
      <c r="C83" s="323"/>
      <c r="D83" s="1730"/>
      <c r="E83" s="323"/>
      <c r="F83" s="1708" t="str">
        <f t="shared" si="10"/>
        <v/>
      </c>
      <c r="G83" s="323"/>
      <c r="H83" s="1730"/>
      <c r="I83" s="323"/>
      <c r="J83" s="1708" t="str">
        <f t="shared" si="11"/>
        <v/>
      </c>
    </row>
    <row r="84" spans="1:10" s="322" customFormat="1" ht="12">
      <c r="A84" s="368" t="s">
        <v>78</v>
      </c>
      <c r="B84" s="331"/>
      <c r="C84" s="324"/>
      <c r="D84" s="1731"/>
      <c r="E84" s="324"/>
      <c r="F84" s="1703" t="str">
        <f t="shared" si="10"/>
        <v/>
      </c>
      <c r="G84" s="324"/>
      <c r="H84" s="1731"/>
      <c r="I84" s="324"/>
      <c r="J84" s="1703" t="str">
        <f t="shared" si="11"/>
        <v/>
      </c>
    </row>
    <row r="85" spans="1:10" s="322" customFormat="1" ht="12.75" customHeight="1">
      <c r="A85" s="2344" t="s">
        <v>174</v>
      </c>
      <c r="B85" s="2352"/>
      <c r="C85" s="323"/>
      <c r="D85" s="1730"/>
      <c r="E85" s="323"/>
      <c r="F85" s="1708" t="str">
        <f t="shared" si="10"/>
        <v/>
      </c>
      <c r="G85" s="323"/>
      <c r="H85" s="1730"/>
      <c r="I85" s="323"/>
      <c r="J85" s="1708" t="str">
        <f t="shared" si="11"/>
        <v/>
      </c>
    </row>
    <row r="86" spans="1:10" s="37" customFormat="1">
      <c r="A86" s="2344" t="s">
        <v>7</v>
      </c>
      <c r="B86" s="2352"/>
      <c r="C86" s="323"/>
      <c r="D86" s="1730"/>
      <c r="E86" s="323"/>
      <c r="F86" s="1708" t="str">
        <f t="shared" si="10"/>
        <v/>
      </c>
      <c r="G86" s="323"/>
      <c r="H86" s="1730"/>
      <c r="I86" s="552"/>
      <c r="J86" s="1708" t="str">
        <f t="shared" si="11"/>
        <v/>
      </c>
    </row>
    <row r="87" spans="1:10" s="37" customFormat="1">
      <c r="A87" s="2344" t="s">
        <v>502</v>
      </c>
      <c r="B87" s="2352"/>
      <c r="C87" s="324"/>
      <c r="D87" s="1731"/>
      <c r="E87" s="324"/>
      <c r="F87" s="1703" t="str">
        <f t="shared" ref="F87:F97" si="12">IF(D87=0,"",D87/D$76)</f>
        <v/>
      </c>
      <c r="G87" s="324"/>
      <c r="H87" s="1731"/>
      <c r="I87" s="324"/>
      <c r="J87" s="1703" t="str">
        <f t="shared" ref="J87:J98" si="13">IF(H87=0,"",H87/H$76)</f>
        <v/>
      </c>
    </row>
    <row r="88" spans="1:10" s="37" customFormat="1" ht="12" customHeight="1">
      <c r="A88" s="368" t="s">
        <v>503</v>
      </c>
      <c r="B88" s="331"/>
      <c r="C88" s="324"/>
      <c r="D88" s="1732"/>
      <c r="E88" s="324"/>
      <c r="F88" s="1702" t="str">
        <f t="shared" si="12"/>
        <v/>
      </c>
      <c r="G88" s="324"/>
      <c r="H88" s="1732"/>
      <c r="I88" s="324"/>
      <c r="J88" s="1702" t="str">
        <f t="shared" si="13"/>
        <v/>
      </c>
    </row>
    <row r="89" spans="1:10" s="37" customFormat="1" ht="12" customHeight="1">
      <c r="A89" s="368" t="s">
        <v>5</v>
      </c>
      <c r="B89" s="331"/>
      <c r="C89" s="324"/>
      <c r="D89" s="1732"/>
      <c r="E89" s="324"/>
      <c r="F89" s="1702" t="str">
        <f t="shared" si="12"/>
        <v/>
      </c>
      <c r="G89" s="324"/>
      <c r="H89" s="1732"/>
      <c r="I89" s="324"/>
      <c r="J89" s="1702" t="str">
        <f t="shared" si="13"/>
        <v/>
      </c>
    </row>
    <row r="90" spans="1:10" s="37" customFormat="1" ht="12" customHeight="1">
      <c r="A90" s="368" t="s">
        <v>6</v>
      </c>
      <c r="B90" s="331"/>
      <c r="C90" s="324"/>
      <c r="D90" s="1732"/>
      <c r="E90" s="324"/>
      <c r="F90" s="1702" t="str">
        <f t="shared" si="12"/>
        <v/>
      </c>
      <c r="G90" s="324"/>
      <c r="H90" s="1732"/>
      <c r="I90" s="324"/>
      <c r="J90" s="1702" t="str">
        <f t="shared" si="13"/>
        <v/>
      </c>
    </row>
    <row r="91" spans="1:10" s="322" customFormat="1" ht="12">
      <c r="A91" s="445" t="s">
        <v>136</v>
      </c>
      <c r="B91" s="331"/>
      <c r="C91" s="324"/>
      <c r="D91" s="1732"/>
      <c r="E91" s="324"/>
      <c r="F91" s="1702" t="str">
        <f t="shared" si="12"/>
        <v/>
      </c>
      <c r="G91" s="324"/>
      <c r="H91" s="1732"/>
      <c r="I91" s="324"/>
      <c r="J91" s="1702" t="str">
        <f t="shared" si="13"/>
        <v/>
      </c>
    </row>
    <row r="92" spans="1:10" s="322" customFormat="1" ht="11.25" customHeight="1">
      <c r="A92" s="445" t="s">
        <v>112</v>
      </c>
      <c r="B92" s="331"/>
      <c r="C92" s="324"/>
      <c r="D92" s="1732"/>
      <c r="E92" s="324"/>
      <c r="F92" s="1702" t="str">
        <f t="shared" si="12"/>
        <v/>
      </c>
      <c r="G92" s="324"/>
      <c r="H92" s="1732"/>
      <c r="I92" s="324"/>
      <c r="J92" s="1702" t="str">
        <f t="shared" si="13"/>
        <v/>
      </c>
    </row>
    <row r="93" spans="1:10" s="322" customFormat="1" ht="12">
      <c r="A93" s="445" t="s">
        <v>135</v>
      </c>
      <c r="B93" s="331"/>
      <c r="C93" s="324"/>
      <c r="D93" s="1732"/>
      <c r="E93" s="324"/>
      <c r="F93" s="1702" t="str">
        <f t="shared" si="12"/>
        <v/>
      </c>
      <c r="G93" s="324"/>
      <c r="H93" s="1732"/>
      <c r="I93" s="324"/>
      <c r="J93" s="1702" t="str">
        <f t="shared" si="13"/>
        <v/>
      </c>
    </row>
    <row r="94" spans="1:10" s="322" customFormat="1" ht="12">
      <c r="A94" s="558" t="s">
        <v>162</v>
      </c>
      <c r="B94" s="331"/>
      <c r="C94" s="324"/>
      <c r="D94" s="1732"/>
      <c r="E94" s="324"/>
      <c r="F94" s="1702" t="str">
        <f t="shared" si="12"/>
        <v/>
      </c>
      <c r="G94" s="324"/>
      <c r="H94" s="1732"/>
      <c r="I94" s="324"/>
      <c r="J94" s="1702" t="str">
        <f t="shared" si="13"/>
        <v/>
      </c>
    </row>
    <row r="95" spans="1:10" s="322" customFormat="1" ht="11.25" customHeight="1">
      <c r="A95" s="445" t="s">
        <v>30</v>
      </c>
      <c r="B95" s="331"/>
      <c r="C95" s="324"/>
      <c r="D95" s="1732"/>
      <c r="E95" s="324"/>
      <c r="F95" s="1702" t="str">
        <f t="shared" si="12"/>
        <v/>
      </c>
      <c r="G95" s="324"/>
      <c r="H95" s="1732"/>
      <c r="I95" s="324"/>
      <c r="J95" s="1702" t="str">
        <f t="shared" si="13"/>
        <v/>
      </c>
    </row>
    <row r="96" spans="1:10" s="322" customFormat="1" ht="11.25" customHeight="1">
      <c r="A96" s="596"/>
      <c r="B96" s="591"/>
      <c r="C96" s="324"/>
      <c r="D96" s="1732"/>
      <c r="E96" s="324"/>
      <c r="F96" s="1702" t="str">
        <f t="shared" si="12"/>
        <v/>
      </c>
      <c r="G96" s="324"/>
      <c r="H96" s="1732"/>
      <c r="I96" s="324"/>
      <c r="J96" s="1702" t="str">
        <f t="shared" si="13"/>
        <v/>
      </c>
    </row>
    <row r="97" spans="1:10" s="322" customFormat="1" ht="11.25" customHeight="1">
      <c r="A97" s="597"/>
      <c r="B97" s="595"/>
      <c r="C97" s="324"/>
      <c r="D97" s="1732"/>
      <c r="E97" s="324"/>
      <c r="F97" s="1702" t="str">
        <f t="shared" si="12"/>
        <v/>
      </c>
      <c r="G97" s="324"/>
      <c r="H97" s="1732"/>
      <c r="I97" s="324"/>
      <c r="J97" s="1702" t="str">
        <f t="shared" si="13"/>
        <v/>
      </c>
    </row>
    <row r="98" spans="1:10" s="37" customFormat="1" ht="11.25" customHeight="1">
      <c r="A98" s="445"/>
      <c r="B98" s="421" t="s">
        <v>28</v>
      </c>
      <c r="C98" s="324"/>
      <c r="D98" s="1725">
        <f>SUM(D81:D97)</f>
        <v>0</v>
      </c>
      <c r="E98" s="324"/>
      <c r="F98" s="1700" t="str">
        <f>IF(D98=0,"",D98/D$76)</f>
        <v/>
      </c>
      <c r="G98" s="324"/>
      <c r="H98" s="1725">
        <f>SUM(H81:H97)</f>
        <v>0</v>
      </c>
      <c r="I98" s="324"/>
      <c r="J98" s="1700" t="str">
        <f t="shared" si="13"/>
        <v/>
      </c>
    </row>
    <row r="99" spans="1:10" s="37" customFormat="1" ht="21" customHeight="1">
      <c r="A99" s="14" t="s">
        <v>79</v>
      </c>
      <c r="B99" s="14"/>
      <c r="C99" s="324"/>
      <c r="D99" s="1723"/>
      <c r="E99" s="324"/>
      <c r="F99" s="1701"/>
      <c r="G99" s="324"/>
      <c r="H99" s="1723"/>
      <c r="I99" s="324"/>
      <c r="J99" s="1701"/>
    </row>
    <row r="100" spans="1:10" s="37" customFormat="1" ht="11.25" customHeight="1">
      <c r="A100" s="368" t="s">
        <v>88</v>
      </c>
      <c r="B100" s="331"/>
      <c r="C100" s="324"/>
      <c r="D100" s="1729"/>
      <c r="E100" s="324"/>
      <c r="F100" s="1699" t="str">
        <f t="shared" ref="F100:F107" si="14">IF(D100=0,"",D100/D$76)</f>
        <v/>
      </c>
      <c r="G100" s="324"/>
      <c r="H100" s="1729"/>
      <c r="I100" s="324"/>
      <c r="J100" s="1699" t="str">
        <f t="shared" ref="J100:J106" si="15">IF(H100=0,"",H100/H$76)</f>
        <v/>
      </c>
    </row>
    <row r="101" spans="1:10" s="37" customFormat="1" ht="12">
      <c r="A101" s="368" t="s">
        <v>180</v>
      </c>
      <c r="B101" s="331"/>
      <c r="C101" s="323"/>
      <c r="D101" s="1730"/>
      <c r="E101" s="323"/>
      <c r="F101" s="1708" t="str">
        <f t="shared" si="14"/>
        <v/>
      </c>
      <c r="G101" s="323"/>
      <c r="H101" s="1730"/>
      <c r="I101" s="323"/>
      <c r="J101" s="1708" t="str">
        <f t="shared" si="15"/>
        <v/>
      </c>
    </row>
    <row r="102" spans="1:10" s="37" customFormat="1" ht="11.25" customHeight="1">
      <c r="A102" s="368" t="s">
        <v>89</v>
      </c>
      <c r="B102" s="331"/>
      <c r="C102" s="329"/>
      <c r="D102" s="1729"/>
      <c r="E102" s="329"/>
      <c r="F102" s="1699" t="str">
        <f t="shared" si="14"/>
        <v/>
      </c>
      <c r="G102" s="324"/>
      <c r="H102" s="1729"/>
      <c r="I102" s="329"/>
      <c r="J102" s="1699" t="str">
        <f t="shared" si="15"/>
        <v/>
      </c>
    </row>
    <row r="103" spans="1:10" s="37" customFormat="1" ht="11.25" customHeight="1">
      <c r="A103" s="368" t="s">
        <v>80</v>
      </c>
      <c r="B103" s="331"/>
      <c r="C103" s="329"/>
      <c r="D103" s="1729"/>
      <c r="E103" s="329"/>
      <c r="F103" s="1699" t="str">
        <f t="shared" si="14"/>
        <v/>
      </c>
      <c r="G103" s="324"/>
      <c r="H103" s="1729"/>
      <c r="I103" s="329"/>
      <c r="J103" s="1699" t="str">
        <f t="shared" si="15"/>
        <v/>
      </c>
    </row>
    <row r="104" spans="1:10" s="37" customFormat="1" ht="11.25" customHeight="1">
      <c r="A104" s="368" t="s">
        <v>81</v>
      </c>
      <c r="B104" s="331"/>
      <c r="C104" s="329"/>
      <c r="D104" s="1729"/>
      <c r="E104" s="329"/>
      <c r="F104" s="1699" t="str">
        <f t="shared" si="14"/>
        <v/>
      </c>
      <c r="G104" s="324"/>
      <c r="H104" s="1729"/>
      <c r="I104" s="329"/>
      <c r="J104" s="1699" t="str">
        <f t="shared" si="15"/>
        <v/>
      </c>
    </row>
    <row r="105" spans="1:10" s="322" customFormat="1" ht="11.25" customHeight="1">
      <c r="A105" s="368" t="s">
        <v>82</v>
      </c>
      <c r="B105" s="331"/>
      <c r="C105" s="329"/>
      <c r="D105" s="1729"/>
      <c r="E105" s="329"/>
      <c r="F105" s="1699" t="str">
        <f t="shared" si="14"/>
        <v/>
      </c>
      <c r="G105" s="324"/>
      <c r="H105" s="1729"/>
      <c r="I105" s="329"/>
      <c r="J105" s="1699" t="str">
        <f t="shared" si="15"/>
        <v/>
      </c>
    </row>
    <row r="106" spans="1:10" s="37" customFormat="1" ht="11.25" customHeight="1">
      <c r="A106" s="368" t="s">
        <v>92</v>
      </c>
      <c r="B106" s="331"/>
      <c r="C106" s="329"/>
      <c r="D106" s="1731"/>
      <c r="E106" s="329"/>
      <c r="F106" s="1703" t="str">
        <f t="shared" si="14"/>
        <v/>
      </c>
      <c r="G106" s="324"/>
      <c r="H106" s="1731"/>
      <c r="I106" s="329"/>
      <c r="J106" s="1703" t="str">
        <f t="shared" si="15"/>
        <v/>
      </c>
    </row>
    <row r="107" spans="1:10" s="37" customFormat="1" ht="12">
      <c r="A107" s="382"/>
      <c r="B107" s="421" t="s">
        <v>28</v>
      </c>
      <c r="C107" s="329"/>
      <c r="D107" s="1725">
        <f>SUM(D100:D106)</f>
        <v>0</v>
      </c>
      <c r="E107" s="329"/>
      <c r="F107" s="1700" t="str">
        <f t="shared" si="14"/>
        <v/>
      </c>
      <c r="G107" s="324"/>
      <c r="H107" s="1725">
        <f>SUM(H100:H106)</f>
        <v>0</v>
      </c>
      <c r="I107" s="329"/>
      <c r="J107" s="1700" t="str">
        <f>IF(H107=0,"",H107/H$76)</f>
        <v/>
      </c>
    </row>
    <row r="108" spans="1:10" s="82" customFormat="1" ht="21" customHeight="1">
      <c r="A108" s="14" t="s">
        <v>83</v>
      </c>
      <c r="B108" s="14"/>
      <c r="C108" s="329"/>
      <c r="D108" s="1723"/>
      <c r="E108" s="329"/>
      <c r="F108" s="1701"/>
      <c r="G108" s="324"/>
      <c r="H108" s="1723"/>
      <c r="I108" s="329"/>
      <c r="J108" s="1701"/>
    </row>
    <row r="109" spans="1:10" s="37" customFormat="1" ht="12">
      <c r="A109" s="368" t="s">
        <v>88</v>
      </c>
      <c r="B109" s="331"/>
      <c r="C109" s="329"/>
      <c r="D109" s="1729"/>
      <c r="E109" s="329"/>
      <c r="F109" s="1699" t="str">
        <f t="shared" ref="F109:F116" si="16">IF(D109=0,"",D109/D$76)</f>
        <v/>
      </c>
      <c r="G109" s="324"/>
      <c r="H109" s="1729"/>
      <c r="I109" s="329"/>
      <c r="J109" s="1699" t="str">
        <f t="shared" ref="J109:J116" si="17">IF(H109=0,"",H109/H$76)</f>
        <v/>
      </c>
    </row>
    <row r="110" spans="1:10" s="37" customFormat="1" ht="11.25" customHeight="1">
      <c r="A110" s="368" t="s">
        <v>180</v>
      </c>
      <c r="B110" s="331"/>
      <c r="C110" s="323"/>
      <c r="D110" s="1730"/>
      <c r="E110" s="323"/>
      <c r="F110" s="1708" t="str">
        <f t="shared" si="16"/>
        <v/>
      </c>
      <c r="G110" s="323"/>
      <c r="H110" s="1730"/>
      <c r="I110" s="323"/>
      <c r="J110" s="1708" t="str">
        <f t="shared" si="17"/>
        <v/>
      </c>
    </row>
    <row r="111" spans="1:10" s="37" customFormat="1" ht="11.25" customHeight="1">
      <c r="A111" s="368" t="s">
        <v>89</v>
      </c>
      <c r="B111" s="331"/>
      <c r="C111" s="329"/>
      <c r="D111" s="1729"/>
      <c r="E111" s="329"/>
      <c r="F111" s="1699" t="str">
        <f t="shared" si="16"/>
        <v/>
      </c>
      <c r="G111" s="324"/>
      <c r="H111" s="1729"/>
      <c r="I111" s="329"/>
      <c r="J111" s="1699" t="str">
        <f t="shared" si="17"/>
        <v/>
      </c>
    </row>
    <row r="112" spans="1:10" s="37" customFormat="1" ht="12">
      <c r="A112" s="2344" t="s">
        <v>133</v>
      </c>
      <c r="B112" s="2344"/>
      <c r="C112" s="329"/>
      <c r="D112" s="1729"/>
      <c r="E112" s="329"/>
      <c r="F112" s="1699" t="str">
        <f t="shared" si="16"/>
        <v/>
      </c>
      <c r="G112" s="324"/>
      <c r="H112" s="1729"/>
      <c r="I112" s="329"/>
      <c r="J112" s="1699" t="str">
        <f t="shared" si="17"/>
        <v/>
      </c>
    </row>
    <row r="113" spans="1:10" s="322" customFormat="1" ht="11.25" customHeight="1">
      <c r="A113" s="368" t="s">
        <v>84</v>
      </c>
      <c r="B113" s="331"/>
      <c r="C113" s="329"/>
      <c r="D113" s="1729"/>
      <c r="E113" s="329"/>
      <c r="F113" s="1699" t="str">
        <f t="shared" si="16"/>
        <v/>
      </c>
      <c r="G113" s="324"/>
      <c r="H113" s="1729"/>
      <c r="I113" s="329"/>
      <c r="J113" s="1699" t="str">
        <f t="shared" si="17"/>
        <v/>
      </c>
    </row>
    <row r="114" spans="1:10" s="37" customFormat="1" ht="11.25" customHeight="1">
      <c r="A114" s="410" t="s">
        <v>15</v>
      </c>
      <c r="B114" s="411"/>
      <c r="C114" s="1918"/>
      <c r="D114" s="1733"/>
      <c r="E114" s="1918"/>
      <c r="F114" s="1699" t="str">
        <f t="shared" si="16"/>
        <v/>
      </c>
      <c r="G114" s="1986"/>
      <c r="H114" s="1733"/>
      <c r="I114" s="1918"/>
      <c r="J114" s="1699" t="str">
        <f t="shared" si="17"/>
        <v/>
      </c>
    </row>
    <row r="115" spans="1:10" s="37" customFormat="1" ht="11.25" customHeight="1">
      <c r="A115" s="368" t="s">
        <v>92</v>
      </c>
      <c r="B115" s="331"/>
      <c r="C115" s="329"/>
      <c r="D115" s="1731"/>
      <c r="E115" s="329"/>
      <c r="F115" s="1703" t="str">
        <f t="shared" si="16"/>
        <v/>
      </c>
      <c r="G115" s="324"/>
      <c r="H115" s="1731"/>
      <c r="I115" s="329"/>
      <c r="J115" s="1703" t="str">
        <f t="shared" si="17"/>
        <v/>
      </c>
    </row>
    <row r="116" spans="1:10" s="37" customFormat="1" ht="12">
      <c r="A116" s="382"/>
      <c r="B116" s="421" t="s">
        <v>28</v>
      </c>
      <c r="C116" s="324"/>
      <c r="D116" s="1725">
        <f>SUM(D109:D115)</f>
        <v>0</v>
      </c>
      <c r="E116" s="324"/>
      <c r="F116" s="1700" t="str">
        <f t="shared" si="16"/>
        <v/>
      </c>
      <c r="G116" s="324"/>
      <c r="H116" s="1725">
        <f>SUM(H109:H115)</f>
        <v>0</v>
      </c>
      <c r="I116" s="324"/>
      <c r="J116" s="1700" t="str">
        <f t="shared" si="17"/>
        <v/>
      </c>
    </row>
    <row r="117" spans="1:10" s="37" customFormat="1" ht="21" customHeight="1">
      <c r="A117" s="14" t="s">
        <v>85</v>
      </c>
      <c r="B117" s="14"/>
      <c r="C117" s="324"/>
      <c r="D117" s="1723"/>
      <c r="E117" s="324"/>
      <c r="F117" s="1701"/>
      <c r="G117" s="324"/>
      <c r="H117" s="1723"/>
      <c r="I117" s="324"/>
      <c r="J117" s="1701"/>
    </row>
    <row r="118" spans="1:10" s="37" customFormat="1" ht="11.25" customHeight="1">
      <c r="A118" s="368" t="s">
        <v>88</v>
      </c>
      <c r="B118" s="331"/>
      <c r="C118" s="324"/>
      <c r="D118" s="1729"/>
      <c r="E118" s="324"/>
      <c r="F118" s="1699" t="str">
        <f t="shared" ref="F118:F131" si="18">IF(D118=0,"",D118/D$76)</f>
        <v/>
      </c>
      <c r="G118" s="324"/>
      <c r="H118" s="1729"/>
      <c r="I118" s="324"/>
      <c r="J118" s="1699" t="str">
        <f t="shared" ref="J118:J131" si="19">IF(H118=0,"",H118/H$76)</f>
        <v/>
      </c>
    </row>
    <row r="119" spans="1:10" s="37" customFormat="1" ht="11.25" customHeight="1">
      <c r="A119" s="368" t="s">
        <v>180</v>
      </c>
      <c r="B119" s="331"/>
      <c r="C119" s="323"/>
      <c r="D119" s="1730"/>
      <c r="E119" s="323"/>
      <c r="F119" s="1708" t="str">
        <f t="shared" si="18"/>
        <v/>
      </c>
      <c r="G119" s="323"/>
      <c r="H119" s="1730"/>
      <c r="I119" s="323"/>
      <c r="J119" s="1708" t="str">
        <f t="shared" si="19"/>
        <v/>
      </c>
    </row>
    <row r="120" spans="1:10" s="37" customFormat="1" ht="11.25" customHeight="1">
      <c r="A120" s="368" t="s">
        <v>89</v>
      </c>
      <c r="B120" s="331"/>
      <c r="C120" s="324"/>
      <c r="D120" s="1729"/>
      <c r="E120" s="324"/>
      <c r="F120" s="1699" t="str">
        <f t="shared" si="18"/>
        <v/>
      </c>
      <c r="G120" s="324"/>
      <c r="H120" s="1729"/>
      <c r="I120" s="324"/>
      <c r="J120" s="1699" t="str">
        <f t="shared" si="19"/>
        <v/>
      </c>
    </row>
    <row r="121" spans="1:10" s="322" customFormat="1" ht="11.25" customHeight="1">
      <c r="A121" s="368" t="s">
        <v>92</v>
      </c>
      <c r="B121" s="331"/>
      <c r="C121" s="329"/>
      <c r="D121" s="1731"/>
      <c r="E121" s="329"/>
      <c r="F121" s="1703" t="str">
        <f t="shared" si="18"/>
        <v/>
      </c>
      <c r="G121" s="324"/>
      <c r="H121" s="1731"/>
      <c r="I121" s="329"/>
      <c r="J121" s="1703" t="str">
        <f t="shared" si="19"/>
        <v/>
      </c>
    </row>
    <row r="122" spans="1:10" s="37" customFormat="1" ht="12">
      <c r="A122" s="382"/>
      <c r="B122" s="421" t="s">
        <v>28</v>
      </c>
      <c r="C122" s="329"/>
      <c r="D122" s="1725">
        <f>SUM(D118:D121)</f>
        <v>0</v>
      </c>
      <c r="E122" s="329"/>
      <c r="F122" s="1700" t="str">
        <f t="shared" si="18"/>
        <v/>
      </c>
      <c r="G122" s="324"/>
      <c r="H122" s="1725">
        <f>SUM(H118:H121)</f>
        <v>0</v>
      </c>
      <c r="I122" s="329"/>
      <c r="J122" s="1700" t="str">
        <f t="shared" si="19"/>
        <v/>
      </c>
    </row>
    <row r="123" spans="1:10" s="37" customFormat="1" ht="21" customHeight="1">
      <c r="A123" s="14" t="s">
        <v>87</v>
      </c>
      <c r="B123" s="14"/>
      <c r="C123" s="324"/>
      <c r="D123" s="1723"/>
      <c r="E123" s="324"/>
      <c r="F123" s="1701" t="str">
        <f t="shared" si="18"/>
        <v/>
      </c>
      <c r="G123" s="324"/>
      <c r="H123" s="1723"/>
      <c r="I123" s="324"/>
      <c r="J123" s="1701" t="str">
        <f t="shared" si="19"/>
        <v/>
      </c>
    </row>
    <row r="124" spans="1:10" s="37" customFormat="1" ht="15" customHeight="1">
      <c r="A124" s="368" t="s">
        <v>88</v>
      </c>
      <c r="B124" s="331"/>
      <c r="C124" s="324"/>
      <c r="D124" s="1729"/>
      <c r="E124" s="324"/>
      <c r="F124" s="1699" t="str">
        <f t="shared" si="18"/>
        <v/>
      </c>
      <c r="G124" s="324"/>
      <c r="H124" s="1729"/>
      <c r="I124" s="324"/>
      <c r="J124" s="1699" t="str">
        <f t="shared" si="19"/>
        <v/>
      </c>
    </row>
    <row r="125" spans="1:10" s="37" customFormat="1" ht="12.75" customHeight="1">
      <c r="A125" s="368" t="s">
        <v>89</v>
      </c>
      <c r="B125" s="331"/>
      <c r="C125" s="324"/>
      <c r="D125" s="1729"/>
      <c r="E125" s="324"/>
      <c r="F125" s="1699" t="str">
        <f t="shared" si="18"/>
        <v/>
      </c>
      <c r="G125" s="324"/>
      <c r="H125" s="1729"/>
      <c r="I125" s="324"/>
      <c r="J125" s="1699" t="str">
        <f t="shared" si="19"/>
        <v/>
      </c>
    </row>
    <row r="126" spans="1:10" s="37" customFormat="1" ht="11.25" customHeight="1">
      <c r="A126" s="368" t="s">
        <v>180</v>
      </c>
      <c r="B126" s="331"/>
      <c r="C126" s="323"/>
      <c r="D126" s="1730"/>
      <c r="E126" s="323"/>
      <c r="F126" s="1708" t="str">
        <f t="shared" si="18"/>
        <v/>
      </c>
      <c r="G126" s="323"/>
      <c r="H126" s="1730"/>
      <c r="I126" s="323"/>
      <c r="J126" s="1708" t="str">
        <f t="shared" si="19"/>
        <v/>
      </c>
    </row>
    <row r="127" spans="1:10" s="37" customFormat="1" ht="12">
      <c r="A127" s="368" t="s">
        <v>91</v>
      </c>
      <c r="B127" s="331"/>
      <c r="C127" s="324"/>
      <c r="D127" s="1731"/>
      <c r="E127" s="324"/>
      <c r="F127" s="1703" t="str">
        <f t="shared" si="18"/>
        <v/>
      </c>
      <c r="G127" s="324"/>
      <c r="H127" s="1731"/>
      <c r="I127" s="324"/>
      <c r="J127" s="1703" t="str">
        <f t="shared" si="19"/>
        <v/>
      </c>
    </row>
    <row r="128" spans="1:10" s="37" customFormat="1" ht="12">
      <c r="A128" s="368" t="s">
        <v>129</v>
      </c>
      <c r="B128" s="331"/>
      <c r="C128" s="324"/>
      <c r="D128" s="1732"/>
      <c r="E128" s="324"/>
      <c r="F128" s="1702" t="str">
        <f t="shared" si="18"/>
        <v/>
      </c>
      <c r="G128" s="324"/>
      <c r="H128" s="1732"/>
      <c r="I128" s="324"/>
      <c r="J128" s="1702" t="str">
        <f t="shared" si="19"/>
        <v/>
      </c>
    </row>
    <row r="129" spans="1:10" s="322" customFormat="1" ht="12">
      <c r="A129" s="368" t="s">
        <v>92</v>
      </c>
      <c r="B129" s="331"/>
      <c r="C129" s="324"/>
      <c r="D129" s="1732"/>
      <c r="E129" s="324"/>
      <c r="F129" s="1702" t="str">
        <f t="shared" si="18"/>
        <v/>
      </c>
      <c r="G129" s="324"/>
      <c r="H129" s="1732"/>
      <c r="I129" s="324"/>
      <c r="J129" s="1702" t="str">
        <f t="shared" si="19"/>
        <v/>
      </c>
    </row>
    <row r="130" spans="1:10" s="37" customFormat="1" ht="12">
      <c r="A130" s="382"/>
      <c r="B130" s="421" t="s">
        <v>28</v>
      </c>
      <c r="C130" s="324"/>
      <c r="D130" s="1725">
        <f>SUM(D124:D129)</f>
        <v>0</v>
      </c>
      <c r="E130" s="324"/>
      <c r="F130" s="1700" t="str">
        <f t="shared" si="18"/>
        <v/>
      </c>
      <c r="G130" s="324"/>
      <c r="H130" s="1725">
        <f>SUM(H124:H129)</f>
        <v>0</v>
      </c>
      <c r="I130" s="324"/>
      <c r="J130" s="1700" t="str">
        <f t="shared" si="19"/>
        <v/>
      </c>
    </row>
    <row r="131" spans="1:10" s="37" customFormat="1" ht="12">
      <c r="A131" s="9" t="s">
        <v>93</v>
      </c>
      <c r="B131" s="425" t="s">
        <v>93</v>
      </c>
      <c r="C131" s="324"/>
      <c r="D131" s="1734">
        <f>D98+D116+D122+D107+D130</f>
        <v>0</v>
      </c>
      <c r="E131" s="324"/>
      <c r="F131" s="1704" t="str">
        <f t="shared" si="18"/>
        <v/>
      </c>
      <c r="G131" s="324"/>
      <c r="H131" s="1734">
        <f>H98+H116+H122+H107+H130</f>
        <v>0</v>
      </c>
      <c r="I131" s="324"/>
      <c r="J131" s="1704" t="str">
        <f t="shared" si="19"/>
        <v/>
      </c>
    </row>
    <row r="132" spans="1:10" s="37" customFormat="1" ht="9.75" customHeight="1">
      <c r="A132" s="9"/>
      <c r="B132" s="12"/>
      <c r="C132" s="324"/>
      <c r="D132" s="1723"/>
      <c r="E132" s="324"/>
      <c r="F132" s="1701"/>
      <c r="G132" s="324"/>
      <c r="H132" s="1723"/>
      <c r="I132" s="324"/>
      <c r="J132" s="1701"/>
    </row>
    <row r="133" spans="1:10" s="37" customFormat="1" ht="12">
      <c r="A133" s="9"/>
      <c r="B133" s="12"/>
      <c r="C133" s="324"/>
      <c r="D133" s="1723"/>
      <c r="E133" s="324"/>
      <c r="F133" s="1701"/>
      <c r="G133" s="324"/>
      <c r="H133" s="1723"/>
      <c r="I133" s="324"/>
      <c r="J133" s="1701"/>
    </row>
    <row r="134" spans="1:10" s="37" customFormat="1" ht="12">
      <c r="A134" s="162" t="s">
        <v>53</v>
      </c>
      <c r="B134" s="162"/>
      <c r="C134" s="324"/>
      <c r="D134" s="1723"/>
      <c r="E134" s="324"/>
      <c r="F134" s="1701"/>
      <c r="G134" s="324"/>
      <c r="H134" s="1723"/>
      <c r="I134" s="324"/>
      <c r="J134" s="1701"/>
    </row>
    <row r="135" spans="1:10" s="37" customFormat="1" ht="12">
      <c r="A135" s="162" t="s">
        <v>94</v>
      </c>
      <c r="B135" s="164"/>
      <c r="C135" s="324"/>
      <c r="D135" s="1723"/>
      <c r="E135" s="324"/>
      <c r="F135" s="1701"/>
      <c r="G135" s="324"/>
      <c r="H135" s="1723"/>
      <c r="I135" s="324"/>
      <c r="J135" s="1701"/>
    </row>
    <row r="136" spans="1:10" s="37" customFormat="1" ht="12">
      <c r="A136" s="162" t="s">
        <v>336</v>
      </c>
      <c r="B136" s="164"/>
      <c r="C136" s="324"/>
      <c r="D136" s="1723"/>
      <c r="E136" s="324"/>
      <c r="F136" s="1701"/>
      <c r="G136" s="324"/>
      <c r="H136" s="1723"/>
      <c r="I136" s="324"/>
      <c r="J136" s="1701"/>
    </row>
    <row r="137" spans="1:10" s="37" customFormat="1" ht="27" customHeight="1">
      <c r="A137" s="10" t="s">
        <v>95</v>
      </c>
      <c r="B137" s="105"/>
      <c r="C137" s="324"/>
      <c r="D137" s="1723"/>
      <c r="E137" s="324"/>
      <c r="F137" s="1701"/>
      <c r="G137" s="324"/>
      <c r="H137" s="1723"/>
      <c r="I137" s="324"/>
      <c r="J137" s="1701"/>
    </row>
    <row r="138" spans="1:10" s="37" customFormat="1" ht="12">
      <c r="A138" s="368" t="s">
        <v>51</v>
      </c>
      <c r="B138" s="371"/>
      <c r="C138" s="324"/>
      <c r="D138" s="1729">
        <f>D76</f>
        <v>0</v>
      </c>
      <c r="E138" s="324"/>
      <c r="F138" s="1699" t="str">
        <f t="shared" ref="F138:F150" si="20">IF(D138=0,"",D138/D$138)</f>
        <v/>
      </c>
      <c r="G138" s="324"/>
      <c r="H138" s="1729">
        <f>H76</f>
        <v>0</v>
      </c>
      <c r="I138" s="324"/>
      <c r="J138" s="1699" t="str">
        <f t="shared" ref="J138:J150" si="21">IF(H138=0,"",H138/H$138)</f>
        <v/>
      </c>
    </row>
    <row r="139" spans="1:10" s="37" customFormat="1" ht="12">
      <c r="A139" s="446" t="s">
        <v>93</v>
      </c>
      <c r="B139" s="372"/>
      <c r="C139" s="329"/>
      <c r="D139" s="1731">
        <f>D131</f>
        <v>0</v>
      </c>
      <c r="E139" s="329"/>
      <c r="F139" s="1703" t="str">
        <f t="shared" si="20"/>
        <v/>
      </c>
      <c r="G139" s="324"/>
      <c r="H139" s="1731">
        <f>H131</f>
        <v>0</v>
      </c>
      <c r="I139" s="329"/>
      <c r="J139" s="1703" t="str">
        <f t="shared" si="21"/>
        <v/>
      </c>
    </row>
    <row r="140" spans="1:10" s="2" customFormat="1" ht="22.5" customHeight="1">
      <c r="A140" s="14" t="s">
        <v>96</v>
      </c>
      <c r="B140" s="106"/>
      <c r="C140" s="40"/>
      <c r="D140" s="1735">
        <f>D138-D139</f>
        <v>0</v>
      </c>
      <c r="E140" s="40"/>
      <c r="F140" s="1709" t="str">
        <f t="shared" si="20"/>
        <v/>
      </c>
      <c r="G140" s="40"/>
      <c r="H140" s="1735">
        <f>H138-H139</f>
        <v>0</v>
      </c>
      <c r="I140" s="40"/>
      <c r="J140" s="1709" t="str">
        <f t="shared" si="21"/>
        <v/>
      </c>
    </row>
    <row r="141" spans="1:10" s="37" customFormat="1" ht="12">
      <c r="A141" s="447" t="s">
        <v>97</v>
      </c>
      <c r="B141" s="426"/>
      <c r="C141" s="329"/>
      <c r="D141" s="1731"/>
      <c r="E141" s="329"/>
      <c r="F141" s="1699" t="str">
        <f t="shared" si="20"/>
        <v/>
      </c>
      <c r="G141" s="324"/>
      <c r="H141" s="1731"/>
      <c r="I141" s="329"/>
      <c r="J141" s="1699" t="str">
        <f t="shared" si="21"/>
        <v/>
      </c>
    </row>
    <row r="142" spans="1:10" s="37" customFormat="1" ht="12">
      <c r="A142" s="446" t="s">
        <v>98</v>
      </c>
      <c r="B142" s="338"/>
      <c r="C142" s="329"/>
      <c r="D142" s="1731"/>
      <c r="E142" s="329"/>
      <c r="F142" s="1703" t="str">
        <f t="shared" si="20"/>
        <v/>
      </c>
      <c r="G142" s="324"/>
      <c r="H142" s="1731"/>
      <c r="I142" s="329"/>
      <c r="J142" s="1703" t="str">
        <f t="shared" si="21"/>
        <v/>
      </c>
    </row>
    <row r="143" spans="1:10" s="37" customFormat="1" ht="12">
      <c r="A143" s="446" t="s">
        <v>99</v>
      </c>
      <c r="B143" s="338"/>
      <c r="C143" s="329"/>
      <c r="D143" s="1731"/>
      <c r="E143" s="329"/>
      <c r="F143" s="1703" t="str">
        <f t="shared" si="20"/>
        <v/>
      </c>
      <c r="G143" s="324"/>
      <c r="H143" s="1731"/>
      <c r="I143" s="329"/>
      <c r="J143" s="1703" t="str">
        <f t="shared" si="21"/>
        <v/>
      </c>
    </row>
    <row r="144" spans="1:10" s="37" customFormat="1" ht="12">
      <c r="A144" s="446" t="s">
        <v>117</v>
      </c>
      <c r="B144" s="338"/>
      <c r="C144" s="329"/>
      <c r="D144" s="1723"/>
      <c r="E144" s="329"/>
      <c r="F144" s="1701" t="str">
        <f t="shared" si="20"/>
        <v/>
      </c>
      <c r="G144" s="324"/>
      <c r="H144" s="1723"/>
      <c r="I144" s="329"/>
      <c r="J144" s="1701" t="str">
        <f t="shared" si="21"/>
        <v/>
      </c>
    </row>
    <row r="145" spans="1:10" s="37" customFormat="1" ht="12">
      <c r="A145" s="446"/>
      <c r="B145" s="355"/>
      <c r="C145" s="329"/>
      <c r="D145" s="1731"/>
      <c r="E145" s="329"/>
      <c r="F145" s="1703" t="str">
        <f t="shared" si="20"/>
        <v/>
      </c>
      <c r="G145" s="324"/>
      <c r="H145" s="1731"/>
      <c r="I145" s="329"/>
      <c r="J145" s="1703" t="str">
        <f t="shared" si="21"/>
        <v/>
      </c>
    </row>
    <row r="146" spans="1:10" s="37" customFormat="1" ht="12">
      <c r="A146" s="448" t="s">
        <v>100</v>
      </c>
      <c r="B146" s="428"/>
      <c r="C146" s="79"/>
      <c r="D146" s="1735">
        <f>SUM(D140:D145)</f>
        <v>0</v>
      </c>
      <c r="E146" s="79"/>
      <c r="F146" s="1709" t="str">
        <f t="shared" si="20"/>
        <v/>
      </c>
      <c r="G146" s="40"/>
      <c r="H146" s="1735">
        <f>SUM(H140:H145)</f>
        <v>0</v>
      </c>
      <c r="I146" s="79"/>
      <c r="J146" s="1709" t="str">
        <f t="shared" si="21"/>
        <v/>
      </c>
    </row>
    <row r="147" spans="1:10" s="2" customFormat="1" ht="12">
      <c r="A147" s="446" t="s">
        <v>101</v>
      </c>
      <c r="B147" s="339"/>
      <c r="C147" s="329"/>
      <c r="D147" s="1729"/>
      <c r="E147" s="329"/>
      <c r="F147" s="1699" t="str">
        <f t="shared" si="20"/>
        <v/>
      </c>
      <c r="G147" s="324"/>
      <c r="H147" s="1729"/>
      <c r="I147" s="329"/>
      <c r="J147" s="1699" t="str">
        <f t="shared" si="21"/>
        <v/>
      </c>
    </row>
    <row r="148" spans="1:10" s="2" customFormat="1" ht="12.75" customHeight="1">
      <c r="A148" s="447" t="s">
        <v>100</v>
      </c>
      <c r="B148" s="426"/>
      <c r="C148" s="329"/>
      <c r="D148" s="1731">
        <f>D146</f>
        <v>0</v>
      </c>
      <c r="E148" s="329"/>
      <c r="F148" s="1703" t="str">
        <f t="shared" si="20"/>
        <v/>
      </c>
      <c r="G148" s="324"/>
      <c r="H148" s="1731">
        <f>H146</f>
        <v>0</v>
      </c>
      <c r="I148" s="329"/>
      <c r="J148" s="1703" t="str">
        <f t="shared" si="21"/>
        <v/>
      </c>
    </row>
    <row r="149" spans="1:10" s="37" customFormat="1" ht="12">
      <c r="A149" s="446" t="s">
        <v>102</v>
      </c>
      <c r="B149" s="339"/>
      <c r="C149" s="79"/>
      <c r="D149" s="1731"/>
      <c r="E149" s="79"/>
      <c r="F149" s="1703" t="str">
        <f t="shared" si="20"/>
        <v/>
      </c>
      <c r="G149" s="324"/>
      <c r="H149" s="1731"/>
      <c r="I149" s="79"/>
      <c r="J149" s="1703" t="str">
        <f t="shared" si="21"/>
        <v/>
      </c>
    </row>
    <row r="150" spans="1:10" s="37" customFormat="1" ht="12">
      <c r="A150" s="446" t="s">
        <v>103</v>
      </c>
      <c r="B150" s="339"/>
      <c r="C150" s="329"/>
      <c r="D150" s="1731"/>
      <c r="E150" s="329"/>
      <c r="F150" s="1703" t="str">
        <f t="shared" si="20"/>
        <v/>
      </c>
      <c r="G150" s="324"/>
      <c r="H150" s="1731"/>
      <c r="I150" s="329"/>
      <c r="J150" s="1703" t="str">
        <f t="shared" si="21"/>
        <v/>
      </c>
    </row>
    <row r="151" spans="1:10" s="37" customFormat="1" ht="12">
      <c r="A151" s="446" t="s">
        <v>117</v>
      </c>
      <c r="B151" s="338"/>
      <c r="C151" s="329"/>
      <c r="D151" s="1736"/>
      <c r="E151" s="329"/>
      <c r="F151" s="1710"/>
      <c r="G151" s="324"/>
      <c r="H151" s="1736"/>
      <c r="I151" s="329"/>
      <c r="J151" s="1710"/>
    </row>
    <row r="152" spans="1:10" s="37" customFormat="1" ht="12.75" customHeight="1">
      <c r="A152" s="446"/>
      <c r="B152" s="355"/>
      <c r="C152" s="329"/>
      <c r="D152" s="1729"/>
      <c r="E152" s="329"/>
      <c r="F152" s="1699" t="str">
        <f>IF(D152=0,"",D152/D$138)</f>
        <v/>
      </c>
      <c r="G152" s="324"/>
      <c r="H152" s="1729"/>
      <c r="I152" s="329"/>
      <c r="J152" s="1699" t="str">
        <f>IF(H152=0,"",H152/H$138)</f>
        <v/>
      </c>
    </row>
    <row r="153" spans="1:10" s="37" customFormat="1" ht="12">
      <c r="A153" s="448" t="s">
        <v>171</v>
      </c>
      <c r="B153" s="429"/>
      <c r="C153" s="79"/>
      <c r="D153" s="1735">
        <f>SUM(D147:D152)</f>
        <v>0</v>
      </c>
      <c r="E153" s="79"/>
      <c r="F153" s="1709" t="str">
        <f>IF(D153=0,"",D153/D$138)</f>
        <v/>
      </c>
      <c r="G153" s="40"/>
      <c r="H153" s="1735">
        <f>SUM(H147:H152)</f>
        <v>0</v>
      </c>
      <c r="I153" s="79"/>
      <c r="J153" s="1709" t="str">
        <f>IF(H153=0,"",H153/H$138)</f>
        <v/>
      </c>
    </row>
    <row r="154" spans="1:10" s="37" customFormat="1" ht="12">
      <c r="A154" s="449"/>
      <c r="B154" s="429"/>
      <c r="C154" s="79"/>
      <c r="D154" s="1737"/>
      <c r="E154" s="79"/>
      <c r="F154" s="1711"/>
      <c r="G154" s="40"/>
      <c r="H154" s="1737"/>
      <c r="I154" s="79"/>
      <c r="J154" s="1711"/>
    </row>
    <row r="155" spans="1:10" s="37" customFormat="1" ht="12">
      <c r="A155" s="427" t="s">
        <v>2</v>
      </c>
      <c r="B155" s="428"/>
      <c r="C155" s="329"/>
      <c r="D155" s="1723"/>
      <c r="E155" s="329"/>
      <c r="F155" s="1701"/>
      <c r="G155" s="324"/>
      <c r="H155" s="1723"/>
      <c r="I155" s="329"/>
      <c r="J155" s="1701"/>
    </row>
    <row r="156" spans="1:10" s="37" customFormat="1" ht="12">
      <c r="A156" s="436" t="s">
        <v>4</v>
      </c>
      <c r="B156" s="430"/>
      <c r="C156" s="329"/>
      <c r="D156" s="1738"/>
      <c r="E156" s="329"/>
      <c r="F156" s="1705" t="str">
        <f>IF(D158=0,"",D156/D158)</f>
        <v/>
      </c>
      <c r="G156" s="324"/>
      <c r="H156" s="1738"/>
      <c r="I156" s="329"/>
      <c r="J156" s="1705" t="str">
        <f>IF(H158=0,"",H156/H158)</f>
        <v/>
      </c>
    </row>
    <row r="157" spans="1:10" s="37" customFormat="1" ht="12">
      <c r="A157" s="431" t="s">
        <v>3</v>
      </c>
      <c r="B157" s="432"/>
      <c r="C157" s="329"/>
      <c r="D157" s="1723"/>
      <c r="E157" s="329"/>
      <c r="F157" s="1703" t="str">
        <f>IF(D159=0,"",D157/D158)</f>
        <v/>
      </c>
      <c r="G157" s="324"/>
      <c r="H157" s="1723"/>
      <c r="I157" s="329"/>
      <c r="J157" s="1703" t="str">
        <f>IF(H159=0,"",H157/H158)</f>
        <v/>
      </c>
    </row>
    <row r="158" spans="1:10" s="37" customFormat="1" ht="12">
      <c r="A158" s="1227" t="s">
        <v>409</v>
      </c>
      <c r="B158" s="433"/>
      <c r="C158" s="79"/>
      <c r="D158" s="1735">
        <f>SUM(D156:D157)</f>
        <v>0</v>
      </c>
      <c r="E158" s="79"/>
      <c r="F158" s="1709" t="str">
        <f>IF(D158=0,"",F156+F157)</f>
        <v/>
      </c>
      <c r="G158" s="40"/>
      <c r="H158" s="1735">
        <f>SUM(H156:H157)</f>
        <v>0</v>
      </c>
      <c r="I158" s="79"/>
      <c r="J158" s="1709" t="str">
        <f>IF(H158=0,"",J156+J157)</f>
        <v/>
      </c>
    </row>
    <row r="159" spans="1:10" s="37" customFormat="1" ht="6" customHeight="1">
      <c r="A159" s="434"/>
      <c r="B159" s="435"/>
      <c r="C159" s="329"/>
      <c r="D159" s="1739"/>
      <c r="E159" s="329"/>
      <c r="F159" s="1706"/>
      <c r="G159" s="324"/>
      <c r="H159" s="1739"/>
      <c r="I159" s="329"/>
      <c r="J159" s="1706"/>
    </row>
    <row r="160" spans="1:10" s="37" customFormat="1" ht="12">
      <c r="A160" s="427"/>
      <c r="B160" s="428"/>
      <c r="C160" s="329"/>
      <c r="D160" s="1723"/>
      <c r="E160" s="329"/>
      <c r="F160" s="1701"/>
      <c r="G160" s="324"/>
      <c r="H160" s="1723"/>
      <c r="I160" s="329"/>
      <c r="J160" s="1701"/>
    </row>
    <row r="161" spans="1:10" s="37" customFormat="1" ht="15" customHeight="1">
      <c r="A161" s="58" t="s">
        <v>104</v>
      </c>
      <c r="B161" s="58"/>
      <c r="C161" s="329"/>
      <c r="D161" s="1723"/>
      <c r="E161" s="329"/>
      <c r="F161" s="1701"/>
      <c r="G161" s="324"/>
      <c r="H161" s="1723"/>
      <c r="I161" s="329"/>
      <c r="J161" s="1701"/>
    </row>
    <row r="162" spans="1:10" s="37" customFormat="1" ht="12">
      <c r="A162" s="427"/>
      <c r="B162" s="428"/>
      <c r="C162" s="79"/>
      <c r="D162" s="1723"/>
      <c r="E162" s="79"/>
      <c r="F162" s="1701"/>
      <c r="G162" s="324"/>
      <c r="H162" s="1723"/>
      <c r="I162" s="79"/>
      <c r="J162" s="1701"/>
    </row>
    <row r="163" spans="1:10" s="37" customFormat="1" ht="12">
      <c r="A163" s="436" t="s">
        <v>105</v>
      </c>
      <c r="B163" s="437"/>
      <c r="C163" s="329"/>
      <c r="D163" s="1726"/>
      <c r="E163" s="329"/>
      <c r="F163" s="1705" t="str">
        <f>IF(D163=0,"",D163/D$138)</f>
        <v/>
      </c>
      <c r="G163" s="324"/>
      <c r="H163" s="1726"/>
      <c r="I163" s="329"/>
      <c r="J163" s="1705" t="str">
        <f>IF(H163=0,"",H163/H$138)</f>
        <v/>
      </c>
    </row>
    <row r="164" spans="1:10" s="37" customFormat="1" ht="12">
      <c r="A164" s="438" t="s">
        <v>106</v>
      </c>
      <c r="B164" s="439"/>
      <c r="C164" s="340"/>
      <c r="D164" s="1731"/>
      <c r="E164" s="340"/>
      <c r="F164" s="1703" t="str">
        <f>IF(D164=0,"",D164/D$138)</f>
        <v/>
      </c>
      <c r="G164" s="324"/>
      <c r="H164" s="1731"/>
      <c r="I164" s="340"/>
      <c r="J164" s="1703" t="str">
        <f>IF(H164=0,"",H164/H$138)</f>
        <v/>
      </c>
    </row>
    <row r="165" spans="1:10" s="37" customFormat="1" ht="12">
      <c r="A165" s="438" t="s">
        <v>107</v>
      </c>
      <c r="B165" s="439"/>
      <c r="C165" s="340"/>
      <c r="D165" s="1731"/>
      <c r="E165" s="340"/>
      <c r="F165" s="1703" t="str">
        <f>IF(D165=0,"",D165/D$138)</f>
        <v/>
      </c>
      <c r="G165" s="324"/>
      <c r="H165" s="1731"/>
      <c r="I165" s="340"/>
      <c r="J165" s="1703" t="str">
        <f>IF(H165=0,"",H165/H$138)</f>
        <v/>
      </c>
    </row>
    <row r="166" spans="1:10" s="37" customFormat="1" ht="12">
      <c r="A166" s="440" t="s">
        <v>108</v>
      </c>
      <c r="B166" s="432"/>
      <c r="C166" s="324"/>
      <c r="D166" s="1735">
        <f>SUM(D163:D165)</f>
        <v>0</v>
      </c>
      <c r="E166" s="324"/>
      <c r="F166" s="1712" t="str">
        <f>IF(D166=0,"",D166/D$138)</f>
        <v/>
      </c>
      <c r="G166" s="324"/>
      <c r="H166" s="1735">
        <f>SUM(H163:H165)</f>
        <v>0</v>
      </c>
      <c r="I166" s="324"/>
      <c r="J166" s="1712" t="str">
        <f>IF(H166=0,"",H166/H$138)</f>
        <v/>
      </c>
    </row>
    <row r="167" spans="1:10" s="37" customFormat="1" ht="7.5" customHeight="1">
      <c r="A167" s="434"/>
      <c r="B167" s="435"/>
      <c r="C167" s="324"/>
      <c r="D167" s="1739"/>
      <c r="E167" s="324"/>
      <c r="F167" s="1706"/>
      <c r="G167" s="324"/>
      <c r="H167" s="1739"/>
      <c r="I167" s="324"/>
      <c r="J167" s="1706"/>
    </row>
    <row r="168" spans="1:10" s="37" customFormat="1" ht="5.25" customHeight="1">
      <c r="A168" s="441"/>
      <c r="B168" s="432"/>
      <c r="C168" s="324"/>
      <c r="D168" s="1723"/>
      <c r="E168" s="324"/>
      <c r="F168" s="1701"/>
      <c r="G168" s="324"/>
      <c r="H168" s="1723"/>
      <c r="I168" s="324"/>
      <c r="J168" s="1701"/>
    </row>
    <row r="169" spans="1:10" s="37" customFormat="1" ht="11.25" customHeight="1">
      <c r="A169" s="101" t="s">
        <v>109</v>
      </c>
      <c r="B169" s="101"/>
      <c r="C169" s="324"/>
      <c r="D169" s="1723"/>
      <c r="E169" s="324"/>
      <c r="F169" s="1701"/>
      <c r="G169" s="324"/>
      <c r="H169" s="1723"/>
      <c r="I169" s="324"/>
      <c r="J169" s="1701"/>
    </row>
    <row r="170" spans="1:10" s="37" customFormat="1" ht="6.75" customHeight="1">
      <c r="A170" s="101"/>
      <c r="B170" s="101"/>
      <c r="C170" s="324"/>
      <c r="D170" s="1723"/>
      <c r="E170" s="324"/>
      <c r="F170" s="1701"/>
      <c r="G170" s="324"/>
      <c r="H170" s="1723"/>
      <c r="I170" s="324"/>
      <c r="J170" s="1701"/>
    </row>
    <row r="171" spans="1:10" s="37" customFormat="1" ht="12">
      <c r="A171" s="436" t="s">
        <v>110</v>
      </c>
      <c r="B171" s="437"/>
      <c r="C171" s="324"/>
      <c r="D171" s="1726"/>
      <c r="E171" s="324"/>
      <c r="F171" s="1705" t="str">
        <f>IF(D171=0,"",D171/D$138)</f>
        <v/>
      </c>
      <c r="G171" s="324"/>
      <c r="H171" s="1726"/>
      <c r="I171" s="324"/>
      <c r="J171" s="1705" t="str">
        <f>IF(H171=0,"",H171/H$138)</f>
        <v/>
      </c>
    </row>
    <row r="172" spans="1:10" s="37" customFormat="1" ht="12">
      <c r="A172" s="378" t="s">
        <v>55</v>
      </c>
      <c r="B172" s="340"/>
      <c r="C172" s="324"/>
      <c r="D172" s="1731"/>
      <c r="E172" s="324"/>
      <c r="F172" s="1703" t="str">
        <f>IF(D172=0,"",D172/D$138)</f>
        <v/>
      </c>
      <c r="G172" s="324"/>
      <c r="H172" s="1731"/>
      <c r="I172" s="324"/>
      <c r="J172" s="1703" t="str">
        <f>IF(H172=0,"",H172/H$138)</f>
        <v/>
      </c>
    </row>
    <row r="173" spans="1:10" s="37" customFormat="1" ht="12">
      <c r="A173" s="438" t="s">
        <v>56</v>
      </c>
      <c r="B173" s="439"/>
      <c r="C173" s="324"/>
      <c r="D173" s="1731"/>
      <c r="E173" s="324"/>
      <c r="F173" s="1703" t="str">
        <f>IF(D173=0,"",D173/D$138)</f>
        <v/>
      </c>
      <c r="G173" s="324"/>
      <c r="H173" s="1731"/>
      <c r="I173" s="324"/>
      <c r="J173" s="1703" t="str">
        <f>IF(H173=0,"",H173/H$138)</f>
        <v/>
      </c>
    </row>
    <row r="174" spans="1:10" s="37" customFormat="1" ht="12">
      <c r="A174" s="379" t="s">
        <v>30</v>
      </c>
      <c r="B174" s="338"/>
      <c r="C174" s="324"/>
      <c r="D174" s="1731"/>
      <c r="E174" s="324"/>
      <c r="F174" s="1703" t="str">
        <f>IF(D174=0,"",D174/D$138)</f>
        <v/>
      </c>
      <c r="G174" s="324"/>
      <c r="H174" s="1731"/>
      <c r="I174" s="324"/>
      <c r="J174" s="1703" t="str">
        <f>IF(H174=0,"",H174/H$138)</f>
        <v/>
      </c>
    </row>
    <row r="175" spans="1:10">
      <c r="A175" s="440" t="s">
        <v>57</v>
      </c>
      <c r="B175" s="442"/>
      <c r="C175" s="324"/>
      <c r="D175" s="1735">
        <f>SUM(D171:D174)</f>
        <v>0</v>
      </c>
      <c r="E175" s="324"/>
      <c r="F175" s="1712" t="str">
        <f>IF(D175=0,"",D175/D$138)</f>
        <v/>
      </c>
      <c r="G175" s="324"/>
      <c r="H175" s="1735">
        <f>SUM(H171:H174)</f>
        <v>0</v>
      </c>
      <c r="I175" s="324"/>
      <c r="J175" s="1712" t="str">
        <f>IF(H175=0,"",H175/H$138)</f>
        <v/>
      </c>
    </row>
    <row r="176" spans="1:10">
      <c r="A176" s="434"/>
      <c r="B176" s="435"/>
      <c r="C176" s="324"/>
      <c r="D176" s="377"/>
      <c r="E176" s="324"/>
      <c r="F176" s="377"/>
      <c r="G176" s="324"/>
      <c r="H176" s="377"/>
      <c r="I176" s="324"/>
      <c r="J176" s="377"/>
    </row>
    <row r="177" spans="1:10" ht="7.5" customHeight="1">
      <c r="C177" s="324"/>
      <c r="D177" s="1718"/>
      <c r="E177" s="324"/>
      <c r="G177" s="324"/>
      <c r="H177" s="1718"/>
      <c r="I177" s="324"/>
    </row>
    <row r="178" spans="1:10">
      <c r="A178" s="162" t="s">
        <v>53</v>
      </c>
      <c r="B178" s="162"/>
      <c r="C178" s="324"/>
      <c r="D178" s="1718"/>
      <c r="E178" s="324"/>
      <c r="G178" s="324"/>
      <c r="H178" s="1718"/>
      <c r="I178" s="324"/>
    </row>
    <row r="179" spans="1:10" ht="33.75" customHeight="1">
      <c r="A179" s="2349" t="s">
        <v>655</v>
      </c>
      <c r="B179" s="2355"/>
      <c r="C179" s="2355"/>
      <c r="D179" s="2349"/>
      <c r="E179" s="2349"/>
      <c r="F179" s="2349"/>
      <c r="G179" s="2349"/>
      <c r="H179" s="2349"/>
      <c r="I179" s="2349"/>
      <c r="J179" s="2349"/>
    </row>
    <row r="180" spans="1:10" ht="24.75" customHeight="1">
      <c r="A180" s="1320"/>
      <c r="B180" s="1321"/>
      <c r="C180" s="1979"/>
      <c r="D180" s="1713"/>
      <c r="E180" s="1978"/>
      <c r="F180" s="1320"/>
      <c r="G180" s="1978"/>
      <c r="H180" s="1713"/>
      <c r="I180" s="1978"/>
      <c r="J180" s="1320"/>
    </row>
    <row r="181" spans="1:10" ht="5.25" customHeight="1">
      <c r="A181" s="1284"/>
      <c r="B181" s="1285"/>
      <c r="C181" s="1979"/>
      <c r="D181" s="1713"/>
      <c r="E181" s="1978"/>
      <c r="F181" s="1284"/>
      <c r="G181" s="1978"/>
      <c r="H181" s="1713"/>
      <c r="I181" s="1978"/>
      <c r="J181" s="1284"/>
    </row>
    <row r="182" spans="1:10" ht="6.75" customHeight="1">
      <c r="A182" s="380" t="s">
        <v>118</v>
      </c>
      <c r="B182" s="380"/>
      <c r="C182" s="158"/>
      <c r="D182" s="1740"/>
      <c r="E182" s="158"/>
      <c r="F182" s="337"/>
      <c r="G182" s="337"/>
      <c r="H182" s="341"/>
      <c r="I182" s="155"/>
      <c r="J182" s="156"/>
    </row>
    <row r="183" spans="1:10">
      <c r="A183" s="102" t="str">
        <f>"Situation financière " &amp;D6&amp; " affichant un déficit accumulé supérieur à 10 %"</f>
        <v>Situation financière 2018-2019 affichant un déficit accumulé supérieur à 10 %</v>
      </c>
      <c r="C183" s="1678"/>
      <c r="D183" s="1741"/>
      <c r="E183" s="1678"/>
      <c r="F183" s="1233"/>
      <c r="G183" s="1523"/>
      <c r="H183" s="1741"/>
      <c r="I183" s="1678"/>
      <c r="J183" s="1233"/>
    </row>
    <row r="184" spans="1:10" ht="30.75" customHeight="1">
      <c r="A184" s="2314" t="s">
        <v>762</v>
      </c>
      <c r="B184" s="2314"/>
      <c r="C184" s="2314"/>
      <c r="D184" s="2314"/>
      <c r="E184" s="2314"/>
      <c r="F184" s="2314"/>
      <c r="G184" s="2314"/>
      <c r="H184" s="2314"/>
      <c r="I184" s="2314"/>
      <c r="J184" s="2314"/>
    </row>
    <row r="185" spans="1:10" ht="7.5" customHeight="1">
      <c r="C185" s="1522"/>
      <c r="D185" s="1742"/>
      <c r="E185" s="1522"/>
      <c r="F185" s="1113"/>
      <c r="G185" s="1523"/>
      <c r="H185" s="1742"/>
      <c r="I185" s="1522"/>
      <c r="J185" s="1113"/>
    </row>
    <row r="186" spans="1:10">
      <c r="C186" s="1522"/>
      <c r="D186" s="1742"/>
      <c r="E186" s="1522"/>
      <c r="F186" s="1113"/>
      <c r="G186" s="1523"/>
      <c r="H186" s="1742"/>
      <c r="I186" s="1522"/>
      <c r="J186" s="1113"/>
    </row>
    <row r="187" spans="1:10">
      <c r="C187" s="1522"/>
      <c r="D187" s="1742"/>
      <c r="E187" s="1522"/>
      <c r="F187" s="1113"/>
      <c r="G187" s="1523"/>
      <c r="H187" s="1742"/>
      <c r="I187" s="1522"/>
      <c r="J187" s="1113"/>
    </row>
    <row r="188" spans="1:10">
      <c r="C188" s="1522"/>
      <c r="D188" s="1742"/>
      <c r="E188" s="1522"/>
      <c r="F188" s="1113"/>
      <c r="G188" s="1523"/>
      <c r="H188" s="1742"/>
      <c r="I188" s="1522"/>
      <c r="J188" s="1113"/>
    </row>
    <row r="189" spans="1:10">
      <c r="C189" s="1522"/>
      <c r="D189" s="1742"/>
      <c r="E189" s="1522"/>
      <c r="F189" s="1113"/>
      <c r="G189" s="1523"/>
      <c r="H189" s="1742"/>
      <c r="I189" s="1522"/>
      <c r="J189" s="1113"/>
    </row>
    <row r="190" spans="1:10">
      <c r="C190" s="1522"/>
      <c r="D190" s="1742"/>
      <c r="E190" s="1522"/>
      <c r="F190" s="1113"/>
      <c r="G190" s="1523"/>
      <c r="H190" s="1742"/>
      <c r="I190" s="1522"/>
      <c r="J190" s="1113"/>
    </row>
    <row r="191" spans="1:10">
      <c r="C191" s="1522"/>
      <c r="D191" s="1742"/>
      <c r="E191" s="1522"/>
      <c r="F191" s="1113"/>
      <c r="G191" s="1523"/>
      <c r="H191" s="1742"/>
      <c r="I191" s="1522"/>
      <c r="J191" s="1113"/>
    </row>
    <row r="192" spans="1:10">
      <c r="C192" s="1522"/>
      <c r="D192" s="1742"/>
      <c r="E192" s="1522"/>
      <c r="F192" s="1113"/>
      <c r="G192" s="1523"/>
      <c r="H192" s="1742"/>
      <c r="I192" s="1522"/>
      <c r="J192" s="1113"/>
    </row>
    <row r="193" spans="1:10">
      <c r="C193" s="1522"/>
      <c r="D193" s="1742"/>
      <c r="E193" s="1522"/>
      <c r="F193" s="1113"/>
      <c r="G193" s="1523"/>
      <c r="H193" s="1742"/>
      <c r="I193" s="1522"/>
      <c r="J193" s="1113"/>
    </row>
    <row r="194" spans="1:10">
      <c r="C194" s="1522"/>
      <c r="D194" s="1742"/>
      <c r="E194" s="1522"/>
      <c r="F194" s="1113"/>
      <c r="G194" s="1523"/>
      <c r="H194" s="1742"/>
      <c r="I194" s="1522"/>
      <c r="J194" s="1113"/>
    </row>
    <row r="195" spans="1:10">
      <c r="A195" s="102" t="str">
        <f>"Situation financière " &amp;D6&amp; " affichant un surplus accumulé supérieur à 35 %"</f>
        <v>Situation financière 2018-2019 affichant un surplus accumulé supérieur à 35 %</v>
      </c>
      <c r="B195" s="1234"/>
      <c r="C195" s="1678"/>
      <c r="D195" s="1741"/>
      <c r="E195" s="1678"/>
      <c r="F195" s="1233"/>
      <c r="G195" s="1523"/>
      <c r="H195" s="1741"/>
      <c r="I195" s="1678"/>
      <c r="J195" s="1233"/>
    </row>
    <row r="196" spans="1:10" ht="25.5" customHeight="1">
      <c r="A196" s="2314" t="s">
        <v>763</v>
      </c>
      <c r="B196" s="2314"/>
      <c r="C196" s="2314"/>
      <c r="D196" s="2314"/>
      <c r="E196" s="2314"/>
      <c r="F196" s="2314"/>
      <c r="G196" s="2314"/>
      <c r="H196" s="2314"/>
      <c r="I196" s="2314"/>
      <c r="J196" s="2314"/>
    </row>
    <row r="197" spans="1:10" ht="7.5" customHeight="1">
      <c r="B197" s="1234"/>
      <c r="C197" s="1522"/>
      <c r="D197" s="1742"/>
      <c r="E197" s="1522"/>
      <c r="F197" s="1113"/>
      <c r="G197" s="1523"/>
      <c r="H197" s="1742"/>
      <c r="I197" s="1522"/>
      <c r="J197" s="1113"/>
    </row>
    <row r="198" spans="1:10">
      <c r="B198" s="1234"/>
      <c r="C198" s="1522"/>
      <c r="D198" s="1742"/>
      <c r="E198" s="1522"/>
      <c r="F198" s="1113"/>
      <c r="G198" s="1523"/>
      <c r="H198" s="1742"/>
      <c r="I198" s="1522"/>
      <c r="J198" s="1113"/>
    </row>
    <row r="199" spans="1:10">
      <c r="B199" s="1234"/>
      <c r="C199" s="1522"/>
      <c r="D199" s="1742"/>
      <c r="E199" s="1522"/>
      <c r="F199" s="1113"/>
      <c r="G199" s="1523"/>
      <c r="H199" s="1742"/>
      <c r="I199" s="1522"/>
      <c r="J199" s="1113"/>
    </row>
    <row r="200" spans="1:10">
      <c r="B200" s="1234"/>
      <c r="C200" s="1522"/>
      <c r="D200" s="1742"/>
      <c r="E200" s="1522"/>
      <c r="F200" s="1113"/>
      <c r="G200" s="1523"/>
      <c r="H200" s="1742"/>
      <c r="I200" s="1522"/>
      <c r="J200" s="1113"/>
    </row>
    <row r="201" spans="1:10">
      <c r="B201" s="1234"/>
      <c r="C201" s="1522"/>
      <c r="D201" s="1742"/>
      <c r="E201" s="1522"/>
      <c r="F201" s="1113"/>
      <c r="G201" s="1523"/>
      <c r="H201" s="1742"/>
      <c r="I201" s="1522"/>
      <c r="J201" s="1113"/>
    </row>
    <row r="202" spans="1:10">
      <c r="B202" s="1234"/>
      <c r="C202" s="1522"/>
      <c r="D202" s="1742"/>
      <c r="E202" s="1522"/>
      <c r="F202" s="1113"/>
      <c r="G202" s="1523"/>
      <c r="H202" s="1742"/>
      <c r="I202" s="1522"/>
      <c r="J202" s="1113"/>
    </row>
    <row r="203" spans="1:10">
      <c r="B203" s="1234"/>
      <c r="C203" s="1522"/>
      <c r="D203" s="1742"/>
      <c r="E203" s="1522"/>
      <c r="F203" s="1113"/>
      <c r="G203" s="1523"/>
      <c r="H203" s="1742"/>
      <c r="I203" s="1522"/>
      <c r="J203" s="1113"/>
    </row>
    <row r="204" spans="1:10">
      <c r="B204" s="1234"/>
      <c r="C204" s="1522"/>
      <c r="D204" s="1742"/>
      <c r="E204" s="1522"/>
      <c r="F204" s="1113"/>
      <c r="G204" s="1523"/>
      <c r="H204" s="1742"/>
      <c r="I204" s="1522"/>
      <c r="J204" s="1113"/>
    </row>
    <row r="205" spans="1:10">
      <c r="B205" s="1234"/>
      <c r="C205" s="1522"/>
      <c r="D205" s="1742"/>
      <c r="E205" s="1522"/>
      <c r="F205" s="1113"/>
      <c r="G205" s="1523"/>
      <c r="H205" s="1742"/>
      <c r="I205" s="1522"/>
      <c r="J205" s="1113"/>
    </row>
    <row r="206" spans="1:10">
      <c r="B206" s="1234"/>
      <c r="C206" s="1522"/>
      <c r="D206" s="1742"/>
      <c r="E206" s="1522"/>
      <c r="F206" s="1113"/>
      <c r="G206" s="1523"/>
      <c r="H206" s="1742"/>
      <c r="I206" s="1522"/>
      <c r="J206" s="1113"/>
    </row>
    <row r="207" spans="1:10">
      <c r="A207" s="1527" t="s">
        <v>654</v>
      </c>
    </row>
    <row r="210" spans="2:2">
      <c r="B210" s="1234"/>
    </row>
  </sheetData>
  <customSheetViews>
    <customSheetView guid="{E81D238A-7B02-4284-898B-8B059A14501E}" showPageBreaks="1" showGridLines="0" zeroValues="0">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1"/>
      <headerFooter alignWithMargins="0">
        <oddFooter>&amp;L&amp;8FoncRapp 2016-06&amp;C&amp;8&amp;P de &amp;N&amp;R&amp;8Soutien au fonctionnement</oddFooter>
      </headerFooter>
    </customSheetView>
    <customSheetView guid="{880C3229-9790-4559-BAA0-FBDBBD6DDD03}" showGridLines="0" zeroValues="0" topLeftCell="A172">
      <selection activeCell="H58" sqref="H58"/>
      <rowBreaks count="3" manualBreakCount="3">
        <brk id="78" max="16383" man="1"/>
        <brk id="136" max="16383" man="1"/>
        <brk id="179" max="16383" man="1"/>
      </rowBreaks>
      <pageMargins left="0.55118110236220474" right="0.31496062992125984" top="0.27559055118110237" bottom="0.35433070866141736" header="0" footer="0.27559055118110237"/>
      <pageSetup scale="80" firstPageNumber="29" fitToHeight="0" orientation="portrait" r:id="rId2"/>
      <headerFooter alignWithMargins="0">
        <oddFooter>&amp;L&amp;8FoncRapp 2016-06&amp;C&amp;8&amp;P de &amp;N&amp;R&amp;8Soutien au fonctionnement</oddFooter>
      </headerFooter>
    </customSheetView>
  </customSheetViews>
  <mergeCells count="9">
    <mergeCell ref="A85:B85"/>
    <mergeCell ref="A73:B73"/>
    <mergeCell ref="A46:B46"/>
    <mergeCell ref="A112:B112"/>
    <mergeCell ref="A196:J196"/>
    <mergeCell ref="A184:J184"/>
    <mergeCell ref="A179:J179"/>
    <mergeCell ref="A86:B86"/>
    <mergeCell ref="A87:B87"/>
  </mergeCells>
  <phoneticPr fontId="16" type="noConversion"/>
  <pageMargins left="0.55118110236220474" right="0.31496062992125984" top="0.27559055118110237" bottom="0.35433070866141736" header="0" footer="0.27559055118110237"/>
  <pageSetup scale="80" firstPageNumber="29" fitToHeight="0" orientation="portrait" r:id="rId3"/>
  <headerFooter alignWithMargins="0">
    <oddFooter>&amp;R&amp;8Rapport final d'activité</oddFooter>
  </headerFooter>
  <rowBreaks count="3" manualBreakCount="3">
    <brk id="78" max="16383" man="1"/>
    <brk id="136"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6127" r:id="rId6" name="Check Box 47">
              <controlPr defaultSize="0" autoFill="0" autoLine="0" autoPict="0">
                <anchor moveWithCells="1">
                  <from>
                    <xdr:col>4</xdr:col>
                    <xdr:colOff>0</xdr:colOff>
                    <xdr:row>7</xdr:row>
                    <xdr:rowOff>180975</xdr:rowOff>
                  </from>
                  <to>
                    <xdr:col>4</xdr:col>
                    <xdr:colOff>0</xdr:colOff>
                    <xdr:row>8</xdr:row>
                    <xdr:rowOff>0</xdr:rowOff>
                  </to>
                </anchor>
              </controlPr>
            </control>
          </mc:Choice>
        </mc:AlternateContent>
        <mc:AlternateContent xmlns:mc="http://schemas.openxmlformats.org/markup-compatibility/2006">
          <mc:Choice Requires="x14">
            <control shapeId="46128" r:id="rId7" name="Check Box 48">
              <controlPr defaultSize="0" autoFill="0" autoLine="0" autoPict="0">
                <anchor moveWithCells="1">
                  <from>
                    <xdr:col>8</xdr:col>
                    <xdr:colOff>0</xdr:colOff>
                    <xdr:row>6</xdr:row>
                    <xdr:rowOff>0</xdr:rowOff>
                  </from>
                  <to>
                    <xdr:col>8</xdr:col>
                    <xdr:colOff>0</xdr:colOff>
                    <xdr:row>7</xdr:row>
                    <xdr:rowOff>0</xdr:rowOff>
                  </to>
                </anchor>
              </controlPr>
            </control>
          </mc:Choice>
        </mc:AlternateContent>
        <mc:AlternateContent xmlns:mc="http://schemas.openxmlformats.org/markup-compatibility/2006">
          <mc:Choice Requires="x14">
            <control shapeId="46129" r:id="rId8" name="Check Box 49">
              <controlPr defaultSize="0" autoFill="0" autoLine="0" autoPict="0">
                <anchor moveWithCells="1">
                  <from>
                    <xdr:col>8</xdr:col>
                    <xdr:colOff>0</xdr:colOff>
                    <xdr:row>7</xdr:row>
                    <xdr:rowOff>180975</xdr:rowOff>
                  </from>
                  <to>
                    <xdr:col>8</xdr:col>
                    <xdr:colOff>0</xdr:colOff>
                    <xdr:row>8</xdr:row>
                    <xdr:rowOff>0</xdr:rowOff>
                  </to>
                </anchor>
              </controlPr>
            </control>
          </mc:Choice>
        </mc:AlternateContent>
        <mc:AlternateContent xmlns:mc="http://schemas.openxmlformats.org/markup-compatibility/2006">
          <mc:Choice Requires="x14">
            <control shapeId="46132" r:id="rId9" name="Check Box 52">
              <controlPr defaultSize="0" autoFill="0" autoLine="0" autoPict="0">
                <anchor moveWithCells="1">
                  <from>
                    <xdr:col>3</xdr:col>
                    <xdr:colOff>133350</xdr:colOff>
                    <xdr:row>6</xdr:row>
                    <xdr:rowOff>38100</xdr:rowOff>
                  </from>
                  <to>
                    <xdr:col>5</xdr:col>
                    <xdr:colOff>85725</xdr:colOff>
                    <xdr:row>7</xdr:row>
                    <xdr:rowOff>47625</xdr:rowOff>
                  </to>
                </anchor>
              </controlPr>
            </control>
          </mc:Choice>
        </mc:AlternateContent>
        <mc:AlternateContent xmlns:mc="http://schemas.openxmlformats.org/markup-compatibility/2006">
          <mc:Choice Requires="x14">
            <control shapeId="46133" r:id="rId10" name="Check Box 53">
              <controlPr defaultSize="0" autoFill="0" autoLine="0" autoPict="0">
                <anchor moveWithCells="1">
                  <from>
                    <xdr:col>7</xdr:col>
                    <xdr:colOff>247650</xdr:colOff>
                    <xdr:row>6</xdr:row>
                    <xdr:rowOff>19050</xdr:rowOff>
                  </from>
                  <to>
                    <xdr:col>9</xdr:col>
                    <xdr:colOff>295275</xdr:colOff>
                    <xdr:row>7</xdr:row>
                    <xdr:rowOff>66675</xdr:rowOff>
                  </to>
                </anchor>
              </controlPr>
            </control>
          </mc:Choice>
        </mc:AlternateContent>
        <mc:AlternateContent xmlns:mc="http://schemas.openxmlformats.org/markup-compatibility/2006">
          <mc:Choice Requires="x14">
            <control shapeId="46134" r:id="rId11" name="Check Box 54">
              <controlPr defaultSize="0" autoFill="0" autoLine="0" autoPict="0">
                <anchor moveWithCells="1">
                  <from>
                    <xdr:col>7</xdr:col>
                    <xdr:colOff>247650</xdr:colOff>
                    <xdr:row>7</xdr:row>
                    <xdr:rowOff>28575</xdr:rowOff>
                  </from>
                  <to>
                    <xdr:col>8</xdr:col>
                    <xdr:colOff>28575</xdr:colOff>
                    <xdr:row>7</xdr:row>
                    <xdr:rowOff>180975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3"/>
  <sheetViews>
    <sheetView showGridLines="0" showZeros="0" topLeftCell="A160" zoomScaleNormal="100" zoomScaleSheetLayoutView="100" zoomScalePageLayoutView="90" workbookViewId="0">
      <selection activeCell="AF181" sqref="AF181"/>
    </sheetView>
  </sheetViews>
  <sheetFormatPr baseColWidth="10" defaultRowHeight="12.75"/>
  <cols>
    <col min="1" max="1" width="1.28515625" style="26" customWidth="1"/>
    <col min="2" max="2" width="9.7109375" style="458" customWidth="1"/>
    <col min="3" max="3" width="1.28515625" customWidth="1"/>
    <col min="4" max="4" width="5.7109375" style="465" customWidth="1"/>
    <col min="5" max="5" width="3.42578125" customWidth="1"/>
    <col min="6" max="6" width="9.7109375" style="458" customWidth="1"/>
    <col min="7" max="7" width="1.28515625" customWidth="1"/>
    <col min="8" max="8" width="5.7109375" style="280" customWidth="1"/>
    <col min="9" max="9" width="1.28515625" customWidth="1"/>
    <col min="10" max="10" width="9.7109375" style="458" customWidth="1"/>
    <col min="11" max="11" width="1.28515625" customWidth="1"/>
    <col min="12" max="12" width="5.7109375" style="280" customWidth="1"/>
    <col min="13" max="13" width="1.28515625" customWidth="1"/>
    <col min="14" max="14" width="45.42578125" style="328" customWidth="1"/>
    <col min="15" max="15" width="1.28515625" style="522" customWidth="1"/>
    <col min="16" max="16" width="9.7109375" customWidth="1"/>
    <col min="17" max="17" width="1.28515625" style="82" customWidth="1"/>
    <col min="18" max="18" width="5.7109375" style="26" customWidth="1"/>
    <col min="19" max="19" width="1.28515625" style="147" customWidth="1"/>
    <col min="20" max="20" width="9.7109375" customWidth="1"/>
    <col min="21" max="21" width="1.28515625" style="82" customWidth="1"/>
    <col min="22" max="22" width="5.85546875" customWidth="1"/>
    <col min="23" max="23" width="1.28515625" style="135" customWidth="1"/>
    <col min="24" max="24" width="9.7109375" style="119" customWidth="1"/>
    <col min="25" max="25" width="1.28515625" style="82" customWidth="1"/>
    <col min="26" max="26" width="5.7109375" customWidth="1"/>
    <col min="27" max="27" width="1.28515625" style="135" customWidth="1"/>
  </cols>
  <sheetData>
    <row r="1" spans="1:27" s="185" customFormat="1" ht="26.25" customHeight="1">
      <c r="A1" s="240"/>
      <c r="B1" s="236" t="s">
        <v>753</v>
      </c>
      <c r="D1" s="486"/>
      <c r="F1" s="457"/>
      <c r="H1" s="453"/>
      <c r="J1" s="457"/>
      <c r="L1" s="453"/>
      <c r="N1" s="553"/>
      <c r="O1" s="516"/>
      <c r="P1" s="182"/>
      <c r="Q1" s="183"/>
      <c r="R1" s="236"/>
      <c r="S1" s="182"/>
      <c r="T1" s="238"/>
      <c r="U1" s="183"/>
      <c r="V1" s="236"/>
      <c r="W1" s="182"/>
      <c r="X1" s="238"/>
      <c r="Y1" s="238"/>
      <c r="Z1" s="239"/>
      <c r="AA1" s="182"/>
    </row>
    <row r="2" spans="1:27" ht="7.5" customHeight="1">
      <c r="N2" s="554"/>
      <c r="O2" s="517"/>
    </row>
    <row r="3" spans="1:27" ht="15" customHeight="1">
      <c r="B3" s="153" t="s">
        <v>9</v>
      </c>
      <c r="F3" s="1406">
        <f>'Page de garde'!C3</f>
        <v>0</v>
      </c>
      <c r="G3" s="1407"/>
      <c r="H3" s="1408"/>
      <c r="I3" s="1407"/>
      <c r="J3" s="1409"/>
      <c r="K3" s="1407"/>
      <c r="L3" s="1408"/>
      <c r="M3" s="1407"/>
      <c r="N3" s="1410"/>
      <c r="O3" s="547"/>
      <c r="P3" s="547"/>
      <c r="Q3" s="547"/>
      <c r="R3" s="548"/>
      <c r="S3" s="549"/>
      <c r="T3" s="549"/>
      <c r="U3" s="549"/>
      <c r="V3" s="1873" t="s">
        <v>648</v>
      </c>
      <c r="W3" s="547"/>
      <c r="X3" s="550"/>
      <c r="Y3" s="550"/>
      <c r="Z3" s="550"/>
    </row>
    <row r="4" spans="1:27" ht="4.5" customHeight="1">
      <c r="O4" s="518"/>
    </row>
    <row r="5" spans="1:27" s="254" customFormat="1" ht="12" customHeight="1">
      <c r="A5" s="244"/>
      <c r="B5" s="459"/>
      <c r="C5" s="241"/>
      <c r="D5" s="487"/>
      <c r="E5" s="249"/>
      <c r="F5" s="462"/>
      <c r="G5" s="241"/>
      <c r="H5" s="454"/>
      <c r="I5" s="249"/>
      <c r="J5" s="462"/>
      <c r="K5" s="241"/>
      <c r="L5" s="454"/>
      <c r="M5" s="251"/>
      <c r="O5" s="519"/>
      <c r="P5" s="253"/>
      <c r="Q5" s="504"/>
      <c r="R5" s="247"/>
      <c r="S5" s="507"/>
      <c r="T5" s="248"/>
      <c r="U5" s="504"/>
      <c r="V5" s="247"/>
      <c r="W5" s="507"/>
      <c r="X5" s="250"/>
      <c r="Y5" s="504"/>
      <c r="Z5" s="247"/>
      <c r="AA5" s="513"/>
    </row>
    <row r="6" spans="1:27" s="254" customFormat="1" ht="17.25" customHeight="1">
      <c r="A6" s="255"/>
      <c r="B6" s="460"/>
      <c r="C6" s="256"/>
      <c r="D6" s="488"/>
      <c r="E6" s="258"/>
      <c r="F6" s="463" t="s">
        <v>122</v>
      </c>
      <c r="G6" s="256"/>
      <c r="H6" s="455"/>
      <c r="I6" s="260"/>
      <c r="J6" s="464"/>
      <c r="K6" s="256"/>
      <c r="L6" s="456"/>
      <c r="M6" s="251"/>
      <c r="N6" s="252"/>
      <c r="O6" s="600"/>
      <c r="P6" s="263"/>
      <c r="Q6" s="505"/>
      <c r="R6" s="257"/>
      <c r="S6" s="508"/>
      <c r="T6" s="259" t="s">
        <v>123</v>
      </c>
      <c r="U6" s="505"/>
      <c r="V6" s="257"/>
      <c r="W6" s="510"/>
      <c r="X6" s="261"/>
      <c r="Y6" s="505"/>
      <c r="Z6" s="262"/>
      <c r="AA6" s="513"/>
    </row>
    <row r="7" spans="1:27" s="254" customFormat="1" ht="36.75" customHeight="1">
      <c r="A7" s="1361"/>
      <c r="B7" s="2358" t="s">
        <v>124</v>
      </c>
      <c r="C7" s="2359"/>
      <c r="D7" s="2359"/>
      <c r="E7" s="1362"/>
      <c r="F7" s="2359" t="s">
        <v>125</v>
      </c>
      <c r="G7" s="2359"/>
      <c r="H7" s="2359"/>
      <c r="I7" s="1362"/>
      <c r="J7" s="2356" t="s">
        <v>166</v>
      </c>
      <c r="K7" s="2356"/>
      <c r="L7" s="2357"/>
      <c r="M7" s="1363"/>
      <c r="N7" s="1364" t="s">
        <v>126</v>
      </c>
      <c r="O7" s="1365"/>
      <c r="P7" s="2360" t="s">
        <v>124</v>
      </c>
      <c r="Q7" s="2356"/>
      <c r="R7" s="1366"/>
      <c r="S7" s="1367"/>
      <c r="T7" s="2356" t="s">
        <v>125</v>
      </c>
      <c r="U7" s="2356"/>
      <c r="V7" s="1366"/>
      <c r="W7" s="1367"/>
      <c r="X7" s="2356" t="s">
        <v>166</v>
      </c>
      <c r="Y7" s="2356"/>
      <c r="Z7" s="2357"/>
      <c r="AA7" s="513"/>
    </row>
    <row r="8" spans="1:27" s="265" customFormat="1" ht="6" customHeight="1">
      <c r="A8" s="466"/>
      <c r="B8" s="467"/>
      <c r="C8" s="467"/>
      <c r="D8" s="489"/>
      <c r="E8" s="466"/>
      <c r="F8" s="467"/>
      <c r="G8" s="467"/>
      <c r="H8" s="467"/>
      <c r="I8" s="466"/>
      <c r="J8" s="467"/>
      <c r="K8" s="468"/>
      <c r="L8" s="468"/>
      <c r="M8" s="264"/>
      <c r="N8" s="555"/>
      <c r="O8" s="520"/>
      <c r="P8" s="467"/>
      <c r="Q8" s="506"/>
      <c r="R8" s="246"/>
      <c r="S8" s="509"/>
      <c r="T8" s="467"/>
      <c r="U8" s="506"/>
      <c r="V8" s="246"/>
      <c r="W8" s="509"/>
      <c r="X8" s="467"/>
      <c r="Y8" s="512"/>
      <c r="Z8" s="468"/>
      <c r="AA8" s="514"/>
    </row>
    <row r="9" spans="1:27" s="37" customFormat="1" ht="11.25" customHeight="1">
      <c r="A9" s="324"/>
      <c r="B9" s="461" t="s">
        <v>35</v>
      </c>
      <c r="C9" s="243"/>
      <c r="D9" s="490" t="s">
        <v>36</v>
      </c>
      <c r="E9" s="235"/>
      <c r="F9" s="461" t="s">
        <v>35</v>
      </c>
      <c r="G9" s="243"/>
      <c r="H9" s="490" t="s">
        <v>36</v>
      </c>
      <c r="I9" s="235"/>
      <c r="J9" s="461" t="s">
        <v>35</v>
      </c>
      <c r="K9" s="243"/>
      <c r="L9" s="490" t="s">
        <v>36</v>
      </c>
      <c r="N9" s="556" t="s">
        <v>37</v>
      </c>
      <c r="O9" s="521"/>
      <c r="P9" s="461" t="s">
        <v>35</v>
      </c>
      <c r="Q9" s="402"/>
      <c r="R9" s="490" t="s">
        <v>36</v>
      </c>
      <c r="S9" s="401"/>
      <c r="T9" s="461" t="s">
        <v>35</v>
      </c>
      <c r="U9" s="402"/>
      <c r="V9" s="490" t="s">
        <v>36</v>
      </c>
      <c r="W9" s="401"/>
      <c r="X9" s="461" t="s">
        <v>35</v>
      </c>
      <c r="Y9" s="402"/>
      <c r="Z9" s="490" t="s">
        <v>36</v>
      </c>
      <c r="AA9" s="401"/>
    </row>
    <row r="10" spans="1:27" s="37" customFormat="1" ht="11.25" customHeight="1">
      <c r="A10" s="324"/>
      <c r="B10" s="458"/>
      <c r="D10" s="465"/>
      <c r="F10" s="458"/>
      <c r="H10" s="465"/>
      <c r="J10" s="458"/>
      <c r="L10" s="465"/>
      <c r="N10" s="13" t="s">
        <v>38</v>
      </c>
      <c r="O10" s="9"/>
      <c r="P10" s="458"/>
      <c r="Q10" s="322"/>
      <c r="R10" s="465"/>
      <c r="S10" s="503"/>
      <c r="T10" s="458"/>
      <c r="U10" s="322"/>
      <c r="V10" s="465"/>
      <c r="W10" s="503"/>
      <c r="X10" s="458"/>
      <c r="Y10" s="322"/>
      <c r="Z10" s="465"/>
      <c r="AA10" s="503"/>
    </row>
    <row r="11" spans="1:27" s="37" customFormat="1" ht="11.25" customHeight="1">
      <c r="A11" s="324"/>
      <c r="B11" s="458"/>
      <c r="D11" s="465"/>
      <c r="F11" s="458"/>
      <c r="H11" s="465"/>
      <c r="J11" s="458"/>
      <c r="L11" s="465"/>
      <c r="N11" s="13" t="s">
        <v>39</v>
      </c>
      <c r="O11" s="9"/>
      <c r="P11" s="458"/>
      <c r="R11" s="465"/>
      <c r="T11" s="458"/>
      <c r="V11" s="465"/>
      <c r="X11" s="458"/>
      <c r="Z11" s="465"/>
      <c r="AA11" s="503"/>
    </row>
    <row r="12" spans="1:27" s="37" customFormat="1" ht="24">
      <c r="A12" s="324"/>
      <c r="B12" s="477"/>
      <c r="D12" s="491" t="str">
        <f t="shared" ref="D12:D23" si="0">IF(B12=0,"",B12/B$75)</f>
        <v/>
      </c>
      <c r="F12" s="477"/>
      <c r="H12" s="491" t="str">
        <f t="shared" ref="H12:H23" si="1">IF(F12=0,"",F12/F$75)</f>
        <v/>
      </c>
      <c r="J12" s="477">
        <f>B12+F12</f>
        <v>0</v>
      </c>
      <c r="L12" s="491" t="str">
        <f t="shared" ref="L12:L23" si="2">IF(J12=0,"",J12/J$75)</f>
        <v/>
      </c>
      <c r="N12" s="557" t="s">
        <v>113</v>
      </c>
      <c r="O12" s="421"/>
      <c r="P12" s="477"/>
      <c r="R12" s="491" t="str">
        <f t="shared" ref="R12:R23" si="3">IF(P12=0,"",P12/P$75)</f>
        <v/>
      </c>
      <c r="T12" s="477"/>
      <c r="V12" s="491" t="str">
        <f t="shared" ref="V12:V23" si="4">IF(T12=0,"",T12/T$75)</f>
        <v/>
      </c>
      <c r="X12" s="477">
        <f>P12+T12</f>
        <v>0</v>
      </c>
      <c r="Z12" s="491" t="str">
        <f t="shared" ref="Z12:Z23" si="5">IF(X12=0,"",X12/X$75)</f>
        <v/>
      </c>
      <c r="AA12" s="503"/>
    </row>
    <row r="13" spans="1:27" s="37" customFormat="1" ht="12">
      <c r="A13" s="324"/>
      <c r="B13" s="478"/>
      <c r="D13" s="492" t="str">
        <f t="shared" si="0"/>
        <v/>
      </c>
      <c r="F13" s="478"/>
      <c r="H13" s="492" t="str">
        <f t="shared" si="1"/>
        <v/>
      </c>
      <c r="J13" s="478">
        <f t="shared" ref="J13:J23" si="6">B13+F13</f>
        <v>0</v>
      </c>
      <c r="L13" s="492" t="str">
        <f t="shared" si="2"/>
        <v/>
      </c>
      <c r="N13" s="557" t="s">
        <v>132</v>
      </c>
      <c r="O13" s="421"/>
      <c r="P13" s="478"/>
      <c r="R13" s="492" t="str">
        <f t="shared" si="3"/>
        <v/>
      </c>
      <c r="T13" s="478"/>
      <c r="V13" s="492" t="str">
        <f t="shared" si="4"/>
        <v/>
      </c>
      <c r="X13" s="478">
        <f t="shared" ref="X13:X23" si="7">P13+T13</f>
        <v>0</v>
      </c>
      <c r="Z13" s="492" t="str">
        <f t="shared" si="5"/>
        <v/>
      </c>
      <c r="AA13" s="503"/>
    </row>
    <row r="14" spans="1:27" s="37" customFormat="1" ht="11.25" customHeight="1">
      <c r="A14" s="324"/>
      <c r="B14" s="478"/>
      <c r="D14" s="492" t="str">
        <f t="shared" si="0"/>
        <v/>
      </c>
      <c r="F14" s="478"/>
      <c r="H14" s="492" t="str">
        <f t="shared" si="1"/>
        <v/>
      </c>
      <c r="J14" s="478">
        <f t="shared" si="6"/>
        <v>0</v>
      </c>
      <c r="L14" s="492" t="str">
        <f t="shared" si="2"/>
        <v/>
      </c>
      <c r="N14" s="558" t="s">
        <v>161</v>
      </c>
      <c r="O14" s="421"/>
      <c r="P14" s="478"/>
      <c r="R14" s="492" t="str">
        <f t="shared" si="3"/>
        <v/>
      </c>
      <c r="T14" s="478"/>
      <c r="V14" s="492" t="str">
        <f t="shared" si="4"/>
        <v/>
      </c>
      <c r="X14" s="478">
        <f t="shared" si="7"/>
        <v>0</v>
      </c>
      <c r="Z14" s="492" t="str">
        <f t="shared" si="5"/>
        <v/>
      </c>
      <c r="AA14" s="503"/>
    </row>
    <row r="15" spans="1:27" s="37" customFormat="1" ht="11.25" customHeight="1">
      <c r="A15" s="324"/>
      <c r="B15" s="478"/>
      <c r="D15" s="492" t="str">
        <f t="shared" si="0"/>
        <v/>
      </c>
      <c r="F15" s="478"/>
      <c r="H15" s="492" t="str">
        <f t="shared" si="1"/>
        <v/>
      </c>
      <c r="J15" s="478">
        <f t="shared" si="6"/>
        <v>0</v>
      </c>
      <c r="L15" s="492" t="str">
        <f t="shared" si="2"/>
        <v/>
      </c>
      <c r="N15" s="558" t="s">
        <v>162</v>
      </c>
      <c r="O15" s="421"/>
      <c r="P15" s="478"/>
      <c r="R15" s="492" t="str">
        <f t="shared" si="3"/>
        <v/>
      </c>
      <c r="T15" s="478"/>
      <c r="V15" s="492" t="str">
        <f t="shared" si="4"/>
        <v/>
      </c>
      <c r="X15" s="478">
        <f t="shared" si="7"/>
        <v>0</v>
      </c>
      <c r="Z15" s="492" t="str">
        <f t="shared" si="5"/>
        <v/>
      </c>
      <c r="AA15" s="503"/>
    </row>
    <row r="16" spans="1:27" s="37" customFormat="1" ht="11.25" customHeight="1">
      <c r="A16" s="324"/>
      <c r="B16" s="478"/>
      <c r="D16" s="492" t="str">
        <f t="shared" si="0"/>
        <v/>
      </c>
      <c r="F16" s="478"/>
      <c r="H16" s="492" t="str">
        <f t="shared" si="1"/>
        <v/>
      </c>
      <c r="J16" s="478">
        <f t="shared" si="6"/>
        <v>0</v>
      </c>
      <c r="L16" s="492" t="str">
        <f t="shared" si="2"/>
        <v/>
      </c>
      <c r="N16" s="558" t="s">
        <v>121</v>
      </c>
      <c r="O16" s="421"/>
      <c r="P16" s="478"/>
      <c r="R16" s="492" t="str">
        <f t="shared" si="3"/>
        <v/>
      </c>
      <c r="T16" s="478"/>
      <c r="V16" s="492" t="str">
        <f t="shared" si="4"/>
        <v/>
      </c>
      <c r="X16" s="478">
        <f t="shared" si="7"/>
        <v>0</v>
      </c>
      <c r="Z16" s="492" t="str">
        <f t="shared" si="5"/>
        <v/>
      </c>
      <c r="AA16" s="503"/>
    </row>
    <row r="17" spans="1:27" s="37" customFormat="1" ht="11.25" customHeight="1">
      <c r="A17" s="324"/>
      <c r="B17" s="478"/>
      <c r="D17" s="492" t="str">
        <f t="shared" si="0"/>
        <v/>
      </c>
      <c r="F17" s="478"/>
      <c r="H17" s="492" t="str">
        <f t="shared" si="1"/>
        <v/>
      </c>
      <c r="J17" s="478">
        <f t="shared" si="6"/>
        <v>0</v>
      </c>
      <c r="L17" s="492" t="str">
        <f t="shared" si="2"/>
        <v/>
      </c>
      <c r="N17" s="557" t="s">
        <v>16</v>
      </c>
      <c r="O17" s="421"/>
      <c r="P17" s="478"/>
      <c r="R17" s="492" t="str">
        <f t="shared" si="3"/>
        <v/>
      </c>
      <c r="T17" s="478"/>
      <c r="V17" s="492" t="str">
        <f t="shared" si="4"/>
        <v/>
      </c>
      <c r="X17" s="478">
        <f t="shared" si="7"/>
        <v>0</v>
      </c>
      <c r="Z17" s="492" t="str">
        <f t="shared" si="5"/>
        <v/>
      </c>
      <c r="AA17" s="503"/>
    </row>
    <row r="18" spans="1:27" s="322" customFormat="1" ht="11.25" customHeight="1">
      <c r="A18" s="323"/>
      <c r="B18" s="479"/>
      <c r="D18" s="492" t="str">
        <f t="shared" si="0"/>
        <v/>
      </c>
      <c r="F18" s="479"/>
      <c r="H18" s="492" t="str">
        <f t="shared" si="1"/>
        <v/>
      </c>
      <c r="J18" s="479">
        <f t="shared" si="6"/>
        <v>0</v>
      </c>
      <c r="L18" s="493" t="str">
        <f t="shared" si="2"/>
        <v/>
      </c>
      <c r="N18" s="557" t="s">
        <v>115</v>
      </c>
      <c r="O18" s="421"/>
      <c r="P18" s="479"/>
      <c r="R18" s="492" t="str">
        <f t="shared" si="3"/>
        <v/>
      </c>
      <c r="T18" s="479"/>
      <c r="V18" s="492" t="str">
        <f t="shared" si="4"/>
        <v/>
      </c>
      <c r="X18" s="479">
        <f t="shared" si="7"/>
        <v>0</v>
      </c>
      <c r="Z18" s="493" t="str">
        <f t="shared" si="5"/>
        <v/>
      </c>
      <c r="AA18" s="503"/>
    </row>
    <row r="19" spans="1:27" s="37" customFormat="1" ht="11.25" customHeight="1">
      <c r="A19" s="324"/>
      <c r="B19" s="478"/>
      <c r="D19" s="492" t="str">
        <f t="shared" si="0"/>
        <v/>
      </c>
      <c r="F19" s="478"/>
      <c r="H19" s="492" t="str">
        <f t="shared" si="1"/>
        <v/>
      </c>
      <c r="J19" s="478">
        <f t="shared" si="6"/>
        <v>0</v>
      </c>
      <c r="L19" s="492" t="str">
        <f t="shared" si="2"/>
        <v/>
      </c>
      <c r="N19" s="557" t="s">
        <v>116</v>
      </c>
      <c r="O19" s="522"/>
      <c r="P19" s="478"/>
      <c r="R19" s="492" t="str">
        <f t="shared" si="3"/>
        <v/>
      </c>
      <c r="T19" s="478"/>
      <c r="V19" s="492" t="str">
        <f t="shared" si="4"/>
        <v/>
      </c>
      <c r="X19" s="478">
        <f t="shared" si="7"/>
        <v>0</v>
      </c>
      <c r="Z19" s="492" t="str">
        <f t="shared" si="5"/>
        <v/>
      </c>
      <c r="AA19" s="51"/>
    </row>
    <row r="20" spans="1:27" s="37" customFormat="1" ht="11.25" customHeight="1">
      <c r="A20" s="324"/>
      <c r="B20" s="478"/>
      <c r="D20" s="492" t="str">
        <f t="shared" si="0"/>
        <v/>
      </c>
      <c r="F20" s="478"/>
      <c r="H20" s="492" t="str">
        <f t="shared" si="1"/>
        <v/>
      </c>
      <c r="J20" s="478">
        <f t="shared" si="6"/>
        <v>0</v>
      </c>
      <c r="L20" s="492" t="str">
        <f t="shared" si="2"/>
        <v/>
      </c>
      <c r="N20" s="558" t="s">
        <v>137</v>
      </c>
      <c r="O20" s="523"/>
      <c r="P20" s="478"/>
      <c r="R20" s="492" t="str">
        <f t="shared" si="3"/>
        <v/>
      </c>
      <c r="T20" s="478"/>
      <c r="V20" s="492" t="str">
        <f t="shared" si="4"/>
        <v/>
      </c>
      <c r="X20" s="478">
        <f t="shared" si="7"/>
        <v>0</v>
      </c>
      <c r="Z20" s="492" t="str">
        <f t="shared" si="5"/>
        <v/>
      </c>
      <c r="AA20" s="51"/>
    </row>
    <row r="21" spans="1:27" s="37" customFormat="1" ht="11.25" customHeight="1">
      <c r="A21" s="324"/>
      <c r="B21" s="478"/>
      <c r="D21" s="492" t="str">
        <f t="shared" si="0"/>
        <v/>
      </c>
      <c r="F21" s="478"/>
      <c r="H21" s="492" t="str">
        <f t="shared" si="1"/>
        <v/>
      </c>
      <c r="J21" s="478">
        <f t="shared" si="6"/>
        <v>0</v>
      </c>
      <c r="L21" s="492" t="str">
        <f t="shared" si="2"/>
        <v/>
      </c>
      <c r="N21" s="559" t="s">
        <v>117</v>
      </c>
      <c r="O21" s="421"/>
      <c r="P21" s="478"/>
      <c r="R21" s="492" t="str">
        <f t="shared" si="3"/>
        <v/>
      </c>
      <c r="T21" s="478"/>
      <c r="V21" s="492" t="str">
        <f t="shared" si="4"/>
        <v/>
      </c>
      <c r="X21" s="478">
        <f t="shared" si="7"/>
        <v>0</v>
      </c>
      <c r="Z21" s="492" t="str">
        <f t="shared" si="5"/>
        <v/>
      </c>
      <c r="AA21" s="51"/>
    </row>
    <row r="22" spans="1:27" s="37" customFormat="1" ht="11.25" customHeight="1">
      <c r="A22" s="324"/>
      <c r="B22" s="478"/>
      <c r="D22" s="492" t="str">
        <f t="shared" si="0"/>
        <v/>
      </c>
      <c r="F22" s="478"/>
      <c r="H22" s="492" t="str">
        <f t="shared" si="1"/>
        <v/>
      </c>
      <c r="J22" s="478">
        <f t="shared" si="6"/>
        <v>0</v>
      </c>
      <c r="L22" s="492" t="str">
        <f t="shared" si="2"/>
        <v/>
      </c>
      <c r="N22" s="598"/>
      <c r="O22" s="421"/>
      <c r="P22" s="478"/>
      <c r="R22" s="492" t="str">
        <f t="shared" si="3"/>
        <v/>
      </c>
      <c r="T22" s="478"/>
      <c r="V22" s="492" t="str">
        <f t="shared" si="4"/>
        <v/>
      </c>
      <c r="X22" s="478">
        <f t="shared" si="7"/>
        <v>0</v>
      </c>
      <c r="Z22" s="492" t="str">
        <f t="shared" si="5"/>
        <v/>
      </c>
      <c r="AA22" s="51"/>
    </row>
    <row r="23" spans="1:27" s="37" customFormat="1" ht="11.25" customHeight="1">
      <c r="A23" s="324"/>
      <c r="B23" s="478"/>
      <c r="D23" s="492" t="str">
        <f t="shared" si="0"/>
        <v/>
      </c>
      <c r="F23" s="478"/>
      <c r="H23" s="492" t="str">
        <f t="shared" si="1"/>
        <v/>
      </c>
      <c r="J23" s="478">
        <f t="shared" si="6"/>
        <v>0</v>
      </c>
      <c r="L23" s="492" t="str">
        <f t="shared" si="2"/>
        <v/>
      </c>
      <c r="N23" s="599"/>
      <c r="O23" s="425"/>
      <c r="P23" s="478"/>
      <c r="R23" s="492" t="str">
        <f t="shared" si="3"/>
        <v/>
      </c>
      <c r="T23" s="478"/>
      <c r="V23" s="492" t="str">
        <f t="shared" si="4"/>
        <v/>
      </c>
      <c r="X23" s="478">
        <f t="shared" si="7"/>
        <v>0</v>
      </c>
      <c r="Z23" s="492" t="str">
        <f t="shared" si="5"/>
        <v/>
      </c>
      <c r="AA23" s="51"/>
    </row>
    <row r="24" spans="1:27" s="37" customFormat="1" ht="11.25" customHeight="1">
      <c r="A24" s="324"/>
      <c r="B24" s="482">
        <f>SUM(B12:B23)</f>
        <v>0</v>
      </c>
      <c r="D24" s="494" t="str">
        <f>IF(B24=0,"",B24/B$75)</f>
        <v/>
      </c>
      <c r="F24" s="482">
        <f>SUM(F12:F23)</f>
        <v>0</v>
      </c>
      <c r="H24" s="494" t="str">
        <f>IF(F24=0,"",F24/F$75)</f>
        <v/>
      </c>
      <c r="J24" s="482">
        <f>SUM(J12:J23)</f>
        <v>0</v>
      </c>
      <c r="L24" s="494" t="str">
        <f>IF(J24=0,"",J24/$J75)</f>
        <v/>
      </c>
      <c r="N24" s="561" t="s">
        <v>54</v>
      </c>
      <c r="O24" s="421"/>
      <c r="P24" s="482">
        <f>SUM(P12:P23)</f>
        <v>0</v>
      </c>
      <c r="R24" s="494" t="str">
        <f>IF(P24=0,"",P24/P$75)</f>
        <v/>
      </c>
      <c r="T24" s="482">
        <f>SUM(T12:T23)</f>
        <v>0</v>
      </c>
      <c r="V24" s="494" t="str">
        <f>IF(T24=0,"",T24/T$75)</f>
        <v/>
      </c>
      <c r="X24" s="482">
        <f>SUM(X12:X23)</f>
        <v>0</v>
      </c>
      <c r="Z24" s="494" t="str">
        <f>IF(X24=0,"",X24/$X75)</f>
        <v/>
      </c>
      <c r="AA24" s="51"/>
    </row>
    <row r="25" spans="1:27" s="37" customFormat="1" ht="21" customHeight="1">
      <c r="A25" s="324"/>
      <c r="B25" s="405"/>
      <c r="C25" s="324"/>
      <c r="D25" s="495"/>
      <c r="F25" s="405"/>
      <c r="G25" s="324"/>
      <c r="H25" s="495"/>
      <c r="J25" s="405"/>
      <c r="K25" s="324"/>
      <c r="L25" s="495"/>
      <c r="N25" s="562" t="s">
        <v>59</v>
      </c>
      <c r="O25" s="524"/>
      <c r="P25" s="405"/>
      <c r="Q25" s="324"/>
      <c r="R25" s="495"/>
      <c r="T25" s="405"/>
      <c r="U25" s="324"/>
      <c r="V25" s="495"/>
      <c r="X25" s="405"/>
      <c r="Y25" s="324"/>
      <c r="Z25" s="495"/>
      <c r="AA25" s="51"/>
    </row>
    <row r="26" spans="1:27" s="37" customFormat="1" ht="11.25" customHeight="1">
      <c r="A26" s="324"/>
      <c r="B26" s="477"/>
      <c r="C26" s="324"/>
      <c r="D26" s="491" t="str">
        <f t="shared" ref="D26:D33" si="8">IF(B26=0,"",B26/B$75)</f>
        <v/>
      </c>
      <c r="F26" s="477"/>
      <c r="G26" s="324"/>
      <c r="H26" s="491" t="str">
        <f t="shared" ref="H26:H33" si="9">IF(F26=0,"",F26/F$75)</f>
        <v/>
      </c>
      <c r="J26" s="477">
        <f>B26+F26</f>
        <v>0</v>
      </c>
      <c r="K26" s="324"/>
      <c r="L26" s="491" t="str">
        <f>IF(J26=0,"",J26/J$75)</f>
        <v/>
      </c>
      <c r="N26" s="424" t="s">
        <v>60</v>
      </c>
      <c r="O26" s="525"/>
      <c r="P26" s="477"/>
      <c r="Q26" s="324"/>
      <c r="R26" s="491" t="str">
        <f t="shared" ref="R26:R33" si="10">IF(P26=0,"",P26/P$75)</f>
        <v/>
      </c>
      <c r="T26" s="477"/>
      <c r="U26" s="324"/>
      <c r="V26" s="491" t="str">
        <f t="shared" ref="V26:V33" si="11">IF(T26=0,"",T26/T$75)</f>
        <v/>
      </c>
      <c r="X26" s="477">
        <f>P26+T26</f>
        <v>0</v>
      </c>
      <c r="Y26" s="324"/>
      <c r="Z26" s="491" t="str">
        <f>IF(X26=0,"",X26/X$75)</f>
        <v/>
      </c>
      <c r="AA26" s="51"/>
    </row>
    <row r="27" spans="1:27" s="37" customFormat="1" ht="11.25" customHeight="1">
      <c r="A27" s="324"/>
      <c r="B27" s="478"/>
      <c r="D27" s="492" t="str">
        <f t="shared" si="8"/>
        <v/>
      </c>
      <c r="F27" s="478"/>
      <c r="H27" s="492" t="str">
        <f t="shared" si="9"/>
        <v/>
      </c>
      <c r="J27" s="478">
        <f t="shared" ref="J27:J33" si="12">B27+F27</f>
        <v>0</v>
      </c>
      <c r="L27" s="492" t="str">
        <f t="shared" ref="L27:L33" si="13">IF(J27=0,"",J27/J$75)</f>
        <v/>
      </c>
      <c r="N27" s="331" t="s">
        <v>61</v>
      </c>
      <c r="O27" s="526"/>
      <c r="P27" s="478"/>
      <c r="R27" s="492" t="str">
        <f t="shared" si="10"/>
        <v/>
      </c>
      <c r="T27" s="478"/>
      <c r="V27" s="492" t="str">
        <f t="shared" si="11"/>
        <v/>
      </c>
      <c r="X27" s="478">
        <f t="shared" ref="X27:X33" si="14">P27+T27</f>
        <v>0</v>
      </c>
      <c r="Z27" s="492" t="str">
        <f t="shared" ref="Z27:Z35" si="15">IF(X27=0,"",X27/X$75)</f>
        <v/>
      </c>
      <c r="AA27" s="51"/>
    </row>
    <row r="28" spans="1:27" s="37" customFormat="1" ht="11.25" customHeight="1">
      <c r="A28" s="324"/>
      <c r="B28" s="478"/>
      <c r="D28" s="492" t="str">
        <f t="shared" si="8"/>
        <v/>
      </c>
      <c r="F28" s="478"/>
      <c r="H28" s="492" t="str">
        <f t="shared" si="9"/>
        <v/>
      </c>
      <c r="J28" s="478">
        <f t="shared" si="12"/>
        <v>0</v>
      </c>
      <c r="L28" s="492" t="str">
        <f t="shared" si="13"/>
        <v/>
      </c>
      <c r="N28" s="331" t="s">
        <v>62</v>
      </c>
      <c r="O28" s="526"/>
      <c r="P28" s="478"/>
      <c r="R28" s="492" t="str">
        <f t="shared" si="10"/>
        <v/>
      </c>
      <c r="T28" s="478"/>
      <c r="V28" s="492" t="str">
        <f t="shared" si="11"/>
        <v/>
      </c>
      <c r="X28" s="478">
        <f t="shared" si="14"/>
        <v>0</v>
      </c>
      <c r="Z28" s="492" t="str">
        <f t="shared" si="15"/>
        <v/>
      </c>
      <c r="AA28" s="51"/>
    </row>
    <row r="29" spans="1:27" s="37" customFormat="1" ht="11.25" customHeight="1">
      <c r="A29" s="324"/>
      <c r="B29" s="478"/>
      <c r="D29" s="492" t="str">
        <f t="shared" si="8"/>
        <v/>
      </c>
      <c r="F29" s="478"/>
      <c r="H29" s="492" t="str">
        <f t="shared" si="9"/>
        <v/>
      </c>
      <c r="J29" s="478">
        <f t="shared" si="12"/>
        <v>0</v>
      </c>
      <c r="L29" s="492" t="str">
        <f t="shared" si="13"/>
        <v/>
      </c>
      <c r="N29" s="331" t="s">
        <v>63</v>
      </c>
      <c r="O29" s="526"/>
      <c r="P29" s="478"/>
      <c r="R29" s="492" t="str">
        <f t="shared" si="10"/>
        <v/>
      </c>
      <c r="T29" s="478"/>
      <c r="V29" s="492" t="str">
        <f t="shared" si="11"/>
        <v/>
      </c>
      <c r="X29" s="478">
        <f t="shared" si="14"/>
        <v>0</v>
      </c>
      <c r="Z29" s="492" t="str">
        <f t="shared" si="15"/>
        <v/>
      </c>
      <c r="AA29" s="51"/>
    </row>
    <row r="30" spans="1:27" s="37" customFormat="1" ht="11.25" customHeight="1">
      <c r="A30" s="324"/>
      <c r="B30" s="478"/>
      <c r="D30" s="492" t="str">
        <f t="shared" si="8"/>
        <v/>
      </c>
      <c r="F30" s="478"/>
      <c r="H30" s="492" t="str">
        <f t="shared" si="9"/>
        <v/>
      </c>
      <c r="J30" s="478">
        <f t="shared" si="12"/>
        <v>0</v>
      </c>
      <c r="L30" s="492" t="str">
        <f t="shared" si="13"/>
        <v/>
      </c>
      <c r="N30" s="331" t="s">
        <v>64</v>
      </c>
      <c r="O30" s="526"/>
      <c r="P30" s="478"/>
      <c r="R30" s="492" t="str">
        <f t="shared" si="10"/>
        <v/>
      </c>
      <c r="T30" s="478"/>
      <c r="V30" s="492" t="str">
        <f t="shared" si="11"/>
        <v/>
      </c>
      <c r="X30" s="478">
        <f t="shared" si="14"/>
        <v>0</v>
      </c>
      <c r="Z30" s="492" t="str">
        <f t="shared" si="15"/>
        <v/>
      </c>
      <c r="AA30" s="51"/>
    </row>
    <row r="31" spans="1:27" s="37" customFormat="1" ht="11.25" customHeight="1">
      <c r="A31" s="324"/>
      <c r="B31" s="478"/>
      <c r="D31" s="492" t="str">
        <f t="shared" si="8"/>
        <v/>
      </c>
      <c r="F31" s="478"/>
      <c r="H31" s="492" t="str">
        <f t="shared" si="9"/>
        <v/>
      </c>
      <c r="J31" s="478">
        <f t="shared" si="12"/>
        <v>0</v>
      </c>
      <c r="L31" s="492" t="str">
        <f t="shared" si="13"/>
        <v/>
      </c>
      <c r="N31" s="328" t="s">
        <v>65</v>
      </c>
      <c r="O31" s="522"/>
      <c r="P31" s="478"/>
      <c r="R31" s="492" t="str">
        <f t="shared" si="10"/>
        <v/>
      </c>
      <c r="T31" s="478"/>
      <c r="V31" s="492" t="str">
        <f t="shared" si="11"/>
        <v/>
      </c>
      <c r="X31" s="478">
        <f t="shared" si="14"/>
        <v>0</v>
      </c>
      <c r="Z31" s="492" t="str">
        <f t="shared" si="15"/>
        <v/>
      </c>
      <c r="AA31" s="51"/>
    </row>
    <row r="32" spans="1:27" s="37" customFormat="1" ht="11.25" customHeight="1">
      <c r="A32" s="324"/>
      <c r="B32" s="483"/>
      <c r="D32" s="492" t="str">
        <f t="shared" si="8"/>
        <v/>
      </c>
      <c r="F32" s="483"/>
      <c r="H32" s="492" t="str">
        <f t="shared" si="9"/>
        <v/>
      </c>
      <c r="J32" s="483">
        <f t="shared" si="12"/>
        <v>0</v>
      </c>
      <c r="L32" s="496" t="str">
        <f t="shared" si="13"/>
        <v/>
      </c>
      <c r="N32" s="588"/>
      <c r="O32" s="522"/>
      <c r="P32" s="483"/>
      <c r="R32" s="492" t="str">
        <f t="shared" si="10"/>
        <v/>
      </c>
      <c r="T32" s="483"/>
      <c r="V32" s="492" t="str">
        <f t="shared" si="11"/>
        <v/>
      </c>
      <c r="X32" s="483">
        <f t="shared" si="14"/>
        <v>0</v>
      </c>
      <c r="Z32" s="496" t="str">
        <f t="shared" si="15"/>
        <v/>
      </c>
      <c r="AA32" s="51"/>
    </row>
    <row r="33" spans="1:27" s="37" customFormat="1" ht="11.25" customHeight="1">
      <c r="A33" s="324"/>
      <c r="B33" s="483"/>
      <c r="D33" s="492" t="str">
        <f t="shared" si="8"/>
        <v/>
      </c>
      <c r="F33" s="483"/>
      <c r="H33" s="492" t="str">
        <f t="shared" si="9"/>
        <v/>
      </c>
      <c r="J33" s="483">
        <f t="shared" si="12"/>
        <v>0</v>
      </c>
      <c r="L33" s="496" t="str">
        <f t="shared" si="13"/>
        <v/>
      </c>
      <c r="N33" s="590"/>
      <c r="O33" s="522"/>
      <c r="P33" s="483"/>
      <c r="R33" s="492" t="str">
        <f t="shared" si="10"/>
        <v/>
      </c>
      <c r="T33" s="483"/>
      <c r="V33" s="492" t="str">
        <f t="shared" si="11"/>
        <v/>
      </c>
      <c r="X33" s="483">
        <f t="shared" si="14"/>
        <v>0</v>
      </c>
      <c r="Z33" s="496" t="str">
        <f t="shared" si="15"/>
        <v/>
      </c>
      <c r="AA33" s="51"/>
    </row>
    <row r="34" spans="1:27" s="37" customFormat="1" ht="11.25" customHeight="1">
      <c r="A34" s="324"/>
      <c r="B34" s="482">
        <f>SUM(B26:B33)</f>
        <v>0</v>
      </c>
      <c r="D34" s="494" t="str">
        <f>IF(B34=0,"",B34/B$75)</f>
        <v/>
      </c>
      <c r="F34" s="482">
        <f>SUM(F26:F33)</f>
        <v>0</v>
      </c>
      <c r="H34" s="494" t="str">
        <f>IF(F34=0,"",F34/F$75)</f>
        <v/>
      </c>
      <c r="J34" s="482">
        <f>SUM(J26:J33)</f>
        <v>0</v>
      </c>
      <c r="L34" s="494" t="str">
        <f>IF(J34=0,"",J34/J$75)</f>
        <v/>
      </c>
      <c r="N34" s="561" t="s">
        <v>28</v>
      </c>
      <c r="O34" s="421"/>
      <c r="P34" s="482">
        <f>SUM(P26:P33)</f>
        <v>0</v>
      </c>
      <c r="R34" s="494" t="str">
        <f>IF(P34=0,"",P34/P$75)</f>
        <v/>
      </c>
      <c r="T34" s="482">
        <f>SUM(T26:T33)</f>
        <v>0</v>
      </c>
      <c r="V34" s="494" t="str">
        <f>IF(T34=0,"",T34/T$75)</f>
        <v/>
      </c>
      <c r="X34" s="482">
        <f>SUM(X26:X33)</f>
        <v>0</v>
      </c>
      <c r="Z34" s="494" t="str">
        <f t="shared" si="15"/>
        <v/>
      </c>
      <c r="AA34" s="51"/>
    </row>
    <row r="35" spans="1:27" s="37" customFormat="1" ht="21" customHeight="1">
      <c r="A35" s="324"/>
      <c r="B35" s="485">
        <f>B24+B34</f>
        <v>0</v>
      </c>
      <c r="D35" s="494" t="str">
        <f>IF(B35=0,"",B35/B$75)</f>
        <v/>
      </c>
      <c r="F35" s="485">
        <f>F24+F34</f>
        <v>0</v>
      </c>
      <c r="H35" s="494" t="str">
        <f>IF(F35=0,"",F35/F$75)</f>
        <v/>
      </c>
      <c r="J35" s="485">
        <f>J24+J34</f>
        <v>0</v>
      </c>
      <c r="L35" s="494" t="str">
        <f>IF(J35=0,"",J35/J$75)</f>
        <v/>
      </c>
      <c r="N35" s="563" t="s">
        <v>10</v>
      </c>
      <c r="O35" s="425"/>
      <c r="P35" s="485">
        <f>P24+P34</f>
        <v>0</v>
      </c>
      <c r="R35" s="494" t="str">
        <f>IF(P35=0,"",P35/P$75)</f>
        <v/>
      </c>
      <c r="T35" s="485">
        <f>T24+T34</f>
        <v>0</v>
      </c>
      <c r="V35" s="494" t="str">
        <f>IF(T35=0,"",T35/T$75)</f>
        <v/>
      </c>
      <c r="X35" s="485">
        <f>X24+X34</f>
        <v>0</v>
      </c>
      <c r="Z35" s="494" t="str">
        <f t="shared" si="15"/>
        <v/>
      </c>
      <c r="AA35" s="51"/>
    </row>
    <row r="36" spans="1:27" s="37" customFormat="1" ht="20.25" customHeight="1">
      <c r="A36" s="324"/>
      <c r="B36" s="405"/>
      <c r="C36" s="324"/>
      <c r="D36" s="495"/>
      <c r="F36" s="405"/>
      <c r="G36" s="324"/>
      <c r="H36" s="495"/>
      <c r="J36" s="405"/>
      <c r="K36" s="324"/>
      <c r="L36" s="495"/>
      <c r="N36" s="564" t="s">
        <v>66</v>
      </c>
      <c r="O36" s="527"/>
      <c r="P36" s="405"/>
      <c r="Q36" s="324"/>
      <c r="R36" s="495"/>
      <c r="T36" s="405"/>
      <c r="U36" s="324"/>
      <c r="V36" s="495"/>
      <c r="X36" s="405"/>
      <c r="Y36" s="324"/>
      <c r="Z36" s="495"/>
      <c r="AA36" s="51"/>
    </row>
    <row r="37" spans="1:27" s="37" customFormat="1" ht="21" customHeight="1">
      <c r="A37" s="324"/>
      <c r="B37" s="405"/>
      <c r="C37" s="324"/>
      <c r="D37" s="495"/>
      <c r="F37" s="405"/>
      <c r="G37" s="324"/>
      <c r="H37" s="495"/>
      <c r="J37" s="405"/>
      <c r="K37" s="324"/>
      <c r="L37" s="495"/>
      <c r="N37" s="13" t="s">
        <v>67</v>
      </c>
      <c r="O37" s="9"/>
      <c r="P37" s="405"/>
      <c r="Q37" s="324"/>
      <c r="R37" s="495"/>
      <c r="T37" s="405"/>
      <c r="U37" s="324"/>
      <c r="V37" s="495"/>
      <c r="X37" s="405"/>
      <c r="Y37" s="324"/>
      <c r="Z37" s="495"/>
      <c r="AA37" s="51"/>
    </row>
    <row r="38" spans="1:27" s="37" customFormat="1" ht="12" customHeight="1">
      <c r="A38" s="324"/>
      <c r="B38" s="405"/>
      <c r="C38" s="324"/>
      <c r="D38" s="495" t="str">
        <f>IF(B38=0,"",B38/B$75)</f>
        <v/>
      </c>
      <c r="F38" s="405"/>
      <c r="G38" s="324"/>
      <c r="H38" s="495" t="str">
        <f>IF(F38=0,"",F38/F$75)</f>
        <v/>
      </c>
      <c r="J38" s="405"/>
      <c r="K38" s="324"/>
      <c r="L38" s="495"/>
      <c r="N38" s="565" t="s">
        <v>68</v>
      </c>
      <c r="O38" s="528"/>
      <c r="P38" s="405"/>
      <c r="Q38" s="324"/>
      <c r="R38" s="495" t="str">
        <f>IF(P38=0,"",P38/P$75)</f>
        <v/>
      </c>
      <c r="T38" s="405"/>
      <c r="U38" s="324"/>
      <c r="V38" s="495" t="str">
        <f>IF(T38=0,"",T38/T$75)</f>
        <v/>
      </c>
      <c r="X38" s="405"/>
      <c r="Y38" s="324"/>
      <c r="Z38" s="495"/>
      <c r="AA38" s="51"/>
    </row>
    <row r="39" spans="1:27" s="37" customFormat="1" ht="11.25" customHeight="1">
      <c r="A39" s="324"/>
      <c r="B39" s="477"/>
      <c r="C39" s="324"/>
      <c r="D39" s="491" t="str">
        <f>IF(B39=0,"",B39/B$75)</f>
        <v/>
      </c>
      <c r="F39" s="477"/>
      <c r="G39" s="324"/>
      <c r="H39" s="491" t="str">
        <f>IF(F39=0,"",F39/F$75)</f>
        <v/>
      </c>
      <c r="J39" s="477">
        <f>B39+F39</f>
        <v>0</v>
      </c>
      <c r="K39" s="324"/>
      <c r="L39" s="491" t="str">
        <f t="shared" ref="L39:L50" si="16">IF(J39=0,"",J39/J$75)</f>
        <v/>
      </c>
      <c r="N39" s="331" t="s">
        <v>747</v>
      </c>
      <c r="O39" s="526"/>
      <c r="P39" s="477"/>
      <c r="Q39" s="324"/>
      <c r="R39" s="491" t="str">
        <f>IF(P39=0,"",P39/P$75)</f>
        <v/>
      </c>
      <c r="T39" s="477"/>
      <c r="U39" s="324"/>
      <c r="V39" s="491" t="str">
        <f>IF(T39=0,"",T39/T$75)</f>
        <v/>
      </c>
      <c r="X39" s="477">
        <f>P39+T39</f>
        <v>0</v>
      </c>
      <c r="Y39" s="324"/>
      <c r="Z39" s="491" t="str">
        <f t="shared" ref="Z39:Z50" si="17">IF(X39=0,"",X39/X$75)</f>
        <v/>
      </c>
      <c r="AA39" s="51"/>
    </row>
    <row r="40" spans="1:27" s="37" customFormat="1" ht="11.25" customHeight="1">
      <c r="A40" s="324"/>
      <c r="B40" s="478"/>
      <c r="D40" s="492" t="str">
        <f>IF(B40=0,"",B40/B$75)</f>
        <v/>
      </c>
      <c r="F40" s="478"/>
      <c r="H40" s="492" t="str">
        <f>IF(F40=0,"",F40/F$75)</f>
        <v/>
      </c>
      <c r="J40" s="478">
        <f t="shared" ref="J40:J51" si="18">B40+F40</f>
        <v>0</v>
      </c>
      <c r="L40" s="492" t="str">
        <f t="shared" si="16"/>
        <v/>
      </c>
      <c r="N40" s="331" t="s">
        <v>334</v>
      </c>
      <c r="O40" s="526"/>
      <c r="P40" s="478"/>
      <c r="R40" s="492" t="str">
        <f>IF(P40=0,"",P40/P$75)</f>
        <v/>
      </c>
      <c r="T40" s="478"/>
      <c r="V40" s="492" t="str">
        <f>IF(T40=0,"",T40/T$75)</f>
        <v/>
      </c>
      <c r="X40" s="478">
        <f>P40+T40</f>
        <v>0</v>
      </c>
      <c r="Z40" s="492" t="str">
        <f t="shared" si="17"/>
        <v/>
      </c>
      <c r="AA40" s="51"/>
    </row>
    <row r="41" spans="1:27" s="322" customFormat="1" ht="12.75" customHeight="1">
      <c r="A41" s="323"/>
      <c r="B41" s="479"/>
      <c r="D41" s="492" t="str">
        <f t="shared" ref="D41:D50" si="19">IF(B41=0,"",B41/B$75)</f>
        <v/>
      </c>
      <c r="F41" s="479"/>
      <c r="H41" s="492" t="str">
        <f t="shared" ref="H41:H50" si="20">IF(F41=0,"",F41/F$75)</f>
        <v/>
      </c>
      <c r="J41" s="479">
        <f t="shared" si="18"/>
        <v>0</v>
      </c>
      <c r="L41" s="493" t="str">
        <f t="shared" si="16"/>
        <v/>
      </c>
      <c r="N41" s="331" t="s">
        <v>69</v>
      </c>
      <c r="O41" s="526"/>
      <c r="P41" s="479"/>
      <c r="R41" s="492" t="str">
        <f t="shared" ref="R41:R50" si="21">IF(P41=0,"",P41/P$75)</f>
        <v/>
      </c>
      <c r="T41" s="479"/>
      <c r="V41" s="492" t="str">
        <f t="shared" ref="V41:V50" si="22">IF(T41=0,"",T41/T$75)</f>
        <v/>
      </c>
      <c r="X41" s="479">
        <f t="shared" ref="X41:X51" si="23">P41+T41</f>
        <v>0</v>
      </c>
      <c r="Z41" s="493" t="str">
        <f t="shared" si="17"/>
        <v/>
      </c>
      <c r="AA41" s="51"/>
    </row>
    <row r="42" spans="1:27" s="322" customFormat="1" ht="11.25" customHeight="1">
      <c r="A42" s="323"/>
      <c r="B42" s="479"/>
      <c r="D42" s="492" t="str">
        <f t="shared" si="19"/>
        <v/>
      </c>
      <c r="F42" s="479"/>
      <c r="H42" s="492" t="str">
        <f t="shared" si="20"/>
        <v/>
      </c>
      <c r="J42" s="479">
        <f t="shared" si="18"/>
        <v>0</v>
      </c>
      <c r="L42" s="493" t="str">
        <f t="shared" si="16"/>
        <v/>
      </c>
      <c r="N42" s="335"/>
      <c r="O42" s="523"/>
      <c r="P42" s="479"/>
      <c r="R42" s="492" t="str">
        <f t="shared" si="21"/>
        <v/>
      </c>
      <c r="T42" s="479"/>
      <c r="V42" s="492" t="str">
        <f t="shared" si="22"/>
        <v/>
      </c>
      <c r="X42" s="479">
        <f t="shared" si="23"/>
        <v>0</v>
      </c>
      <c r="Z42" s="493" t="str">
        <f t="shared" si="17"/>
        <v/>
      </c>
      <c r="AA42" s="51"/>
    </row>
    <row r="43" spans="1:27" s="37" customFormat="1" ht="11.25" customHeight="1">
      <c r="A43" s="324"/>
      <c r="B43" s="478"/>
      <c r="D43" s="492" t="str">
        <f t="shared" si="19"/>
        <v/>
      </c>
      <c r="F43" s="478"/>
      <c r="H43" s="492" t="str">
        <f t="shared" si="20"/>
        <v/>
      </c>
      <c r="J43" s="478">
        <f t="shared" si="18"/>
        <v>0</v>
      </c>
      <c r="L43" s="492" t="str">
        <f t="shared" si="16"/>
        <v/>
      </c>
      <c r="N43" s="335"/>
      <c r="O43" s="523"/>
      <c r="P43" s="478"/>
      <c r="R43" s="492" t="str">
        <f t="shared" si="21"/>
        <v/>
      </c>
      <c r="T43" s="478"/>
      <c r="V43" s="492" t="str">
        <f t="shared" si="22"/>
        <v/>
      </c>
      <c r="X43" s="478">
        <f t="shared" si="23"/>
        <v>0</v>
      </c>
      <c r="Z43" s="492" t="str">
        <f t="shared" si="17"/>
        <v/>
      </c>
      <c r="AA43" s="51"/>
    </row>
    <row r="44" spans="1:27" s="37" customFormat="1" ht="11.25" customHeight="1">
      <c r="A44" s="324"/>
      <c r="B44" s="478"/>
      <c r="D44" s="492" t="str">
        <f t="shared" si="19"/>
        <v/>
      </c>
      <c r="F44" s="478"/>
      <c r="H44" s="492" t="str">
        <f t="shared" si="20"/>
        <v/>
      </c>
      <c r="J44" s="478">
        <f t="shared" si="18"/>
        <v>0</v>
      </c>
      <c r="L44" s="492" t="str">
        <f t="shared" si="16"/>
        <v/>
      </c>
      <c r="N44" s="331" t="s">
        <v>70</v>
      </c>
      <c r="O44" s="526"/>
      <c r="P44" s="478"/>
      <c r="R44" s="492" t="str">
        <f t="shared" si="21"/>
        <v/>
      </c>
      <c r="T44" s="478"/>
      <c r="V44" s="492" t="str">
        <f t="shared" si="22"/>
        <v/>
      </c>
      <c r="X44" s="478">
        <f t="shared" si="23"/>
        <v>0</v>
      </c>
      <c r="Z44" s="492" t="str">
        <f t="shared" si="17"/>
        <v/>
      </c>
      <c r="AA44" s="51"/>
    </row>
    <row r="45" spans="1:27" s="37" customFormat="1" ht="24">
      <c r="A45" s="324"/>
      <c r="B45" s="478"/>
      <c r="D45" s="492" t="str">
        <f t="shared" si="19"/>
        <v/>
      </c>
      <c r="F45" s="478"/>
      <c r="H45" s="492" t="str">
        <f t="shared" si="20"/>
        <v/>
      </c>
      <c r="J45" s="478">
        <f t="shared" si="18"/>
        <v>0</v>
      </c>
      <c r="L45" s="492" t="str">
        <f t="shared" si="16"/>
        <v/>
      </c>
      <c r="N45" s="331" t="s">
        <v>393</v>
      </c>
      <c r="O45" s="526"/>
      <c r="P45" s="478"/>
      <c r="R45" s="492" t="str">
        <f t="shared" si="21"/>
        <v/>
      </c>
      <c r="T45" s="478"/>
      <c r="V45" s="492" t="str">
        <f t="shared" si="22"/>
        <v/>
      </c>
      <c r="X45" s="478">
        <f t="shared" si="23"/>
        <v>0</v>
      </c>
      <c r="Z45" s="492" t="str">
        <f t="shared" si="17"/>
        <v/>
      </c>
      <c r="AA45" s="51"/>
    </row>
    <row r="46" spans="1:27" s="37" customFormat="1" ht="12">
      <c r="A46" s="324"/>
      <c r="B46" s="478"/>
      <c r="D46" s="492" t="str">
        <f>IF(B46=0,"",B46/B$75)</f>
        <v/>
      </c>
      <c r="F46" s="478"/>
      <c r="H46" s="492" t="str">
        <f>IF(F46=0,"",F46/F$75)</f>
        <v/>
      </c>
      <c r="J46" s="478">
        <f>B46+F46</f>
        <v>0</v>
      </c>
      <c r="L46" s="492" t="str">
        <f>IF(J46=0,"",J46/J$75)</f>
        <v/>
      </c>
      <c r="N46" s="331" t="s">
        <v>182</v>
      </c>
      <c r="O46" s="526"/>
      <c r="P46" s="478"/>
      <c r="R46" s="492" t="str">
        <f>IF(P46=0,"",P46/P$75)</f>
        <v/>
      </c>
      <c r="T46" s="478"/>
      <c r="V46" s="492" t="str">
        <f>IF(T46=0,"",T46/T$75)</f>
        <v/>
      </c>
      <c r="X46" s="478">
        <f>P46+T46</f>
        <v>0</v>
      </c>
      <c r="Z46" s="492" t="str">
        <f>IF(X46=0,"",X46/X$75)</f>
        <v/>
      </c>
      <c r="AA46" s="51"/>
    </row>
    <row r="47" spans="1:27" s="37" customFormat="1" ht="11.25" customHeight="1">
      <c r="A47" s="324"/>
      <c r="B47" s="478"/>
      <c r="D47" s="492" t="str">
        <f t="shared" si="19"/>
        <v/>
      </c>
      <c r="F47" s="478"/>
      <c r="H47" s="492" t="str">
        <f t="shared" si="20"/>
        <v/>
      </c>
      <c r="J47" s="478">
        <f t="shared" si="18"/>
        <v>0</v>
      </c>
      <c r="L47" s="492" t="str">
        <f t="shared" si="16"/>
        <v/>
      </c>
      <c r="N47" s="331" t="s">
        <v>71</v>
      </c>
      <c r="O47" s="526"/>
      <c r="P47" s="478"/>
      <c r="R47" s="492" t="str">
        <f t="shared" si="21"/>
        <v/>
      </c>
      <c r="T47" s="478"/>
      <c r="V47" s="492" t="str">
        <f t="shared" si="22"/>
        <v/>
      </c>
      <c r="X47" s="478">
        <f t="shared" si="23"/>
        <v>0</v>
      </c>
      <c r="Z47" s="492" t="str">
        <f t="shared" si="17"/>
        <v/>
      </c>
      <c r="AA47" s="51"/>
    </row>
    <row r="48" spans="1:27" s="37" customFormat="1" ht="11.25" customHeight="1">
      <c r="A48" s="324"/>
      <c r="B48" s="478"/>
      <c r="D48" s="492" t="str">
        <f t="shared" si="19"/>
        <v/>
      </c>
      <c r="F48" s="478"/>
      <c r="H48" s="492" t="str">
        <f t="shared" si="20"/>
        <v/>
      </c>
      <c r="J48" s="478">
        <f t="shared" si="18"/>
        <v>0</v>
      </c>
      <c r="L48" s="492" t="str">
        <f t="shared" si="16"/>
        <v/>
      </c>
      <c r="N48" s="331" t="s">
        <v>72</v>
      </c>
      <c r="O48" s="526"/>
      <c r="P48" s="478"/>
      <c r="R48" s="492" t="str">
        <f t="shared" si="21"/>
        <v/>
      </c>
      <c r="T48" s="478"/>
      <c r="V48" s="492" t="str">
        <f t="shared" si="22"/>
        <v/>
      </c>
      <c r="X48" s="478">
        <f t="shared" si="23"/>
        <v>0</v>
      </c>
      <c r="Z48" s="492" t="str">
        <f t="shared" si="17"/>
        <v/>
      </c>
      <c r="AA48" s="51"/>
    </row>
    <row r="49" spans="1:27" s="37" customFormat="1" ht="11.25" customHeight="1">
      <c r="A49" s="324"/>
      <c r="B49" s="478"/>
      <c r="D49" s="492" t="str">
        <f t="shared" si="19"/>
        <v/>
      </c>
      <c r="F49" s="478"/>
      <c r="H49" s="492" t="str">
        <f t="shared" si="20"/>
        <v/>
      </c>
      <c r="J49" s="478">
        <f t="shared" si="18"/>
        <v>0</v>
      </c>
      <c r="L49" s="492" t="str">
        <f t="shared" si="16"/>
        <v/>
      </c>
      <c r="N49" s="331" t="s">
        <v>117</v>
      </c>
      <c r="O49" s="526"/>
      <c r="P49" s="478"/>
      <c r="R49" s="492" t="str">
        <f t="shared" si="21"/>
        <v/>
      </c>
      <c r="T49" s="478"/>
      <c r="V49" s="492" t="str">
        <f t="shared" si="22"/>
        <v/>
      </c>
      <c r="X49" s="478">
        <f t="shared" si="23"/>
        <v>0</v>
      </c>
      <c r="Z49" s="492" t="str">
        <f t="shared" si="17"/>
        <v/>
      </c>
      <c r="AA49" s="51"/>
    </row>
    <row r="50" spans="1:27" s="37" customFormat="1" ht="11.25" customHeight="1">
      <c r="A50" s="324"/>
      <c r="B50" s="478"/>
      <c r="D50" s="492" t="str">
        <f t="shared" si="19"/>
        <v/>
      </c>
      <c r="F50" s="478"/>
      <c r="H50" s="492" t="str">
        <f t="shared" si="20"/>
        <v/>
      </c>
      <c r="J50" s="478">
        <f t="shared" si="18"/>
        <v>0</v>
      </c>
      <c r="L50" s="492" t="str">
        <f t="shared" si="16"/>
        <v/>
      </c>
      <c r="N50" s="591"/>
      <c r="O50" s="526"/>
      <c r="P50" s="478"/>
      <c r="R50" s="492" t="str">
        <f t="shared" si="21"/>
        <v/>
      </c>
      <c r="T50" s="478"/>
      <c r="V50" s="492" t="str">
        <f t="shared" si="22"/>
        <v/>
      </c>
      <c r="X50" s="478">
        <f t="shared" si="23"/>
        <v>0</v>
      </c>
      <c r="Z50" s="492" t="str">
        <f t="shared" si="17"/>
        <v/>
      </c>
      <c r="AA50" s="51"/>
    </row>
    <row r="51" spans="1:27" s="37" customFormat="1" ht="11.25" customHeight="1">
      <c r="A51" s="324"/>
      <c r="B51" s="478"/>
      <c r="D51" s="492" t="str">
        <f>IF(B51=0,"",B51/B$75)</f>
        <v/>
      </c>
      <c r="F51" s="478"/>
      <c r="H51" s="492" t="str">
        <f>IF(F51=0,"",F51/F$75)</f>
        <v/>
      </c>
      <c r="J51" s="478">
        <f t="shared" si="18"/>
        <v>0</v>
      </c>
      <c r="L51" s="492" t="str">
        <f>IF(J51=0,"",J51/J$75)</f>
        <v/>
      </c>
      <c r="N51" s="595"/>
      <c r="O51" s="523"/>
      <c r="P51" s="478"/>
      <c r="R51" s="492" t="str">
        <f>IF(P51=0,"",P51/P$75)</f>
        <v/>
      </c>
      <c r="T51" s="478"/>
      <c r="V51" s="492" t="str">
        <f>IF(T51=0,"",T51/T$75)</f>
        <v/>
      </c>
      <c r="X51" s="478">
        <f t="shared" si="23"/>
        <v>0</v>
      </c>
      <c r="Z51" s="492" t="str">
        <f>IF(X51=0,"",X51/X$75)</f>
        <v/>
      </c>
      <c r="AA51" s="51"/>
    </row>
    <row r="52" spans="1:27" s="37" customFormat="1" ht="11.25" customHeight="1">
      <c r="A52" s="324"/>
      <c r="B52" s="482">
        <f>SUM(B38:B51)</f>
        <v>0</v>
      </c>
      <c r="D52" s="494" t="str">
        <f>IF(B52=0,"",B52/B$75)</f>
        <v/>
      </c>
      <c r="F52" s="482">
        <f>SUM(F38:F51)</f>
        <v>0</v>
      </c>
      <c r="H52" s="494" t="str">
        <f>IF(F52=0,"",F52/F$75)</f>
        <v/>
      </c>
      <c r="J52" s="482">
        <f>SUM(J39:J51)</f>
        <v>0</v>
      </c>
      <c r="L52" s="494" t="str">
        <f>IF(J52=0,"",J52/J$75)</f>
        <v/>
      </c>
      <c r="N52" s="561" t="s">
        <v>28</v>
      </c>
      <c r="O52" s="421"/>
      <c r="P52" s="482">
        <f>SUM(P38:P51)</f>
        <v>0</v>
      </c>
      <c r="R52" s="494" t="str">
        <f>IF(P52=0,"",P52/P$75)</f>
        <v/>
      </c>
      <c r="T52" s="482">
        <f>SUM(T38:T51)</f>
        <v>0</v>
      </c>
      <c r="V52" s="494" t="str">
        <f>IF(T52=0,"",T52/T$75)</f>
        <v/>
      </c>
      <c r="X52" s="482">
        <f>SUM(X39:X51)</f>
        <v>0</v>
      </c>
      <c r="Z52" s="494" t="str">
        <f>IF(X52=0,"",X52/X$75)</f>
        <v/>
      </c>
      <c r="AA52" s="51"/>
    </row>
    <row r="53" spans="1:27" s="37" customFormat="1" ht="21" customHeight="1">
      <c r="A53" s="324"/>
      <c r="B53" s="405"/>
      <c r="C53" s="324"/>
      <c r="D53" s="495"/>
      <c r="F53" s="405"/>
      <c r="G53" s="324"/>
      <c r="H53" s="495"/>
      <c r="J53" s="405"/>
      <c r="K53" s="324"/>
      <c r="L53" s="495"/>
      <c r="N53" s="13" t="s">
        <v>73</v>
      </c>
      <c r="O53" s="9"/>
      <c r="P53" s="405"/>
      <c r="Q53" s="324"/>
      <c r="R53" s="495"/>
      <c r="T53" s="405"/>
      <c r="U53" s="324"/>
      <c r="V53" s="495"/>
      <c r="X53" s="405"/>
      <c r="Y53" s="324"/>
      <c r="Z53" s="495"/>
      <c r="AA53" s="51"/>
    </row>
    <row r="54" spans="1:27" s="37" customFormat="1" ht="11.25" customHeight="1">
      <c r="A54" s="324"/>
      <c r="B54" s="405"/>
      <c r="C54" s="324"/>
      <c r="D54" s="495" t="str">
        <f t="shared" ref="D54:D59" si="24">IF(B54=0,"",B54/B$75)</f>
        <v/>
      </c>
      <c r="F54" s="405"/>
      <c r="G54" s="324"/>
      <c r="H54" s="495" t="str">
        <f t="shared" ref="H54:H59" si="25">IF(F54=0,"",F54/F$75)</f>
        <v/>
      </c>
      <c r="J54" s="405"/>
      <c r="K54" s="324"/>
      <c r="L54" s="495"/>
      <c r="N54" s="424" t="s">
        <v>650</v>
      </c>
      <c r="O54" s="528"/>
      <c r="P54" s="405"/>
      <c r="Q54" s="324"/>
      <c r="R54" s="495" t="str">
        <f t="shared" ref="R54:R59" si="26">IF(P54=0,"",P54/P$75)</f>
        <v/>
      </c>
      <c r="T54" s="405"/>
      <c r="U54" s="324"/>
      <c r="V54" s="495" t="str">
        <f t="shared" ref="V54:V59" si="27">IF(T54=0,"",T54/T$75)</f>
        <v/>
      </c>
      <c r="X54" s="405"/>
      <c r="Y54" s="324"/>
      <c r="Z54" s="495"/>
      <c r="AA54" s="51"/>
    </row>
    <row r="55" spans="1:27" s="37" customFormat="1" ht="11.25" customHeight="1">
      <c r="A55" s="324"/>
      <c r="B55" s="477"/>
      <c r="C55" s="324"/>
      <c r="D55" s="491" t="str">
        <f t="shared" si="24"/>
        <v/>
      </c>
      <c r="F55" s="477"/>
      <c r="G55" s="324"/>
      <c r="H55" s="491" t="str">
        <f t="shared" si="25"/>
        <v/>
      </c>
      <c r="J55" s="477">
        <f>B55+F55</f>
        <v>0</v>
      </c>
      <c r="K55" s="324"/>
      <c r="L55" s="491" t="str">
        <f t="shared" ref="L55:L64" si="28">IF(J55=0,"",J55/J$75)</f>
        <v/>
      </c>
      <c r="N55" s="331" t="s">
        <v>74</v>
      </c>
      <c r="O55" s="526"/>
      <c r="P55" s="477"/>
      <c r="Q55" s="324"/>
      <c r="R55" s="491" t="str">
        <f t="shared" si="26"/>
        <v/>
      </c>
      <c r="T55" s="477"/>
      <c r="U55" s="324"/>
      <c r="V55" s="491" t="str">
        <f t="shared" si="27"/>
        <v/>
      </c>
      <c r="X55" s="477">
        <f t="shared" ref="X55:X61" si="29">P55+T55</f>
        <v>0</v>
      </c>
      <c r="Y55" s="324"/>
      <c r="Z55" s="491" t="str">
        <f t="shared" ref="Z55:Z64" si="30">IF(X55=0,"",X55/X$75)</f>
        <v/>
      </c>
      <c r="AA55" s="51"/>
    </row>
    <row r="56" spans="1:27" s="37" customFormat="1" ht="11.25" customHeight="1">
      <c r="A56" s="324"/>
      <c r="B56" s="478"/>
      <c r="D56" s="492" t="str">
        <f t="shared" si="24"/>
        <v/>
      </c>
      <c r="F56" s="478"/>
      <c r="H56" s="492" t="str">
        <f t="shared" si="25"/>
        <v/>
      </c>
      <c r="J56" s="478">
        <f t="shared" ref="J56:J61" si="31">B56+F56</f>
        <v>0</v>
      </c>
      <c r="L56" s="492" t="str">
        <f t="shared" si="28"/>
        <v/>
      </c>
      <c r="N56" s="331" t="s">
        <v>75</v>
      </c>
      <c r="O56" s="526"/>
      <c r="P56" s="478"/>
      <c r="R56" s="492" t="str">
        <f t="shared" si="26"/>
        <v/>
      </c>
      <c r="T56" s="478"/>
      <c r="V56" s="492" t="str">
        <f t="shared" si="27"/>
        <v/>
      </c>
      <c r="X56" s="478">
        <f t="shared" si="29"/>
        <v>0</v>
      </c>
      <c r="Z56" s="492" t="str">
        <f t="shared" si="30"/>
        <v/>
      </c>
      <c r="AA56" s="51"/>
    </row>
    <row r="57" spans="1:27" s="37" customFormat="1" ht="11.25" customHeight="1">
      <c r="A57" s="324"/>
      <c r="B57" s="478"/>
      <c r="D57" s="492" t="str">
        <f t="shared" si="24"/>
        <v/>
      </c>
      <c r="F57" s="478"/>
      <c r="H57" s="492" t="str">
        <f t="shared" si="25"/>
        <v/>
      </c>
      <c r="J57" s="478">
        <f t="shared" si="31"/>
        <v>0</v>
      </c>
      <c r="L57" s="492" t="str">
        <f t="shared" si="28"/>
        <v/>
      </c>
      <c r="N57" s="328" t="s">
        <v>69</v>
      </c>
      <c r="O57" s="522"/>
      <c r="P57" s="478"/>
      <c r="R57" s="492" t="str">
        <f t="shared" si="26"/>
        <v/>
      </c>
      <c r="T57" s="478"/>
      <c r="V57" s="492" t="str">
        <f t="shared" si="27"/>
        <v/>
      </c>
      <c r="X57" s="478">
        <f t="shared" si="29"/>
        <v>0</v>
      </c>
      <c r="Z57" s="492" t="str">
        <f t="shared" si="30"/>
        <v/>
      </c>
      <c r="AA57" s="51"/>
    </row>
    <row r="58" spans="1:27" s="37" customFormat="1" ht="11.25" customHeight="1">
      <c r="A58" s="324"/>
      <c r="B58" s="478"/>
      <c r="D58" s="492" t="str">
        <f t="shared" si="24"/>
        <v/>
      </c>
      <c r="F58" s="478"/>
      <c r="H58" s="492" t="str">
        <f t="shared" si="25"/>
        <v/>
      </c>
      <c r="J58" s="478">
        <f t="shared" si="31"/>
        <v>0</v>
      </c>
      <c r="L58" s="492" t="str">
        <f t="shared" si="28"/>
        <v/>
      </c>
      <c r="N58" s="588"/>
      <c r="O58" s="523"/>
      <c r="P58" s="478"/>
      <c r="R58" s="492" t="str">
        <f t="shared" si="26"/>
        <v/>
      </c>
      <c r="T58" s="478"/>
      <c r="V58" s="492" t="str">
        <f t="shared" si="27"/>
        <v/>
      </c>
      <c r="X58" s="478">
        <f t="shared" si="29"/>
        <v>0</v>
      </c>
      <c r="Z58" s="492" t="str">
        <f t="shared" si="30"/>
        <v/>
      </c>
      <c r="AA58" s="51"/>
    </row>
    <row r="59" spans="1:27" s="37" customFormat="1" ht="11.25" customHeight="1">
      <c r="A59" s="324"/>
      <c r="B59" s="478"/>
      <c r="D59" s="492" t="str">
        <f t="shared" si="24"/>
        <v/>
      </c>
      <c r="F59" s="478"/>
      <c r="H59" s="492" t="str">
        <f t="shared" si="25"/>
        <v/>
      </c>
      <c r="J59" s="478">
        <f t="shared" si="31"/>
        <v>0</v>
      </c>
      <c r="L59" s="492" t="str">
        <f t="shared" si="28"/>
        <v/>
      </c>
      <c r="N59" s="590"/>
      <c r="O59" s="523"/>
      <c r="P59" s="478"/>
      <c r="R59" s="492" t="str">
        <f t="shared" si="26"/>
        <v/>
      </c>
      <c r="T59" s="478"/>
      <c r="V59" s="492" t="str">
        <f t="shared" si="27"/>
        <v/>
      </c>
      <c r="X59" s="478">
        <f t="shared" si="29"/>
        <v>0</v>
      </c>
      <c r="Z59" s="492" t="str">
        <f t="shared" si="30"/>
        <v/>
      </c>
      <c r="AA59" s="51"/>
    </row>
    <row r="60" spans="1:27" s="37" customFormat="1" ht="11.25" customHeight="1">
      <c r="A60" s="324"/>
      <c r="B60" s="478"/>
      <c r="D60" s="492" t="str">
        <f t="shared" ref="D60:D65" si="32">IF(B60=0,"",B60/B$75)</f>
        <v/>
      </c>
      <c r="F60" s="478"/>
      <c r="H60" s="492" t="str">
        <f t="shared" ref="H60:H65" si="33">IF(F60=0,"",F60/F$75)</f>
        <v/>
      </c>
      <c r="J60" s="478">
        <f t="shared" si="31"/>
        <v>0</v>
      </c>
      <c r="L60" s="492" t="str">
        <f t="shared" si="28"/>
        <v/>
      </c>
      <c r="N60" s="331" t="s">
        <v>76</v>
      </c>
      <c r="O60" s="526"/>
      <c r="P60" s="478"/>
      <c r="R60" s="492" t="str">
        <f t="shared" ref="R60:R65" si="34">IF(P60=0,"",P60/P$75)</f>
        <v/>
      </c>
      <c r="T60" s="478"/>
      <c r="V60" s="492" t="str">
        <f t="shared" ref="V60:V64" si="35">IF(T60=0,"",T60/T$75)</f>
        <v/>
      </c>
      <c r="X60" s="478">
        <f t="shared" si="29"/>
        <v>0</v>
      </c>
      <c r="Z60" s="492" t="str">
        <f t="shared" si="30"/>
        <v/>
      </c>
      <c r="AA60" s="51"/>
    </row>
    <row r="61" spans="1:27" s="37" customFormat="1" ht="11.25" customHeight="1">
      <c r="A61" s="324"/>
      <c r="B61" s="478"/>
      <c r="D61" s="492" t="str">
        <f t="shared" si="32"/>
        <v/>
      </c>
      <c r="F61" s="478"/>
      <c r="H61" s="492" t="str">
        <f t="shared" si="33"/>
        <v/>
      </c>
      <c r="J61" s="478">
        <f t="shared" si="31"/>
        <v>0</v>
      </c>
      <c r="L61" s="492" t="str">
        <f t="shared" si="28"/>
        <v/>
      </c>
      <c r="N61" s="331" t="s">
        <v>47</v>
      </c>
      <c r="O61" s="526"/>
      <c r="P61" s="478"/>
      <c r="R61" s="492" t="str">
        <f t="shared" si="34"/>
        <v/>
      </c>
      <c r="T61" s="478"/>
      <c r="V61" s="492" t="str">
        <f t="shared" si="35"/>
        <v/>
      </c>
      <c r="X61" s="478">
        <f t="shared" si="29"/>
        <v>0</v>
      </c>
      <c r="Z61" s="492" t="str">
        <f t="shared" si="30"/>
        <v/>
      </c>
      <c r="AA61" s="51"/>
    </row>
    <row r="62" spans="1:27" s="37" customFormat="1" ht="11.25" customHeight="1">
      <c r="A62" s="324"/>
      <c r="B62" s="483"/>
      <c r="D62" s="496" t="str">
        <f t="shared" si="32"/>
        <v/>
      </c>
      <c r="F62" s="483"/>
      <c r="H62" s="496" t="str">
        <f t="shared" si="33"/>
        <v/>
      </c>
      <c r="J62" s="483">
        <f>B62+F62</f>
        <v>0</v>
      </c>
      <c r="L62" s="496" t="str">
        <f t="shared" si="28"/>
        <v/>
      </c>
      <c r="N62" s="331" t="s">
        <v>117</v>
      </c>
      <c r="O62" s="526"/>
      <c r="P62" s="483"/>
      <c r="R62" s="496" t="str">
        <f t="shared" si="34"/>
        <v/>
      </c>
      <c r="T62" s="483"/>
      <c r="V62" s="496" t="str">
        <f t="shared" si="35"/>
        <v/>
      </c>
      <c r="X62" s="483">
        <f>P62+T62</f>
        <v>0</v>
      </c>
      <c r="Z62" s="496" t="str">
        <f t="shared" si="30"/>
        <v/>
      </c>
      <c r="AA62" s="51"/>
    </row>
    <row r="63" spans="1:27" s="37" customFormat="1" ht="11.25" customHeight="1">
      <c r="A63" s="324"/>
      <c r="B63" s="483"/>
      <c r="D63" s="496" t="str">
        <f t="shared" si="32"/>
        <v/>
      </c>
      <c r="F63" s="483"/>
      <c r="H63" s="496" t="str">
        <f t="shared" si="33"/>
        <v/>
      </c>
      <c r="J63" s="483">
        <f>B63+F63</f>
        <v>0</v>
      </c>
      <c r="L63" s="496" t="str">
        <f t="shared" si="28"/>
        <v/>
      </c>
      <c r="N63" s="591"/>
      <c r="O63" s="526"/>
      <c r="P63" s="483"/>
      <c r="R63" s="496" t="str">
        <f t="shared" si="34"/>
        <v/>
      </c>
      <c r="T63" s="483"/>
      <c r="V63" s="496" t="str">
        <f t="shared" si="35"/>
        <v/>
      </c>
      <c r="X63" s="483">
        <f>P63+T63</f>
        <v>0</v>
      </c>
      <c r="Z63" s="496" t="str">
        <f t="shared" si="30"/>
        <v/>
      </c>
      <c r="AA63" s="51"/>
    </row>
    <row r="64" spans="1:27" s="37" customFormat="1" ht="11.25" customHeight="1">
      <c r="A64" s="324"/>
      <c r="B64" s="483"/>
      <c r="D64" s="496" t="str">
        <f t="shared" si="32"/>
        <v/>
      </c>
      <c r="F64" s="483"/>
      <c r="H64" s="496" t="str">
        <f t="shared" si="33"/>
        <v/>
      </c>
      <c r="J64" s="483">
        <f>B64+F64</f>
        <v>0</v>
      </c>
      <c r="L64" s="496" t="str">
        <f t="shared" si="28"/>
        <v/>
      </c>
      <c r="N64" s="595"/>
      <c r="O64" s="526"/>
      <c r="P64" s="483"/>
      <c r="R64" s="496" t="str">
        <f t="shared" si="34"/>
        <v/>
      </c>
      <c r="T64" s="483"/>
      <c r="V64" s="496" t="str">
        <f t="shared" si="35"/>
        <v/>
      </c>
      <c r="X64" s="483">
        <f>P64+T64</f>
        <v>0</v>
      </c>
      <c r="Z64" s="496" t="str">
        <f t="shared" si="30"/>
        <v/>
      </c>
      <c r="AA64" s="51"/>
    </row>
    <row r="65" spans="1:27" s="37" customFormat="1" ht="12.75" customHeight="1">
      <c r="A65" s="324"/>
      <c r="B65" s="482">
        <f>SUM(B54:B64)</f>
        <v>0</v>
      </c>
      <c r="C65" s="405"/>
      <c r="D65" s="482" t="str">
        <f t="shared" si="32"/>
        <v/>
      </c>
      <c r="E65" s="405"/>
      <c r="F65" s="482">
        <f>SUM(F54:F64)</f>
        <v>0</v>
      </c>
      <c r="G65" s="405"/>
      <c r="H65" s="482" t="str">
        <f t="shared" si="33"/>
        <v/>
      </c>
      <c r="I65" s="405"/>
      <c r="J65" s="482">
        <f>SUM(J55:J62)</f>
        <v>0</v>
      </c>
      <c r="K65" s="405"/>
      <c r="L65" s="482" t="str">
        <f>IF(J65=0,"",J65/J$75)</f>
        <v/>
      </c>
      <c r="N65" s="561" t="s">
        <v>28</v>
      </c>
      <c r="O65" s="421"/>
      <c r="P65" s="482">
        <f>SUM(P54:P64)</f>
        <v>0</v>
      </c>
      <c r="Q65" s="405"/>
      <c r="R65" s="482" t="str">
        <f t="shared" si="34"/>
        <v/>
      </c>
      <c r="S65" s="405"/>
      <c r="T65" s="482">
        <f>SUM(T54:T64)</f>
        <v>0</v>
      </c>
      <c r="U65" s="405"/>
      <c r="V65" s="482" t="str">
        <f>IF(T65=0,"",T65/T$75)</f>
        <v/>
      </c>
      <c r="W65" s="405"/>
      <c r="X65" s="482">
        <f>SUM(X54:X64)</f>
        <v>0</v>
      </c>
      <c r="Y65" s="405"/>
      <c r="Z65" s="482" t="str">
        <f>IF(X65=0,"",X65/X$75)</f>
        <v/>
      </c>
      <c r="AA65" s="51"/>
    </row>
    <row r="66" spans="1:27" s="37" customFormat="1" ht="21" customHeight="1">
      <c r="A66" s="324"/>
      <c r="B66" s="405"/>
      <c r="C66" s="324"/>
      <c r="D66" s="495"/>
      <c r="F66" s="405"/>
      <c r="G66" s="324"/>
      <c r="H66" s="495"/>
      <c r="J66" s="405"/>
      <c r="K66" s="324"/>
      <c r="L66" s="495"/>
      <c r="N66" s="13" t="s">
        <v>48</v>
      </c>
      <c r="O66" s="12"/>
      <c r="P66" s="405"/>
      <c r="Q66" s="324"/>
      <c r="R66" s="495"/>
      <c r="T66" s="405"/>
      <c r="U66" s="324"/>
      <c r="V66" s="495"/>
      <c r="X66" s="405"/>
      <c r="Y66" s="324"/>
      <c r="Z66" s="495"/>
      <c r="AA66" s="51"/>
    </row>
    <row r="67" spans="1:27" s="37" customFormat="1" ht="24">
      <c r="A67" s="324"/>
      <c r="B67" s="405"/>
      <c r="C67" s="324"/>
      <c r="D67" s="495" t="str">
        <f t="shared" ref="D67:D72" si="36">IF(B67=0,"",B67/B$75)</f>
        <v/>
      </c>
      <c r="F67" s="405"/>
      <c r="G67" s="324"/>
      <c r="H67" s="495" t="str">
        <f t="shared" ref="H67:H72" si="37">IF(F67=0,"",F67/F$75)</f>
        <v/>
      </c>
      <c r="J67" s="405"/>
      <c r="K67" s="324"/>
      <c r="L67" s="495"/>
      <c r="N67" s="424" t="s">
        <v>413</v>
      </c>
      <c r="O67" s="528"/>
      <c r="P67" s="405"/>
      <c r="Q67" s="324"/>
      <c r="R67" s="495" t="str">
        <f t="shared" ref="R67:R72" si="38">IF(P67=0,"",P67/P$75)</f>
        <v/>
      </c>
      <c r="T67" s="405"/>
      <c r="U67" s="324"/>
      <c r="V67" s="495" t="str">
        <f t="shared" ref="V67:V72" si="39">IF(T67=0,"",T67/T$75)</f>
        <v/>
      </c>
      <c r="X67" s="405"/>
      <c r="Y67" s="324"/>
      <c r="Z67" s="495"/>
      <c r="AA67" s="51"/>
    </row>
    <row r="68" spans="1:27" s="37" customFormat="1" ht="12">
      <c r="A68" s="324"/>
      <c r="B68" s="477"/>
      <c r="C68" s="324"/>
      <c r="D68" s="491" t="str">
        <f t="shared" si="36"/>
        <v/>
      </c>
      <c r="F68" s="477"/>
      <c r="G68" s="324"/>
      <c r="H68" s="491" t="str">
        <f t="shared" si="37"/>
        <v/>
      </c>
      <c r="J68" s="477">
        <f>B68+F68</f>
        <v>0</v>
      </c>
      <c r="K68" s="324"/>
      <c r="L68" s="491" t="str">
        <f>IF(J68=0,"",J68/J$75)</f>
        <v/>
      </c>
      <c r="N68" s="331" t="s">
        <v>127</v>
      </c>
      <c r="O68" s="526"/>
      <c r="P68" s="477"/>
      <c r="Q68" s="324"/>
      <c r="R68" s="491" t="str">
        <f t="shared" si="38"/>
        <v/>
      </c>
      <c r="T68" s="477"/>
      <c r="U68" s="324"/>
      <c r="V68" s="491" t="str">
        <f t="shared" si="39"/>
        <v/>
      </c>
      <c r="X68" s="477">
        <f>P68+T68</f>
        <v>0</v>
      </c>
      <c r="Y68" s="324"/>
      <c r="Z68" s="491" t="str">
        <f>IF(X68=0,"",X68/X$75)</f>
        <v/>
      </c>
      <c r="AA68" s="51"/>
    </row>
    <row r="69" spans="1:27" s="37" customFormat="1" ht="11.25" customHeight="1">
      <c r="A69" s="324"/>
      <c r="B69" s="478"/>
      <c r="D69" s="492" t="str">
        <f t="shared" si="36"/>
        <v/>
      </c>
      <c r="F69" s="478"/>
      <c r="H69" s="492" t="str">
        <f t="shared" si="37"/>
        <v/>
      </c>
      <c r="J69" s="478">
        <f>B69+F69</f>
        <v>0</v>
      </c>
      <c r="L69" s="492" t="str">
        <f>IF(J69=0,"",J69/J$75)</f>
        <v/>
      </c>
      <c r="N69" s="331" t="s">
        <v>128</v>
      </c>
      <c r="O69" s="526"/>
      <c r="P69" s="478"/>
      <c r="R69" s="492" t="str">
        <f t="shared" si="38"/>
        <v/>
      </c>
      <c r="T69" s="478"/>
      <c r="V69" s="492" t="str">
        <f t="shared" si="39"/>
        <v/>
      </c>
      <c r="X69" s="478">
        <f>P69+T69</f>
        <v>0</v>
      </c>
      <c r="Z69" s="492" t="str">
        <f>IF(X69=0,"",X69/X$75)</f>
        <v/>
      </c>
      <c r="AA69" s="51"/>
    </row>
    <row r="70" spans="1:27" s="37" customFormat="1" ht="11.25" customHeight="1">
      <c r="A70" s="324"/>
      <c r="B70" s="478"/>
      <c r="D70" s="492" t="str">
        <f t="shared" si="36"/>
        <v/>
      </c>
      <c r="F70" s="478"/>
      <c r="H70" s="492" t="str">
        <f t="shared" si="37"/>
        <v/>
      </c>
      <c r="J70" s="478">
        <f>B70+F70</f>
        <v>0</v>
      </c>
      <c r="L70" s="492" t="str">
        <f>IF(J70=0,"",J70/J$75)</f>
        <v/>
      </c>
      <c r="N70" s="424" t="s">
        <v>49</v>
      </c>
      <c r="O70" s="528"/>
      <c r="P70" s="478"/>
      <c r="R70" s="492" t="str">
        <f t="shared" si="38"/>
        <v/>
      </c>
      <c r="T70" s="478"/>
      <c r="V70" s="492" t="str">
        <f t="shared" si="39"/>
        <v/>
      </c>
      <c r="X70" s="478">
        <f>P70+T70</f>
        <v>0</v>
      </c>
      <c r="Z70" s="492" t="str">
        <f>IF(X70=0,"",X70/X$75)</f>
        <v/>
      </c>
      <c r="AA70" s="370"/>
    </row>
    <row r="71" spans="1:27" s="37" customFormat="1" ht="12" customHeight="1">
      <c r="A71" s="324"/>
      <c r="B71" s="485">
        <f>SUM(B67:B70)</f>
        <v>0</v>
      </c>
      <c r="D71" s="494" t="str">
        <f t="shared" si="36"/>
        <v/>
      </c>
      <c r="F71" s="485">
        <f>SUM(F67:F70)</f>
        <v>0</v>
      </c>
      <c r="H71" s="494" t="str">
        <f t="shared" si="37"/>
        <v/>
      </c>
      <c r="J71" s="482">
        <f>B71+F71</f>
        <v>0</v>
      </c>
      <c r="L71" s="494" t="str">
        <f>IF(J71=0,"",J71/J$75)</f>
        <v/>
      </c>
      <c r="N71" s="561" t="s">
        <v>28</v>
      </c>
      <c r="O71" s="421"/>
      <c r="P71" s="485">
        <f>SUM(P67:P70)</f>
        <v>0</v>
      </c>
      <c r="R71" s="494" t="str">
        <f t="shared" si="38"/>
        <v/>
      </c>
      <c r="T71" s="485">
        <f>SUM(T67:T70)</f>
        <v>0</v>
      </c>
      <c r="V71" s="494" t="str">
        <f t="shared" si="39"/>
        <v/>
      </c>
      <c r="X71" s="494">
        <f>P71+T71</f>
        <v>0</v>
      </c>
      <c r="Z71" s="494" t="str">
        <f>IF(X71=0,"",X71/X$75)</f>
        <v/>
      </c>
      <c r="AA71" s="370"/>
    </row>
    <row r="72" spans="1:27" s="37" customFormat="1" ht="26.25" customHeight="1">
      <c r="A72" s="324"/>
      <c r="B72" s="477"/>
      <c r="D72" s="491" t="str">
        <f t="shared" si="36"/>
        <v/>
      </c>
      <c r="F72" s="477"/>
      <c r="H72" s="491" t="str">
        <f t="shared" si="37"/>
        <v/>
      </c>
      <c r="J72" s="477">
        <f>B72+F72</f>
        <v>0</v>
      </c>
      <c r="L72" s="491" t="str">
        <f>IF(J72=0,"",J72/J$75)</f>
        <v/>
      </c>
      <c r="N72" s="97" t="s">
        <v>50</v>
      </c>
      <c r="O72" s="529"/>
      <c r="P72" s="477"/>
      <c r="R72" s="491" t="str">
        <f t="shared" si="38"/>
        <v/>
      </c>
      <c r="T72" s="477"/>
      <c r="V72" s="491" t="str">
        <f t="shared" si="39"/>
        <v/>
      </c>
      <c r="X72" s="477">
        <f>P72+T72</f>
        <v>0</v>
      </c>
      <c r="Z72" s="491" t="str">
        <f>IF(X72=0,"",X72/X$75)</f>
        <v/>
      </c>
      <c r="AA72" s="51"/>
    </row>
    <row r="73" spans="1:27" s="324" customFormat="1" ht="11.25" customHeight="1">
      <c r="B73" s="483"/>
      <c r="D73" s="496"/>
      <c r="F73" s="483"/>
      <c r="H73" s="496"/>
      <c r="J73" s="483"/>
      <c r="L73" s="496"/>
      <c r="N73" s="97"/>
      <c r="O73" s="530"/>
      <c r="P73" s="483"/>
      <c r="R73" s="496"/>
      <c r="T73" s="483"/>
      <c r="V73" s="496"/>
      <c r="X73" s="483"/>
      <c r="Z73" s="496"/>
      <c r="AA73" s="51"/>
    </row>
    <row r="74" spans="1:27" s="37" customFormat="1" ht="12.75" customHeight="1">
      <c r="A74" s="324"/>
      <c r="B74" s="470">
        <f>B52+B65+B71</f>
        <v>0</v>
      </c>
      <c r="D74" s="497" t="str">
        <f>IF(B74=0,"",B74/B$75)</f>
        <v/>
      </c>
      <c r="F74" s="470">
        <f>F52+F65+F71</f>
        <v>0</v>
      </c>
      <c r="H74" s="497" t="str">
        <f>IF(F74=0,"",F74/F$75)</f>
        <v/>
      </c>
      <c r="J74" s="470">
        <f>J71+J65+J52</f>
        <v>0</v>
      </c>
      <c r="L74" s="497" t="str">
        <f>IF(J74=0,"",J74/J$75)</f>
        <v/>
      </c>
      <c r="N74" s="563" t="s">
        <v>164</v>
      </c>
      <c r="O74" s="425"/>
      <c r="P74" s="470">
        <f>P52+P65+P71</f>
        <v>0</v>
      </c>
      <c r="R74" s="497" t="str">
        <f>IF(P74=0,"",P74/P$75)</f>
        <v/>
      </c>
      <c r="T74" s="470">
        <f>T52+T65+T71</f>
        <v>0</v>
      </c>
      <c r="V74" s="497" t="str">
        <f>IF(T74=0,"",T74/T$75)</f>
        <v/>
      </c>
      <c r="X74" s="470">
        <f>X71+X65+X52</f>
        <v>0</v>
      </c>
      <c r="Z74" s="497" t="str">
        <f>IF(X74=0,"",X74/X$75)</f>
        <v/>
      </c>
      <c r="AA74" s="51"/>
    </row>
    <row r="75" spans="1:27" s="37" customFormat="1" ht="11.25" customHeight="1">
      <c r="A75" s="324"/>
      <c r="B75" s="470">
        <f>B35+B74</f>
        <v>0</v>
      </c>
      <c r="D75" s="497" t="str">
        <f>IF(B75=0,"",B75/B$75)</f>
        <v/>
      </c>
      <c r="F75" s="470">
        <f>F35+F74</f>
        <v>0</v>
      </c>
      <c r="H75" s="497" t="str">
        <f>IF(F75=0,"",F75/F$75)</f>
        <v/>
      </c>
      <c r="J75" s="470">
        <f>J74+J35</f>
        <v>0</v>
      </c>
      <c r="L75" s="497" t="str">
        <f>IF(J75=0,"",J75/J$75)</f>
        <v/>
      </c>
      <c r="N75" s="13" t="s">
        <v>51</v>
      </c>
      <c r="O75" s="9"/>
      <c r="P75" s="470">
        <f>P35+P74</f>
        <v>0</v>
      </c>
      <c r="R75" s="497" t="str">
        <f>IF(P75=0,"",P75/P$75)</f>
        <v/>
      </c>
      <c r="T75" s="470">
        <f>T35+T74</f>
        <v>0</v>
      </c>
      <c r="V75" s="497" t="str">
        <f>IF(T75=0,"",T75/T$75)</f>
        <v/>
      </c>
      <c r="X75" s="470">
        <f>X74+X35</f>
        <v>0</v>
      </c>
      <c r="Z75" s="497" t="str">
        <f>IF(X75=0,"",X75/X$75)</f>
        <v/>
      </c>
      <c r="AA75" s="51"/>
    </row>
    <row r="76" spans="1:27" s="324" customFormat="1" ht="12">
      <c r="B76" s="471"/>
      <c r="D76" s="498" t="str">
        <f>IF(B76=0,"",B76/B$75)</f>
        <v/>
      </c>
      <c r="F76" s="471"/>
      <c r="H76" s="498" t="str">
        <f>IF(F76=0,"",F76/F$75)</f>
        <v/>
      </c>
      <c r="J76" s="471"/>
      <c r="L76" s="498" t="str">
        <f>IF(J76=0,"",J76/J$75)</f>
        <v/>
      </c>
      <c r="N76" s="328" t="s">
        <v>52</v>
      </c>
      <c r="O76" s="522"/>
      <c r="P76" s="471"/>
      <c r="R76" s="498" t="str">
        <f>IF(P76=0,"",P76/P$75)</f>
        <v/>
      </c>
      <c r="T76" s="471"/>
      <c r="V76" s="498" t="str">
        <f>IF(T76=0,"",T76/T$75)</f>
        <v/>
      </c>
      <c r="X76" s="471"/>
      <c r="Z76" s="498" t="str">
        <f>IF(X76=0,"",X76/X$75)</f>
        <v/>
      </c>
      <c r="AA76" s="503"/>
    </row>
    <row r="77" spans="1:27" s="27" customFormat="1" ht="12">
      <c r="A77" s="31"/>
      <c r="B77" s="162" t="s">
        <v>53</v>
      </c>
      <c r="C77" s="31"/>
      <c r="D77" s="495"/>
      <c r="F77" s="162"/>
      <c r="G77" s="31"/>
      <c r="H77" s="495"/>
      <c r="J77" s="405"/>
      <c r="K77" s="31"/>
      <c r="L77" s="495"/>
      <c r="N77" s="328"/>
      <c r="O77" s="522"/>
      <c r="P77" s="162"/>
      <c r="Q77" s="31"/>
      <c r="R77" s="495"/>
      <c r="T77" s="162"/>
      <c r="U77" s="31"/>
      <c r="V77" s="495"/>
      <c r="X77" s="405"/>
      <c r="Y77" s="31"/>
      <c r="Z77" s="495"/>
      <c r="AA77" s="51"/>
    </row>
    <row r="78" spans="1:27" s="37" customFormat="1" ht="19.5" customHeight="1">
      <c r="A78" s="324"/>
      <c r="B78" s="405"/>
      <c r="C78" s="324"/>
      <c r="D78" s="495"/>
      <c r="F78" s="405"/>
      <c r="G78" s="324"/>
      <c r="H78" s="495"/>
      <c r="J78" s="405"/>
      <c r="K78" s="324"/>
      <c r="L78" s="495"/>
      <c r="N78" s="566" t="s">
        <v>705</v>
      </c>
      <c r="O78" s="421"/>
      <c r="P78" s="405"/>
      <c r="Q78" s="324"/>
      <c r="R78" s="495"/>
      <c r="T78" s="405"/>
      <c r="U78" s="324"/>
      <c r="V78" s="495"/>
      <c r="X78" s="405"/>
      <c r="Y78" s="324"/>
      <c r="Z78" s="495"/>
      <c r="AA78" s="503"/>
    </row>
    <row r="79" spans="1:27" s="37" customFormat="1" ht="12" customHeight="1">
      <c r="A79" s="324"/>
      <c r="B79" s="405"/>
      <c r="C79" s="324"/>
      <c r="D79" s="495"/>
      <c r="F79" s="405"/>
      <c r="G79" s="324"/>
      <c r="H79" s="495"/>
      <c r="J79" s="405"/>
      <c r="K79" s="324"/>
      <c r="L79" s="495"/>
      <c r="N79" s="97" t="s">
        <v>120</v>
      </c>
      <c r="O79" s="530"/>
      <c r="P79" s="405"/>
      <c r="Q79" s="324"/>
      <c r="R79" s="495"/>
      <c r="T79" s="405"/>
      <c r="U79" s="324"/>
      <c r="V79" s="495"/>
      <c r="X79" s="405"/>
      <c r="Y79" s="324"/>
      <c r="Z79" s="495"/>
      <c r="AA79" s="503"/>
    </row>
    <row r="80" spans="1:27" s="37" customFormat="1" ht="12" customHeight="1">
      <c r="A80" s="324"/>
      <c r="B80" s="477"/>
      <c r="C80" s="324"/>
      <c r="D80" s="491" t="str">
        <f t="shared" ref="D80:D97" si="40">IF(B80=0,"",B80/B$75)</f>
        <v/>
      </c>
      <c r="F80" s="477"/>
      <c r="G80" s="324"/>
      <c r="H80" s="491" t="str">
        <f t="shared" ref="H80:H97" si="41">IF(F80=0,"",F80/F$75)</f>
        <v/>
      </c>
      <c r="J80" s="477">
        <f>B80+F80</f>
        <v>0</v>
      </c>
      <c r="K80" s="324"/>
      <c r="L80" s="477" t="str">
        <f t="shared" ref="L80:L130" si="42">IF(J80=0,"",J80/J$75)</f>
        <v/>
      </c>
      <c r="N80" s="331" t="s">
        <v>88</v>
      </c>
      <c r="O80" s="526"/>
      <c r="P80" s="477"/>
      <c r="Q80" s="324"/>
      <c r="R80" s="491" t="str">
        <f>IF(P80=0,"",P80/P$75)</f>
        <v/>
      </c>
      <c r="T80" s="477"/>
      <c r="U80" s="324"/>
      <c r="V80" s="491" t="str">
        <f t="shared" ref="V80:V97" si="43">IF(T80=0,"",T80/T$75)</f>
        <v/>
      </c>
      <c r="X80" s="477">
        <f>P80+T80</f>
        <v>0</v>
      </c>
      <c r="Y80" s="324"/>
      <c r="Z80" s="1229" t="str">
        <f t="shared" ref="Z80:Z97" si="44">IF(X80=0,"",X80/X$75)</f>
        <v/>
      </c>
      <c r="AA80" s="503"/>
    </row>
    <row r="81" spans="1:27" s="322" customFormat="1" ht="11.25" customHeight="1">
      <c r="A81" s="323"/>
      <c r="B81" s="479"/>
      <c r="D81" s="493" t="str">
        <f t="shared" si="40"/>
        <v/>
      </c>
      <c r="F81" s="479"/>
      <c r="H81" s="493" t="str">
        <f t="shared" si="41"/>
        <v/>
      </c>
      <c r="J81" s="479">
        <f t="shared" ref="J81:J90" si="45">B81+F81</f>
        <v>0</v>
      </c>
      <c r="L81" s="493" t="str">
        <f t="shared" si="42"/>
        <v/>
      </c>
      <c r="N81" s="331" t="s">
        <v>77</v>
      </c>
      <c r="O81" s="526"/>
      <c r="P81" s="479"/>
      <c r="R81" s="493" t="str">
        <f t="shared" ref="R81:R96" si="46">IF(P81=0,"",P81/P$75)</f>
        <v/>
      </c>
      <c r="T81" s="479"/>
      <c r="V81" s="493" t="str">
        <f t="shared" si="43"/>
        <v/>
      </c>
      <c r="X81" s="479">
        <f t="shared" ref="X81:X96" si="47">P81+T81</f>
        <v>0</v>
      </c>
      <c r="Z81" s="493" t="str">
        <f t="shared" si="44"/>
        <v/>
      </c>
      <c r="AA81" s="503"/>
    </row>
    <row r="82" spans="1:27" s="37" customFormat="1" ht="12" customHeight="1">
      <c r="A82" s="324"/>
      <c r="B82" s="478"/>
      <c r="D82" s="492" t="str">
        <f t="shared" si="40"/>
        <v/>
      </c>
      <c r="F82" s="478"/>
      <c r="H82" s="492" t="str">
        <f t="shared" si="41"/>
        <v/>
      </c>
      <c r="J82" s="478">
        <f t="shared" si="45"/>
        <v>0</v>
      </c>
      <c r="L82" s="492" t="str">
        <f t="shared" si="42"/>
        <v/>
      </c>
      <c r="N82" s="331" t="s">
        <v>180</v>
      </c>
      <c r="O82" s="526"/>
      <c r="P82" s="478"/>
      <c r="R82" s="492" t="str">
        <f t="shared" si="46"/>
        <v/>
      </c>
      <c r="T82" s="478"/>
      <c r="V82" s="492" t="str">
        <f t="shared" si="43"/>
        <v/>
      </c>
      <c r="X82" s="478">
        <f t="shared" si="47"/>
        <v>0</v>
      </c>
      <c r="Z82" s="492" t="str">
        <f t="shared" si="44"/>
        <v/>
      </c>
      <c r="AA82" s="503"/>
    </row>
    <row r="83" spans="1:27" s="322" customFormat="1" ht="24.75" customHeight="1">
      <c r="A83" s="323"/>
      <c r="B83" s="479"/>
      <c r="D83" s="493" t="str">
        <f t="shared" si="40"/>
        <v/>
      </c>
      <c r="F83" s="479"/>
      <c r="H83" s="493" t="str">
        <f t="shared" si="41"/>
        <v/>
      </c>
      <c r="J83" s="479">
        <f t="shared" si="45"/>
        <v>0</v>
      </c>
      <c r="L83" s="493" t="str">
        <f t="shared" si="42"/>
        <v/>
      </c>
      <c r="N83" s="331" t="s">
        <v>78</v>
      </c>
      <c r="O83" s="526"/>
      <c r="P83" s="479"/>
      <c r="R83" s="493" t="str">
        <f t="shared" si="46"/>
        <v/>
      </c>
      <c r="T83" s="479"/>
      <c r="V83" s="493" t="str">
        <f t="shared" si="43"/>
        <v/>
      </c>
      <c r="X83" s="479">
        <f t="shared" si="47"/>
        <v>0</v>
      </c>
      <c r="Z83" s="493" t="str">
        <f t="shared" si="44"/>
        <v/>
      </c>
      <c r="AA83" s="503"/>
    </row>
    <row r="84" spans="1:27" s="322" customFormat="1" ht="23.25" customHeight="1">
      <c r="A84" s="323"/>
      <c r="B84" s="479"/>
      <c r="D84" s="493" t="str">
        <f t="shared" si="40"/>
        <v/>
      </c>
      <c r="F84" s="479"/>
      <c r="H84" s="493" t="str">
        <f t="shared" si="41"/>
        <v/>
      </c>
      <c r="J84" s="479">
        <f t="shared" si="45"/>
        <v>0</v>
      </c>
      <c r="L84" s="493" t="str">
        <f t="shared" si="42"/>
        <v/>
      </c>
      <c r="N84" s="331" t="s">
        <v>174</v>
      </c>
      <c r="O84" s="601"/>
      <c r="P84" s="479"/>
      <c r="R84" s="493" t="str">
        <f t="shared" si="46"/>
        <v/>
      </c>
      <c r="T84" s="479"/>
      <c r="V84" s="493" t="str">
        <f t="shared" si="43"/>
        <v/>
      </c>
      <c r="X84" s="479">
        <f t="shared" si="47"/>
        <v>0</v>
      </c>
      <c r="Z84" s="493" t="str">
        <f t="shared" si="44"/>
        <v/>
      </c>
      <c r="AA84" s="503"/>
    </row>
    <row r="85" spans="1:27" s="37" customFormat="1" ht="23.25" customHeight="1">
      <c r="A85" s="324"/>
      <c r="B85" s="478"/>
      <c r="D85" s="493" t="str">
        <f t="shared" si="40"/>
        <v/>
      </c>
      <c r="F85" s="478"/>
      <c r="H85" s="493" t="str">
        <f t="shared" si="41"/>
        <v/>
      </c>
      <c r="J85" s="478">
        <f t="shared" si="45"/>
        <v>0</v>
      </c>
      <c r="L85" s="492" t="str">
        <f t="shared" si="42"/>
        <v/>
      </c>
      <c r="N85" s="331" t="s">
        <v>7</v>
      </c>
      <c r="O85" s="601"/>
      <c r="P85" s="478"/>
      <c r="R85" s="493" t="str">
        <f t="shared" si="46"/>
        <v/>
      </c>
      <c r="T85" s="478"/>
      <c r="V85" s="493" t="str">
        <f t="shared" si="43"/>
        <v/>
      </c>
      <c r="X85" s="478">
        <f t="shared" si="47"/>
        <v>0</v>
      </c>
      <c r="Z85" s="492" t="str">
        <f t="shared" si="44"/>
        <v/>
      </c>
      <c r="AA85" s="503"/>
    </row>
    <row r="86" spans="1:27" s="37" customFormat="1" ht="26.25" customHeight="1">
      <c r="A86" s="324"/>
      <c r="B86" s="478"/>
      <c r="D86" s="492" t="str">
        <f t="shared" si="40"/>
        <v/>
      </c>
      <c r="F86" s="478"/>
      <c r="H86" s="492" t="str">
        <f t="shared" si="41"/>
        <v/>
      </c>
      <c r="J86" s="478">
        <f t="shared" si="45"/>
        <v>0</v>
      </c>
      <c r="L86" s="492" t="str">
        <f t="shared" si="42"/>
        <v/>
      </c>
      <c r="N86" s="331" t="s">
        <v>411</v>
      </c>
      <c r="O86" s="601"/>
      <c r="P86" s="478"/>
      <c r="R86" s="492" t="str">
        <f t="shared" si="46"/>
        <v/>
      </c>
      <c r="T86" s="478"/>
      <c r="V86" s="492" t="str">
        <f t="shared" si="43"/>
        <v/>
      </c>
      <c r="X86" s="478">
        <f t="shared" si="47"/>
        <v>0</v>
      </c>
      <c r="Z86" s="492" t="str">
        <f t="shared" si="44"/>
        <v/>
      </c>
      <c r="AA86" s="503"/>
    </row>
    <row r="87" spans="1:27" s="37" customFormat="1" ht="27.75" customHeight="1">
      <c r="A87" s="324"/>
      <c r="B87" s="478"/>
      <c r="D87" s="492" t="str">
        <f t="shared" si="40"/>
        <v/>
      </c>
      <c r="F87" s="478"/>
      <c r="H87" s="492" t="str">
        <f t="shared" si="41"/>
        <v/>
      </c>
      <c r="J87" s="478">
        <f t="shared" si="45"/>
        <v>0</v>
      </c>
      <c r="L87" s="492" t="str">
        <f t="shared" si="42"/>
        <v/>
      </c>
      <c r="N87" s="331" t="s">
        <v>412</v>
      </c>
      <c r="O87" s="526"/>
      <c r="P87" s="478"/>
      <c r="R87" s="492" t="str">
        <f t="shared" si="46"/>
        <v/>
      </c>
      <c r="T87" s="478"/>
      <c r="V87" s="492" t="str">
        <f t="shared" si="43"/>
        <v/>
      </c>
      <c r="X87" s="478">
        <f t="shared" si="47"/>
        <v>0</v>
      </c>
      <c r="Z87" s="492" t="str">
        <f t="shared" si="44"/>
        <v/>
      </c>
      <c r="AA87" s="503"/>
    </row>
    <row r="88" spans="1:27" s="37" customFormat="1" ht="12" customHeight="1">
      <c r="A88" s="324"/>
      <c r="B88" s="478"/>
      <c r="D88" s="492" t="str">
        <f t="shared" si="40"/>
        <v/>
      </c>
      <c r="F88" s="478"/>
      <c r="H88" s="492" t="str">
        <f t="shared" si="41"/>
        <v/>
      </c>
      <c r="J88" s="478">
        <f t="shared" si="45"/>
        <v>0</v>
      </c>
      <c r="L88" s="492" t="str">
        <f t="shared" si="42"/>
        <v/>
      </c>
      <c r="N88" s="331" t="s">
        <v>5</v>
      </c>
      <c r="O88" s="526"/>
      <c r="P88" s="478"/>
      <c r="R88" s="492" t="str">
        <f t="shared" si="46"/>
        <v/>
      </c>
      <c r="T88" s="478"/>
      <c r="V88" s="492" t="str">
        <f t="shared" si="43"/>
        <v/>
      </c>
      <c r="X88" s="478">
        <f t="shared" si="47"/>
        <v>0</v>
      </c>
      <c r="Z88" s="492" t="str">
        <f t="shared" si="44"/>
        <v/>
      </c>
      <c r="AA88" s="503"/>
    </row>
    <row r="89" spans="1:27" s="37" customFormat="1" ht="12" customHeight="1">
      <c r="A89" s="324"/>
      <c r="B89" s="478"/>
      <c r="D89" s="492" t="str">
        <f t="shared" si="40"/>
        <v/>
      </c>
      <c r="F89" s="478"/>
      <c r="H89" s="492" t="str">
        <f t="shared" si="41"/>
        <v/>
      </c>
      <c r="J89" s="478">
        <f t="shared" si="45"/>
        <v>0</v>
      </c>
      <c r="L89" s="492" t="str">
        <f t="shared" si="42"/>
        <v/>
      </c>
      <c r="N89" s="331" t="s">
        <v>6</v>
      </c>
      <c r="O89" s="526"/>
      <c r="P89" s="478"/>
      <c r="R89" s="492" t="str">
        <f t="shared" si="46"/>
        <v/>
      </c>
      <c r="T89" s="478"/>
      <c r="V89" s="492" t="str">
        <f t="shared" si="43"/>
        <v/>
      </c>
      <c r="X89" s="478">
        <f t="shared" si="47"/>
        <v>0</v>
      </c>
      <c r="Z89" s="492" t="str">
        <f t="shared" si="44"/>
        <v/>
      </c>
      <c r="AA89" s="503"/>
    </row>
    <row r="90" spans="1:27" s="322" customFormat="1" ht="12">
      <c r="A90" s="323"/>
      <c r="B90" s="479"/>
      <c r="D90" s="492" t="str">
        <f t="shared" si="40"/>
        <v/>
      </c>
      <c r="F90" s="479"/>
      <c r="H90" s="492" t="str">
        <f t="shared" si="41"/>
        <v/>
      </c>
      <c r="J90" s="479">
        <f t="shared" si="45"/>
        <v>0</v>
      </c>
      <c r="L90" s="493" t="str">
        <f t="shared" si="42"/>
        <v/>
      </c>
      <c r="N90" s="567" t="s">
        <v>136</v>
      </c>
      <c r="O90" s="526"/>
      <c r="P90" s="479"/>
      <c r="R90" s="492" t="str">
        <f t="shared" si="46"/>
        <v/>
      </c>
      <c r="T90" s="479"/>
      <c r="V90" s="492" t="str">
        <f t="shared" si="43"/>
        <v/>
      </c>
      <c r="X90" s="479">
        <f t="shared" si="47"/>
        <v>0</v>
      </c>
      <c r="Z90" s="493" t="str">
        <f t="shared" si="44"/>
        <v/>
      </c>
      <c r="AA90" s="503"/>
    </row>
    <row r="91" spans="1:27" s="322" customFormat="1" ht="11.25" customHeight="1">
      <c r="A91" s="323"/>
      <c r="B91" s="478"/>
      <c r="C91" s="37"/>
      <c r="D91" s="492" t="str">
        <f t="shared" si="40"/>
        <v/>
      </c>
      <c r="E91" s="37"/>
      <c r="F91" s="478"/>
      <c r="G91" s="37"/>
      <c r="H91" s="492" t="str">
        <f t="shared" si="41"/>
        <v/>
      </c>
      <c r="I91" s="37"/>
      <c r="J91" s="478">
        <f t="shared" ref="J91:J96" si="48">B91+F91</f>
        <v>0</v>
      </c>
      <c r="K91" s="37"/>
      <c r="L91" s="492" t="str">
        <f t="shared" si="42"/>
        <v/>
      </c>
      <c r="N91" s="567" t="s">
        <v>112</v>
      </c>
      <c r="O91" s="526"/>
      <c r="P91" s="478"/>
      <c r="Q91" s="37"/>
      <c r="R91" s="492" t="str">
        <f t="shared" si="46"/>
        <v/>
      </c>
      <c r="S91" s="37"/>
      <c r="T91" s="478"/>
      <c r="U91" s="37"/>
      <c r="V91" s="492" t="str">
        <f t="shared" si="43"/>
        <v/>
      </c>
      <c r="W91" s="37"/>
      <c r="X91" s="478">
        <f t="shared" si="47"/>
        <v>0</v>
      </c>
      <c r="Y91" s="37"/>
      <c r="Z91" s="492" t="str">
        <f t="shared" si="44"/>
        <v/>
      </c>
      <c r="AA91" s="503"/>
    </row>
    <row r="92" spans="1:27" s="322" customFormat="1" ht="24">
      <c r="A92" s="323"/>
      <c r="B92" s="478"/>
      <c r="C92" s="37"/>
      <c r="D92" s="492" t="str">
        <f t="shared" si="40"/>
        <v/>
      </c>
      <c r="E92" s="37"/>
      <c r="F92" s="478"/>
      <c r="G92" s="37"/>
      <c r="H92" s="492" t="str">
        <f t="shared" si="41"/>
        <v/>
      </c>
      <c r="I92" s="37"/>
      <c r="J92" s="478">
        <f t="shared" si="48"/>
        <v>0</v>
      </c>
      <c r="K92" s="37"/>
      <c r="L92" s="492" t="str">
        <f t="shared" si="42"/>
        <v/>
      </c>
      <c r="N92" s="567" t="s">
        <v>135</v>
      </c>
      <c r="O92" s="526"/>
      <c r="P92" s="478"/>
      <c r="Q92" s="37"/>
      <c r="R92" s="492" t="str">
        <f t="shared" si="46"/>
        <v/>
      </c>
      <c r="S92" s="37"/>
      <c r="T92" s="478"/>
      <c r="U92" s="37"/>
      <c r="V92" s="492" t="str">
        <f t="shared" si="43"/>
        <v/>
      </c>
      <c r="W92" s="37"/>
      <c r="X92" s="478">
        <f t="shared" si="47"/>
        <v>0</v>
      </c>
      <c r="Y92" s="37"/>
      <c r="Z92" s="492" t="str">
        <f t="shared" si="44"/>
        <v/>
      </c>
      <c r="AA92" s="503"/>
    </row>
    <row r="93" spans="1:27" s="322" customFormat="1" ht="12">
      <c r="A93" s="323"/>
      <c r="B93" s="478"/>
      <c r="C93" s="37"/>
      <c r="D93" s="492" t="str">
        <f t="shared" si="40"/>
        <v/>
      </c>
      <c r="E93" s="37"/>
      <c r="F93" s="478"/>
      <c r="G93" s="37"/>
      <c r="H93" s="492" t="str">
        <f t="shared" si="41"/>
        <v/>
      </c>
      <c r="I93" s="37"/>
      <c r="J93" s="478">
        <f t="shared" si="48"/>
        <v>0</v>
      </c>
      <c r="K93" s="37"/>
      <c r="L93" s="492" t="str">
        <f t="shared" si="42"/>
        <v/>
      </c>
      <c r="N93" s="558" t="s">
        <v>162</v>
      </c>
      <c r="O93" s="526"/>
      <c r="P93" s="478"/>
      <c r="Q93" s="37"/>
      <c r="R93" s="492" t="str">
        <f t="shared" si="46"/>
        <v/>
      </c>
      <c r="S93" s="37"/>
      <c r="T93" s="478"/>
      <c r="U93" s="37"/>
      <c r="V93" s="492" t="str">
        <f t="shared" si="43"/>
        <v/>
      </c>
      <c r="W93" s="37"/>
      <c r="X93" s="478">
        <f t="shared" si="47"/>
        <v>0</v>
      </c>
      <c r="Y93" s="37"/>
      <c r="Z93" s="492" t="str">
        <f t="shared" si="44"/>
        <v/>
      </c>
      <c r="AA93" s="503"/>
    </row>
    <row r="94" spans="1:27" s="322" customFormat="1" ht="11.25" customHeight="1">
      <c r="A94" s="323"/>
      <c r="B94" s="478"/>
      <c r="C94" s="37"/>
      <c r="D94" s="492" t="str">
        <f t="shared" si="40"/>
        <v/>
      </c>
      <c r="E94" s="37"/>
      <c r="F94" s="478"/>
      <c r="G94" s="37"/>
      <c r="H94" s="492" t="str">
        <f t="shared" si="41"/>
        <v/>
      </c>
      <c r="I94" s="37"/>
      <c r="J94" s="478">
        <f t="shared" si="48"/>
        <v>0</v>
      </c>
      <c r="K94" s="37"/>
      <c r="L94" s="492" t="str">
        <f t="shared" si="42"/>
        <v/>
      </c>
      <c r="N94" s="567" t="s">
        <v>30</v>
      </c>
      <c r="O94" s="526"/>
      <c r="P94" s="478"/>
      <c r="Q94" s="37"/>
      <c r="R94" s="492" t="str">
        <f t="shared" si="46"/>
        <v/>
      </c>
      <c r="S94" s="37"/>
      <c r="T94" s="478"/>
      <c r="U94" s="37"/>
      <c r="V94" s="492" t="str">
        <f t="shared" si="43"/>
        <v/>
      </c>
      <c r="W94" s="37"/>
      <c r="X94" s="478">
        <f t="shared" si="47"/>
        <v>0</v>
      </c>
      <c r="Y94" s="37"/>
      <c r="Z94" s="492" t="str">
        <f t="shared" si="44"/>
        <v/>
      </c>
      <c r="AA94" s="503"/>
    </row>
    <row r="95" spans="1:27" s="322" customFormat="1" ht="11.25" customHeight="1">
      <c r="A95" s="323"/>
      <c r="B95" s="478"/>
      <c r="C95" s="37"/>
      <c r="D95" s="492" t="str">
        <f t="shared" si="40"/>
        <v/>
      </c>
      <c r="E95" s="37"/>
      <c r="F95" s="478"/>
      <c r="G95" s="37"/>
      <c r="H95" s="492" t="str">
        <f t="shared" si="41"/>
        <v/>
      </c>
      <c r="I95" s="37"/>
      <c r="J95" s="478">
        <f t="shared" si="48"/>
        <v>0</v>
      </c>
      <c r="K95" s="37"/>
      <c r="L95" s="492" t="str">
        <f t="shared" si="42"/>
        <v/>
      </c>
      <c r="N95" s="603"/>
      <c r="O95" s="526"/>
      <c r="P95" s="478"/>
      <c r="Q95" s="37"/>
      <c r="R95" s="492" t="str">
        <f t="shared" si="46"/>
        <v/>
      </c>
      <c r="S95" s="37"/>
      <c r="T95" s="478"/>
      <c r="U95" s="37"/>
      <c r="V95" s="492" t="str">
        <f t="shared" si="43"/>
        <v/>
      </c>
      <c r="W95" s="37"/>
      <c r="X95" s="478">
        <f t="shared" si="47"/>
        <v>0</v>
      </c>
      <c r="Y95" s="37"/>
      <c r="Z95" s="492" t="str">
        <f t="shared" si="44"/>
        <v/>
      </c>
      <c r="AA95" s="503"/>
    </row>
    <row r="96" spans="1:27" s="322" customFormat="1" ht="11.25" customHeight="1">
      <c r="A96" s="323"/>
      <c r="B96" s="478"/>
      <c r="C96" s="37"/>
      <c r="D96" s="492" t="str">
        <f t="shared" si="40"/>
        <v/>
      </c>
      <c r="E96" s="37"/>
      <c r="F96" s="478"/>
      <c r="G96" s="37"/>
      <c r="H96" s="492" t="str">
        <f t="shared" si="41"/>
        <v/>
      </c>
      <c r="I96" s="37"/>
      <c r="J96" s="478">
        <f t="shared" si="48"/>
        <v>0</v>
      </c>
      <c r="K96" s="37"/>
      <c r="L96" s="492" t="str">
        <f t="shared" si="42"/>
        <v/>
      </c>
      <c r="N96" s="604"/>
      <c r="O96" s="526"/>
      <c r="P96" s="478"/>
      <c r="Q96" s="37"/>
      <c r="R96" s="492" t="str">
        <f t="shared" si="46"/>
        <v/>
      </c>
      <c r="S96" s="37"/>
      <c r="T96" s="478"/>
      <c r="U96" s="37"/>
      <c r="V96" s="492" t="str">
        <f t="shared" si="43"/>
        <v/>
      </c>
      <c r="W96" s="37"/>
      <c r="X96" s="478">
        <f t="shared" si="47"/>
        <v>0</v>
      </c>
      <c r="Y96" s="37"/>
      <c r="Z96" s="492" t="str">
        <f t="shared" si="44"/>
        <v/>
      </c>
      <c r="AA96" s="503"/>
    </row>
    <row r="97" spans="1:27" s="37" customFormat="1" ht="11.25" customHeight="1">
      <c r="A97" s="324"/>
      <c r="B97" s="484">
        <f>SUM(B80:B96)</f>
        <v>0</v>
      </c>
      <c r="D97" s="497" t="str">
        <f t="shared" si="40"/>
        <v/>
      </c>
      <c r="F97" s="484">
        <f>SUM(F80:F96)</f>
        <v>0</v>
      </c>
      <c r="H97" s="497" t="str">
        <f t="shared" si="41"/>
        <v/>
      </c>
      <c r="J97" s="484">
        <f>SUM(J80:J96)</f>
        <v>0</v>
      </c>
      <c r="L97" s="497" t="str">
        <f t="shared" si="42"/>
        <v/>
      </c>
      <c r="N97" s="561" t="s">
        <v>28</v>
      </c>
      <c r="O97" s="421"/>
      <c r="P97" s="484">
        <f>SUM(P80:P96)</f>
        <v>0</v>
      </c>
      <c r="R97" s="497" t="str">
        <f>IF(P97=0,"",P97/P$75)</f>
        <v/>
      </c>
      <c r="T97" s="484">
        <f>SUM(T80:T96)</f>
        <v>0</v>
      </c>
      <c r="V97" s="497" t="str">
        <f t="shared" si="43"/>
        <v/>
      </c>
      <c r="X97" s="484">
        <f>SUM(X80:X96)</f>
        <v>0</v>
      </c>
      <c r="Z97" s="497" t="str">
        <f t="shared" si="44"/>
        <v/>
      </c>
      <c r="AA97" s="503"/>
    </row>
    <row r="98" spans="1:27" s="37" customFormat="1" ht="33.75" customHeight="1">
      <c r="A98" s="324"/>
      <c r="B98" s="574"/>
      <c r="D98" s="502"/>
      <c r="F98" s="574"/>
      <c r="H98" s="502"/>
      <c r="J98" s="574"/>
      <c r="L98" s="502"/>
      <c r="N98" s="97" t="s">
        <v>79</v>
      </c>
      <c r="O98" s="530"/>
      <c r="P98" s="574"/>
      <c r="R98" s="502"/>
      <c r="T98" s="574"/>
      <c r="V98" s="502"/>
      <c r="X98" s="574"/>
      <c r="Z98" s="502"/>
      <c r="AA98" s="503"/>
    </row>
    <row r="99" spans="1:27" s="37" customFormat="1" ht="11.25" customHeight="1">
      <c r="A99" s="324"/>
      <c r="B99" s="477"/>
      <c r="D99" s="491" t="str">
        <f t="shared" ref="D99:D106" si="49">IF(B99=0,"",B99/B$75)</f>
        <v/>
      </c>
      <c r="F99" s="477"/>
      <c r="H99" s="491" t="str">
        <f t="shared" ref="H99:H106" si="50">IF(F99=0,"",F99/F$75)</f>
        <v/>
      </c>
      <c r="J99" s="477">
        <f t="shared" ref="J99:J105" si="51">B99+F99</f>
        <v>0</v>
      </c>
      <c r="L99" s="491" t="str">
        <f t="shared" si="42"/>
        <v/>
      </c>
      <c r="N99" s="331" t="s">
        <v>88</v>
      </c>
      <c r="O99" s="526"/>
      <c r="P99" s="477"/>
      <c r="R99" s="491" t="str">
        <f t="shared" ref="R99:R106" si="52">IF(P99=0,"",P99/P$75)</f>
        <v/>
      </c>
      <c r="T99" s="477"/>
      <c r="V99" s="491" t="str">
        <f t="shared" ref="V99:V106" si="53">IF(T99=0,"",T99/T$75)</f>
        <v/>
      </c>
      <c r="X99" s="477">
        <f t="shared" ref="X99:X105" si="54">P99+T99</f>
        <v>0</v>
      </c>
      <c r="Z99" s="491" t="str">
        <f t="shared" ref="Z99:Z106" si="55">IF(X99=0,"",X99/X$75)</f>
        <v/>
      </c>
      <c r="AA99" s="503"/>
    </row>
    <row r="100" spans="1:27" s="37" customFormat="1" ht="24" customHeight="1">
      <c r="A100" s="324"/>
      <c r="B100" s="478"/>
      <c r="D100" s="492" t="str">
        <f t="shared" si="49"/>
        <v/>
      </c>
      <c r="F100" s="478"/>
      <c r="H100" s="492" t="str">
        <f t="shared" si="50"/>
        <v/>
      </c>
      <c r="J100" s="478">
        <f t="shared" si="51"/>
        <v>0</v>
      </c>
      <c r="L100" s="492" t="str">
        <f t="shared" si="42"/>
        <v/>
      </c>
      <c r="N100" s="331" t="s">
        <v>180</v>
      </c>
      <c r="O100" s="526"/>
      <c r="P100" s="478"/>
      <c r="R100" s="492" t="str">
        <f t="shared" si="52"/>
        <v/>
      </c>
      <c r="T100" s="478"/>
      <c r="V100" s="492" t="str">
        <f t="shared" si="53"/>
        <v/>
      </c>
      <c r="X100" s="478">
        <f t="shared" si="54"/>
        <v>0</v>
      </c>
      <c r="Z100" s="492" t="str">
        <f t="shared" si="55"/>
        <v/>
      </c>
      <c r="AA100" s="503"/>
    </row>
    <row r="101" spans="1:27" s="37" customFormat="1" ht="11.25" customHeight="1">
      <c r="A101" s="324"/>
      <c r="B101" s="478"/>
      <c r="D101" s="492" t="str">
        <f t="shared" si="49"/>
        <v/>
      </c>
      <c r="F101" s="478"/>
      <c r="H101" s="492" t="str">
        <f t="shared" si="50"/>
        <v/>
      </c>
      <c r="J101" s="478">
        <f t="shared" si="51"/>
        <v>0</v>
      </c>
      <c r="L101" s="492" t="str">
        <f t="shared" si="42"/>
        <v/>
      </c>
      <c r="N101" s="331" t="s">
        <v>89</v>
      </c>
      <c r="O101" s="526"/>
      <c r="P101" s="478"/>
      <c r="R101" s="492" t="str">
        <f t="shared" si="52"/>
        <v/>
      </c>
      <c r="T101" s="478"/>
      <c r="V101" s="492" t="str">
        <f t="shared" si="53"/>
        <v/>
      </c>
      <c r="X101" s="478">
        <f t="shared" si="54"/>
        <v>0</v>
      </c>
      <c r="Z101" s="492" t="str">
        <f t="shared" si="55"/>
        <v/>
      </c>
      <c r="AA101" s="51"/>
    </row>
    <row r="102" spans="1:27" s="37" customFormat="1" ht="11.25" customHeight="1">
      <c r="A102" s="324"/>
      <c r="B102" s="478"/>
      <c r="D102" s="492" t="str">
        <f t="shared" si="49"/>
        <v/>
      </c>
      <c r="F102" s="478"/>
      <c r="H102" s="492" t="str">
        <f t="shared" si="50"/>
        <v/>
      </c>
      <c r="J102" s="478">
        <f t="shared" si="51"/>
        <v>0</v>
      </c>
      <c r="L102" s="492" t="str">
        <f t="shared" si="42"/>
        <v/>
      </c>
      <c r="N102" s="331" t="s">
        <v>80</v>
      </c>
      <c r="O102" s="526"/>
      <c r="P102" s="478"/>
      <c r="R102" s="492" t="str">
        <f t="shared" si="52"/>
        <v/>
      </c>
      <c r="T102" s="478"/>
      <c r="V102" s="492" t="str">
        <f t="shared" si="53"/>
        <v/>
      </c>
      <c r="X102" s="478">
        <f t="shared" si="54"/>
        <v>0</v>
      </c>
      <c r="Z102" s="492" t="str">
        <f t="shared" si="55"/>
        <v/>
      </c>
      <c r="AA102" s="51"/>
    </row>
    <row r="103" spans="1:27" s="37" customFormat="1" ht="11.25" customHeight="1">
      <c r="A103" s="324"/>
      <c r="B103" s="478"/>
      <c r="D103" s="492" t="str">
        <f t="shared" si="49"/>
        <v/>
      </c>
      <c r="F103" s="478"/>
      <c r="H103" s="492" t="str">
        <f t="shared" si="50"/>
        <v/>
      </c>
      <c r="J103" s="478">
        <f t="shared" si="51"/>
        <v>0</v>
      </c>
      <c r="L103" s="492" t="str">
        <f t="shared" si="42"/>
        <v/>
      </c>
      <c r="N103" s="331" t="s">
        <v>81</v>
      </c>
      <c r="O103" s="526"/>
      <c r="P103" s="478"/>
      <c r="R103" s="492" t="str">
        <f t="shared" si="52"/>
        <v/>
      </c>
      <c r="T103" s="478"/>
      <c r="V103" s="492" t="str">
        <f t="shared" si="53"/>
        <v/>
      </c>
      <c r="X103" s="478">
        <f t="shared" si="54"/>
        <v>0</v>
      </c>
      <c r="Z103" s="492" t="str">
        <f t="shared" si="55"/>
        <v/>
      </c>
      <c r="AA103" s="51"/>
    </row>
    <row r="104" spans="1:27" s="322" customFormat="1" ht="11.25" customHeight="1">
      <c r="A104" s="323"/>
      <c r="B104" s="479"/>
      <c r="D104" s="493" t="str">
        <f t="shared" si="49"/>
        <v/>
      </c>
      <c r="F104" s="479"/>
      <c r="H104" s="493" t="str">
        <f t="shared" si="50"/>
        <v/>
      </c>
      <c r="J104" s="479">
        <f t="shared" si="51"/>
        <v>0</v>
      </c>
      <c r="L104" s="493" t="str">
        <f t="shared" si="42"/>
        <v/>
      </c>
      <c r="N104" s="331" t="s">
        <v>82</v>
      </c>
      <c r="O104" s="526"/>
      <c r="P104" s="479"/>
      <c r="R104" s="493" t="str">
        <f t="shared" si="52"/>
        <v/>
      </c>
      <c r="T104" s="479"/>
      <c r="V104" s="493" t="str">
        <f t="shared" si="53"/>
        <v/>
      </c>
      <c r="X104" s="479">
        <f t="shared" si="54"/>
        <v>0</v>
      </c>
      <c r="Z104" s="493" t="str">
        <f t="shared" si="55"/>
        <v/>
      </c>
      <c r="AA104" s="51"/>
    </row>
    <row r="105" spans="1:27" s="37" customFormat="1" ht="11.25" customHeight="1">
      <c r="A105" s="324"/>
      <c r="B105" s="478"/>
      <c r="D105" s="493" t="str">
        <f t="shared" si="49"/>
        <v/>
      </c>
      <c r="F105" s="478"/>
      <c r="H105" s="493" t="str">
        <f t="shared" si="50"/>
        <v/>
      </c>
      <c r="J105" s="478">
        <f t="shared" si="51"/>
        <v>0</v>
      </c>
      <c r="L105" s="493" t="str">
        <f t="shared" si="42"/>
        <v/>
      </c>
      <c r="N105" s="331" t="s">
        <v>92</v>
      </c>
      <c r="O105" s="526"/>
      <c r="P105" s="478"/>
      <c r="R105" s="493" t="str">
        <f t="shared" si="52"/>
        <v/>
      </c>
      <c r="T105" s="478"/>
      <c r="V105" s="493" t="str">
        <f t="shared" si="53"/>
        <v/>
      </c>
      <c r="X105" s="478">
        <f t="shared" si="54"/>
        <v>0</v>
      </c>
      <c r="Z105" s="493" t="str">
        <f t="shared" si="55"/>
        <v/>
      </c>
      <c r="AA105" s="51"/>
    </row>
    <row r="106" spans="1:27" s="37" customFormat="1" ht="12">
      <c r="A106" s="324"/>
      <c r="B106" s="482">
        <f>SUM(B99:B105)</f>
        <v>0</v>
      </c>
      <c r="D106" s="497" t="str">
        <f t="shared" si="49"/>
        <v/>
      </c>
      <c r="F106" s="482">
        <f>SUM(F99:F105)</f>
        <v>0</v>
      </c>
      <c r="H106" s="497" t="str">
        <f t="shared" si="50"/>
        <v/>
      </c>
      <c r="J106" s="482">
        <f>SUM(J99:J105)</f>
        <v>0</v>
      </c>
      <c r="L106" s="497" t="str">
        <f t="shared" si="42"/>
        <v/>
      </c>
      <c r="N106" s="561" t="s">
        <v>28</v>
      </c>
      <c r="O106" s="421"/>
      <c r="P106" s="482">
        <f>SUM(P99:P105)</f>
        <v>0</v>
      </c>
      <c r="R106" s="497" t="str">
        <f t="shared" si="52"/>
        <v/>
      </c>
      <c r="T106" s="482">
        <f>SUM(T99:T105)</f>
        <v>0</v>
      </c>
      <c r="V106" s="497" t="str">
        <f t="shared" si="53"/>
        <v/>
      </c>
      <c r="X106" s="482">
        <f>SUM(X99:X105)</f>
        <v>0</v>
      </c>
      <c r="Z106" s="497" t="str">
        <f t="shared" si="55"/>
        <v/>
      </c>
      <c r="AA106" s="51"/>
    </row>
    <row r="107" spans="1:27" s="82" customFormat="1" ht="34.5" customHeight="1">
      <c r="A107" s="135"/>
      <c r="B107" s="469"/>
      <c r="C107" s="135"/>
      <c r="D107" s="499"/>
      <c r="F107" s="469"/>
      <c r="G107" s="135"/>
      <c r="H107" s="499"/>
      <c r="J107" s="469"/>
      <c r="K107" s="135"/>
      <c r="L107" s="499"/>
      <c r="N107" s="97" t="s">
        <v>83</v>
      </c>
      <c r="O107" s="530"/>
      <c r="P107" s="469"/>
      <c r="Q107" s="135"/>
      <c r="R107" s="499"/>
      <c r="T107" s="469"/>
      <c r="U107" s="135"/>
      <c r="V107" s="499"/>
      <c r="X107" s="469"/>
      <c r="Y107" s="135"/>
      <c r="Z107" s="499"/>
      <c r="AA107" s="51"/>
    </row>
    <row r="108" spans="1:27" s="37" customFormat="1" ht="12">
      <c r="A108" s="324"/>
      <c r="B108" s="477"/>
      <c r="C108" s="324"/>
      <c r="D108" s="491" t="str">
        <f t="shared" ref="D108:D115" si="56">IF(B108=0,"",B108/B$75)</f>
        <v/>
      </c>
      <c r="F108" s="477"/>
      <c r="G108" s="324"/>
      <c r="H108" s="491" t="str">
        <f t="shared" ref="H108:H115" si="57">IF(F108=0,"",F108/F$75)</f>
        <v/>
      </c>
      <c r="J108" s="477">
        <f t="shared" ref="J108:J113" si="58">B108+F108</f>
        <v>0</v>
      </c>
      <c r="K108" s="324"/>
      <c r="L108" s="491" t="str">
        <f t="shared" si="42"/>
        <v/>
      </c>
      <c r="N108" s="331" t="s">
        <v>88</v>
      </c>
      <c r="O108" s="526"/>
      <c r="P108" s="477"/>
      <c r="Q108" s="324"/>
      <c r="R108" s="491" t="str">
        <f t="shared" ref="R108:R114" si="59">IF(P108=0,"",P108/P$75)</f>
        <v/>
      </c>
      <c r="T108" s="477"/>
      <c r="U108" s="324"/>
      <c r="V108" s="491" t="str">
        <f t="shared" ref="V108:V115" si="60">IF(T108=0,"",T108/T$75)</f>
        <v/>
      </c>
      <c r="X108" s="477">
        <f t="shared" ref="X108:X113" si="61">P108+T108</f>
        <v>0</v>
      </c>
      <c r="Y108" s="324"/>
      <c r="Z108" s="491" t="str">
        <f t="shared" ref="Z108:Z114" si="62">IF(X108=0,"",X108/X$75)</f>
        <v/>
      </c>
      <c r="AA108" s="51"/>
    </row>
    <row r="109" spans="1:27" s="37" customFormat="1" ht="12">
      <c r="A109" s="324"/>
      <c r="B109" s="478"/>
      <c r="D109" s="492" t="str">
        <f t="shared" si="56"/>
        <v/>
      </c>
      <c r="F109" s="478"/>
      <c r="H109" s="492" t="str">
        <f t="shared" si="57"/>
        <v/>
      </c>
      <c r="J109" s="478">
        <f t="shared" si="58"/>
        <v>0</v>
      </c>
      <c r="L109" s="492" t="str">
        <f t="shared" si="42"/>
        <v/>
      </c>
      <c r="N109" s="331" t="s">
        <v>180</v>
      </c>
      <c r="O109" s="526"/>
      <c r="P109" s="478"/>
      <c r="R109" s="492" t="str">
        <f t="shared" si="59"/>
        <v/>
      </c>
      <c r="T109" s="478"/>
      <c r="V109" s="492" t="str">
        <f t="shared" si="60"/>
        <v/>
      </c>
      <c r="X109" s="478">
        <f t="shared" si="61"/>
        <v>0</v>
      </c>
      <c r="Z109" s="492" t="str">
        <f t="shared" si="62"/>
        <v/>
      </c>
      <c r="AA109" s="503"/>
    </row>
    <row r="110" spans="1:27" s="37" customFormat="1" ht="11.25" customHeight="1">
      <c r="A110" s="324"/>
      <c r="B110" s="478"/>
      <c r="D110" s="492" t="str">
        <f t="shared" si="56"/>
        <v/>
      </c>
      <c r="F110" s="478"/>
      <c r="H110" s="492" t="str">
        <f t="shared" si="57"/>
        <v/>
      </c>
      <c r="J110" s="478">
        <f t="shared" si="58"/>
        <v>0</v>
      </c>
      <c r="L110" s="492" t="str">
        <f t="shared" si="42"/>
        <v/>
      </c>
      <c r="N110" s="331" t="s">
        <v>89</v>
      </c>
      <c r="O110" s="526"/>
      <c r="P110" s="478"/>
      <c r="R110" s="492" t="str">
        <f t="shared" si="59"/>
        <v/>
      </c>
      <c r="T110" s="478"/>
      <c r="V110" s="492" t="str">
        <f t="shared" si="60"/>
        <v/>
      </c>
      <c r="X110" s="478">
        <f t="shared" si="61"/>
        <v>0</v>
      </c>
      <c r="Z110" s="492" t="str">
        <f t="shared" si="62"/>
        <v/>
      </c>
      <c r="AA110" s="51"/>
    </row>
    <row r="111" spans="1:27" s="37" customFormat="1" ht="24">
      <c r="A111" s="324"/>
      <c r="B111" s="478"/>
      <c r="D111" s="492" t="str">
        <f t="shared" si="56"/>
        <v/>
      </c>
      <c r="F111" s="478"/>
      <c r="H111" s="492" t="str">
        <f t="shared" si="57"/>
        <v/>
      </c>
      <c r="J111" s="478">
        <f t="shared" si="58"/>
        <v>0</v>
      </c>
      <c r="L111" s="492" t="str">
        <f t="shared" si="42"/>
        <v/>
      </c>
      <c r="N111" s="331" t="s">
        <v>133</v>
      </c>
      <c r="O111" s="526"/>
      <c r="P111" s="478"/>
      <c r="R111" s="492" t="str">
        <f t="shared" si="59"/>
        <v/>
      </c>
      <c r="T111" s="478"/>
      <c r="V111" s="492" t="str">
        <f t="shared" si="60"/>
        <v/>
      </c>
      <c r="X111" s="478">
        <f t="shared" si="61"/>
        <v>0</v>
      </c>
      <c r="Z111" s="492" t="str">
        <f t="shared" si="62"/>
        <v/>
      </c>
      <c r="AA111" s="51"/>
    </row>
    <row r="112" spans="1:27" s="322" customFormat="1" ht="12">
      <c r="A112" s="323"/>
      <c r="B112" s="479"/>
      <c r="D112" s="493" t="str">
        <f t="shared" si="56"/>
        <v/>
      </c>
      <c r="F112" s="479"/>
      <c r="H112" s="493" t="str">
        <f t="shared" si="57"/>
        <v/>
      </c>
      <c r="J112" s="479">
        <f t="shared" si="58"/>
        <v>0</v>
      </c>
      <c r="L112" s="493" t="str">
        <f t="shared" si="42"/>
        <v/>
      </c>
      <c r="N112" s="331" t="s">
        <v>84</v>
      </c>
      <c r="O112" s="526"/>
      <c r="P112" s="479"/>
      <c r="R112" s="493" t="str">
        <f t="shared" si="59"/>
        <v/>
      </c>
      <c r="T112" s="479"/>
      <c r="V112" s="493" t="str">
        <f t="shared" si="60"/>
        <v/>
      </c>
      <c r="X112" s="479">
        <f t="shared" si="61"/>
        <v>0</v>
      </c>
      <c r="Z112" s="493" t="str">
        <f t="shared" si="62"/>
        <v/>
      </c>
      <c r="AA112" s="51"/>
    </row>
    <row r="113" spans="1:27" s="37" customFormat="1" ht="12">
      <c r="A113" s="324"/>
      <c r="B113" s="478"/>
      <c r="D113" s="493" t="str">
        <f t="shared" si="56"/>
        <v/>
      </c>
      <c r="F113" s="478"/>
      <c r="H113" s="493" t="str">
        <f t="shared" si="57"/>
        <v/>
      </c>
      <c r="J113" s="478">
        <f t="shared" si="58"/>
        <v>0</v>
      </c>
      <c r="L113" s="492" t="str">
        <f t="shared" si="42"/>
        <v/>
      </c>
      <c r="N113" s="411" t="s">
        <v>15</v>
      </c>
      <c r="O113" s="602"/>
      <c r="P113" s="478"/>
      <c r="R113" s="493" t="str">
        <f t="shared" si="59"/>
        <v/>
      </c>
      <c r="T113" s="478"/>
      <c r="V113" s="493" t="str">
        <f t="shared" si="60"/>
        <v/>
      </c>
      <c r="X113" s="478">
        <f t="shared" si="61"/>
        <v>0</v>
      </c>
      <c r="Z113" s="492" t="str">
        <f t="shared" si="62"/>
        <v/>
      </c>
      <c r="AA113" s="116"/>
    </row>
    <row r="114" spans="1:27" s="37" customFormat="1" ht="11.25" customHeight="1">
      <c r="A114" s="324"/>
      <c r="B114" s="483"/>
      <c r="D114" s="496" t="str">
        <f t="shared" si="56"/>
        <v/>
      </c>
      <c r="F114" s="483"/>
      <c r="H114" s="496" t="str">
        <f t="shared" si="57"/>
        <v/>
      </c>
      <c r="J114" s="483">
        <f>B114+F114</f>
        <v>0</v>
      </c>
      <c r="L114" s="496" t="str">
        <f t="shared" si="42"/>
        <v/>
      </c>
      <c r="N114" s="331" t="s">
        <v>92</v>
      </c>
      <c r="O114" s="526"/>
      <c r="P114" s="478"/>
      <c r="R114" s="478" t="str">
        <f t="shared" si="59"/>
        <v/>
      </c>
      <c r="T114" s="478"/>
      <c r="V114" s="478" t="str">
        <f t="shared" si="60"/>
        <v/>
      </c>
      <c r="X114" s="478">
        <f>P114+T114</f>
        <v>0</v>
      </c>
      <c r="Z114" s="478" t="str">
        <f t="shared" si="62"/>
        <v/>
      </c>
      <c r="AA114" s="51"/>
    </row>
    <row r="115" spans="1:27" s="37" customFormat="1" ht="12">
      <c r="A115" s="324"/>
      <c r="B115" s="470">
        <f>SUM(B108:B114)</f>
        <v>0</v>
      </c>
      <c r="D115" s="497" t="str">
        <f t="shared" si="56"/>
        <v/>
      </c>
      <c r="F115" s="470">
        <f>SUM(F108:F114)</f>
        <v>0</v>
      </c>
      <c r="H115" s="497" t="str">
        <f t="shared" si="57"/>
        <v/>
      </c>
      <c r="J115" s="470">
        <f>SUM(J108:J114)</f>
        <v>0</v>
      </c>
      <c r="L115" s="497" t="str">
        <f t="shared" si="42"/>
        <v/>
      </c>
      <c r="N115" s="561" t="s">
        <v>28</v>
      </c>
      <c r="O115" s="421"/>
      <c r="P115" s="470">
        <f>SUM(P108:P114)</f>
        <v>0</v>
      </c>
      <c r="R115" s="497" t="str">
        <f>IF(P115=0,"",P115/P$75)</f>
        <v/>
      </c>
      <c r="T115" s="470">
        <f>SUM(T108:T114)</f>
        <v>0</v>
      </c>
      <c r="V115" s="497" t="str">
        <f t="shared" si="60"/>
        <v/>
      </c>
      <c r="X115" s="470">
        <f>SUM(X108:X114)</f>
        <v>0</v>
      </c>
      <c r="Z115" s="497" t="str">
        <f>IF(X115=0,"",X115/X$75)</f>
        <v/>
      </c>
      <c r="AA115" s="503"/>
    </row>
    <row r="116" spans="1:27" s="37" customFormat="1" ht="21" customHeight="1">
      <c r="A116" s="324"/>
      <c r="B116" s="574"/>
      <c r="D116" s="502"/>
      <c r="F116" s="574"/>
      <c r="H116" s="502"/>
      <c r="J116" s="574"/>
      <c r="L116" s="502"/>
      <c r="N116" s="97" t="s">
        <v>85</v>
      </c>
      <c r="O116" s="530"/>
      <c r="P116" s="574"/>
      <c r="R116" s="502"/>
      <c r="T116" s="574"/>
      <c r="V116" s="502"/>
      <c r="X116" s="574"/>
      <c r="Z116" s="502"/>
      <c r="AA116" s="503"/>
    </row>
    <row r="117" spans="1:27" s="37" customFormat="1" ht="11.25" customHeight="1">
      <c r="A117" s="324"/>
      <c r="B117" s="477"/>
      <c r="D117" s="491" t="str">
        <f>IF(B117=0,"",B117/B$75)</f>
        <v/>
      </c>
      <c r="F117" s="477"/>
      <c r="H117" s="491" t="str">
        <f>IF(F117=0,"",F117/F$75)</f>
        <v/>
      </c>
      <c r="J117" s="477">
        <f>B117+F117</f>
        <v>0</v>
      </c>
      <c r="L117" s="491" t="str">
        <f t="shared" si="42"/>
        <v/>
      </c>
      <c r="N117" s="331" t="s">
        <v>88</v>
      </c>
      <c r="O117" s="526"/>
      <c r="P117" s="477"/>
      <c r="R117" s="491" t="str">
        <f>IF(P117=0,"",P117/P$75)</f>
        <v/>
      </c>
      <c r="T117" s="477"/>
      <c r="V117" s="491" t="str">
        <f>IF(T117=0,"",T117/T$75)</f>
        <v/>
      </c>
      <c r="X117" s="477">
        <f>P117+T117</f>
        <v>0</v>
      </c>
      <c r="Z117" s="491" t="str">
        <f>IF(X117=0,"",X117/X$75)</f>
        <v/>
      </c>
      <c r="AA117" s="503"/>
    </row>
    <row r="118" spans="1:27" s="37" customFormat="1" ht="12">
      <c r="A118" s="324"/>
      <c r="B118" s="478"/>
      <c r="D118" s="492" t="str">
        <f>IF(B118=0,"",B118/B$75)</f>
        <v/>
      </c>
      <c r="F118" s="478"/>
      <c r="H118" s="492" t="str">
        <f>IF(F118=0,"",F118/F$75)</f>
        <v/>
      </c>
      <c r="J118" s="478">
        <f>B118+F118</f>
        <v>0</v>
      </c>
      <c r="L118" s="492" t="str">
        <f t="shared" si="42"/>
        <v/>
      </c>
      <c r="N118" s="331" t="s">
        <v>180</v>
      </c>
      <c r="O118" s="526"/>
      <c r="P118" s="478"/>
      <c r="R118" s="492" t="str">
        <f>IF(P118=0,"",P118/P$75)</f>
        <v/>
      </c>
      <c r="T118" s="478"/>
      <c r="V118" s="492" t="str">
        <f>IF(T118=0,"",T118/T$75)</f>
        <v/>
      </c>
      <c r="X118" s="478">
        <f>P118+T118</f>
        <v>0</v>
      </c>
      <c r="Z118" s="492" t="str">
        <f>IF(X118=0,"",X118/X$75)</f>
        <v/>
      </c>
      <c r="AA118" s="503"/>
    </row>
    <row r="119" spans="1:27" s="37" customFormat="1" ht="11.25" customHeight="1">
      <c r="A119" s="324"/>
      <c r="B119" s="478"/>
      <c r="D119" s="492" t="str">
        <f>IF(B119=0,"",B119/B$75)</f>
        <v/>
      </c>
      <c r="F119" s="478"/>
      <c r="H119" s="492" t="str">
        <f>IF(F119=0,"",F119/F$75)</f>
        <v/>
      </c>
      <c r="J119" s="478">
        <f>B119+F119</f>
        <v>0</v>
      </c>
      <c r="L119" s="492" t="str">
        <f t="shared" si="42"/>
        <v/>
      </c>
      <c r="N119" s="331" t="s">
        <v>89</v>
      </c>
      <c r="O119" s="526"/>
      <c r="P119" s="478"/>
      <c r="R119" s="492" t="str">
        <f>IF(P119=0,"",P119/P$75)</f>
        <v/>
      </c>
      <c r="T119" s="478"/>
      <c r="V119" s="492" t="str">
        <f>IF(T119=0,"",T119/T$75)</f>
        <v/>
      </c>
      <c r="X119" s="478">
        <f>P119+T119</f>
        <v>0</v>
      </c>
      <c r="Z119" s="492" t="str">
        <f>IF(X119=0,"",X119/X$75)</f>
        <v/>
      </c>
      <c r="AA119" s="503"/>
    </row>
    <row r="120" spans="1:27" s="322" customFormat="1" ht="11.25" customHeight="1">
      <c r="A120" s="323"/>
      <c r="B120" s="479"/>
      <c r="D120" s="493" t="str">
        <f>IF(B120=0,"",B120/B$75)</f>
        <v/>
      </c>
      <c r="F120" s="479"/>
      <c r="H120" s="493" t="str">
        <f>IF(F120=0,"",F120/F$75)</f>
        <v/>
      </c>
      <c r="J120" s="479">
        <f>B120+F120</f>
        <v>0</v>
      </c>
      <c r="L120" s="493" t="str">
        <f t="shared" si="42"/>
        <v/>
      </c>
      <c r="N120" s="331" t="s">
        <v>92</v>
      </c>
      <c r="O120" s="526"/>
      <c r="P120" s="479"/>
      <c r="R120" s="493" t="str">
        <f>IF(P120=0,"",P120/P$75)</f>
        <v/>
      </c>
      <c r="T120" s="479"/>
      <c r="V120" s="493" t="str">
        <f>IF(T120=0,"",T120/T$75)</f>
        <v/>
      </c>
      <c r="X120" s="479">
        <f>P120+T120</f>
        <v>0</v>
      </c>
      <c r="Z120" s="493" t="str">
        <f>IF(X120=0,"",X120/X$75)</f>
        <v/>
      </c>
      <c r="AA120" s="51"/>
    </row>
    <row r="121" spans="1:27" s="37" customFormat="1" ht="11.25" customHeight="1">
      <c r="A121" s="324"/>
      <c r="B121" s="484">
        <f>SUM(B117:B120)</f>
        <v>0</v>
      </c>
      <c r="D121" s="497" t="str">
        <f>IF(B121=0,"",B121/B$75)</f>
        <v/>
      </c>
      <c r="F121" s="484">
        <f>SUM(F117:F120)</f>
        <v>0</v>
      </c>
      <c r="H121" s="497" t="str">
        <f>IF(F121=0,"",F121/F$75)</f>
        <v/>
      </c>
      <c r="J121" s="484">
        <f>SUM(J117:J120)</f>
        <v>0</v>
      </c>
      <c r="L121" s="497" t="str">
        <f>IF(J121=0,"",J121/J$75)</f>
        <v/>
      </c>
      <c r="N121" s="561" t="s">
        <v>28</v>
      </c>
      <c r="O121" s="421"/>
      <c r="P121" s="484">
        <f>SUM(P117:P120)</f>
        <v>0</v>
      </c>
      <c r="R121" s="497" t="str">
        <f>IF(P121=0,"",P121/P$75)</f>
        <v/>
      </c>
      <c r="T121" s="484">
        <f>SUM(T117:T120)</f>
        <v>0</v>
      </c>
      <c r="V121" s="497" t="str">
        <f>IF(T121=0,"",T121/T$75)</f>
        <v/>
      </c>
      <c r="X121" s="484">
        <f>SUM(X117:X120)</f>
        <v>0</v>
      </c>
      <c r="Z121" s="497" t="str">
        <f>IF(X121=0,"",X121/X$75)</f>
        <v/>
      </c>
      <c r="AA121" s="51"/>
    </row>
    <row r="122" spans="1:27" s="37" customFormat="1" ht="21" customHeight="1">
      <c r="A122" s="324"/>
      <c r="B122" s="405"/>
      <c r="C122" s="324"/>
      <c r="D122" s="495"/>
      <c r="F122" s="405"/>
      <c r="G122" s="324"/>
      <c r="H122" s="495"/>
      <c r="J122" s="405"/>
      <c r="K122" s="324"/>
      <c r="L122" s="495"/>
      <c r="N122" s="97" t="s">
        <v>87</v>
      </c>
      <c r="O122" s="530"/>
      <c r="P122" s="405"/>
      <c r="Q122" s="324"/>
      <c r="R122" s="495"/>
      <c r="T122" s="405"/>
      <c r="U122" s="324"/>
      <c r="V122" s="495"/>
      <c r="X122" s="405"/>
      <c r="Y122" s="324"/>
      <c r="Z122" s="495"/>
      <c r="AA122" s="503"/>
    </row>
    <row r="123" spans="1:27" s="37" customFormat="1" ht="15" customHeight="1">
      <c r="A123" s="324"/>
      <c r="B123" s="477"/>
      <c r="C123" s="324"/>
      <c r="D123" s="491" t="str">
        <f t="shared" ref="D123:D130" si="63">IF(B123=0,"",B123/B$75)</f>
        <v/>
      </c>
      <c r="F123" s="477"/>
      <c r="G123" s="324"/>
      <c r="H123" s="491" t="str">
        <f t="shared" ref="H123:H130" si="64">IF(F123=0,"",F123/F$75)</f>
        <v/>
      </c>
      <c r="J123" s="477">
        <f t="shared" ref="J123:J128" si="65">B123+F123</f>
        <v>0</v>
      </c>
      <c r="K123" s="324"/>
      <c r="L123" s="491" t="str">
        <f t="shared" si="42"/>
        <v/>
      </c>
      <c r="N123" s="331" t="s">
        <v>88</v>
      </c>
      <c r="O123" s="526"/>
      <c r="P123" s="477"/>
      <c r="Q123" s="324"/>
      <c r="R123" s="491" t="str">
        <f t="shared" ref="R123:R130" si="66">IF(P123=0,"",P123/P$75)</f>
        <v/>
      </c>
      <c r="T123" s="477"/>
      <c r="U123" s="324"/>
      <c r="V123" s="491" t="str">
        <f t="shared" ref="V123:V130" si="67">IF(T123=0,"",T123/T$75)</f>
        <v/>
      </c>
      <c r="X123" s="477">
        <f t="shared" ref="X123:X128" si="68">P123+T123</f>
        <v>0</v>
      </c>
      <c r="Y123" s="324"/>
      <c r="Z123" s="491" t="str">
        <f t="shared" ref="Z123:Z130" si="69">IF(X123=0,"",X123/X$75)</f>
        <v/>
      </c>
      <c r="AA123" s="503"/>
    </row>
    <row r="124" spans="1:27" s="37" customFormat="1" ht="12">
      <c r="A124" s="324"/>
      <c r="B124" s="478"/>
      <c r="D124" s="492" t="str">
        <f t="shared" si="63"/>
        <v/>
      </c>
      <c r="F124" s="478"/>
      <c r="H124" s="492" t="str">
        <f t="shared" si="64"/>
        <v/>
      </c>
      <c r="J124" s="478">
        <f t="shared" si="65"/>
        <v>0</v>
      </c>
      <c r="L124" s="492" t="str">
        <f t="shared" si="42"/>
        <v/>
      </c>
      <c r="N124" s="331" t="s">
        <v>89</v>
      </c>
      <c r="O124" s="526"/>
      <c r="P124" s="478"/>
      <c r="R124" s="492" t="str">
        <f t="shared" si="66"/>
        <v/>
      </c>
      <c r="T124" s="478"/>
      <c r="V124" s="492" t="str">
        <f t="shared" si="67"/>
        <v/>
      </c>
      <c r="X124" s="478">
        <f t="shared" si="68"/>
        <v>0</v>
      </c>
      <c r="Z124" s="492" t="str">
        <f t="shared" si="69"/>
        <v/>
      </c>
      <c r="AA124" s="503"/>
    </row>
    <row r="125" spans="1:27" s="37" customFormat="1" ht="12">
      <c r="A125" s="324"/>
      <c r="B125" s="478"/>
      <c r="D125" s="492" t="str">
        <f t="shared" si="63"/>
        <v/>
      </c>
      <c r="F125" s="478"/>
      <c r="H125" s="492" t="str">
        <f t="shared" si="64"/>
        <v/>
      </c>
      <c r="J125" s="478">
        <f t="shared" si="65"/>
        <v>0</v>
      </c>
      <c r="L125" s="492" t="str">
        <f t="shared" si="42"/>
        <v/>
      </c>
      <c r="N125" s="331" t="s">
        <v>180</v>
      </c>
      <c r="O125" s="526"/>
      <c r="P125" s="478"/>
      <c r="R125" s="492" t="str">
        <f t="shared" si="66"/>
        <v/>
      </c>
      <c r="T125" s="478"/>
      <c r="V125" s="492" t="str">
        <f t="shared" si="67"/>
        <v/>
      </c>
      <c r="X125" s="478">
        <f t="shared" si="68"/>
        <v>0</v>
      </c>
      <c r="Z125" s="492" t="str">
        <f t="shared" si="69"/>
        <v/>
      </c>
      <c r="AA125" s="503"/>
    </row>
    <row r="126" spans="1:27" s="37" customFormat="1" ht="12">
      <c r="A126" s="324"/>
      <c r="B126" s="478"/>
      <c r="D126" s="492" t="str">
        <f t="shared" si="63"/>
        <v/>
      </c>
      <c r="F126" s="478"/>
      <c r="H126" s="492" t="str">
        <f t="shared" si="64"/>
        <v/>
      </c>
      <c r="J126" s="478">
        <f t="shared" si="65"/>
        <v>0</v>
      </c>
      <c r="L126" s="492" t="str">
        <f t="shared" si="42"/>
        <v/>
      </c>
      <c r="N126" s="331" t="s">
        <v>91</v>
      </c>
      <c r="O126" s="526"/>
      <c r="P126" s="478"/>
      <c r="R126" s="492" t="str">
        <f t="shared" si="66"/>
        <v/>
      </c>
      <c r="T126" s="478"/>
      <c r="V126" s="492" t="str">
        <f t="shared" si="67"/>
        <v/>
      </c>
      <c r="X126" s="478">
        <f t="shared" si="68"/>
        <v>0</v>
      </c>
      <c r="Z126" s="492" t="str">
        <f t="shared" si="69"/>
        <v/>
      </c>
      <c r="AA126" s="503"/>
    </row>
    <row r="127" spans="1:27" s="37" customFormat="1" ht="12">
      <c r="A127" s="324"/>
      <c r="B127" s="478"/>
      <c r="D127" s="492" t="str">
        <f t="shared" si="63"/>
        <v/>
      </c>
      <c r="F127" s="478"/>
      <c r="H127" s="492" t="str">
        <f t="shared" si="64"/>
        <v/>
      </c>
      <c r="J127" s="478">
        <f t="shared" si="65"/>
        <v>0</v>
      </c>
      <c r="L127" s="492" t="str">
        <f t="shared" si="42"/>
        <v/>
      </c>
      <c r="N127" s="331" t="s">
        <v>129</v>
      </c>
      <c r="O127" s="526"/>
      <c r="P127" s="478"/>
      <c r="R127" s="492" t="str">
        <f t="shared" si="66"/>
        <v/>
      </c>
      <c r="T127" s="478"/>
      <c r="V127" s="492" t="str">
        <f t="shared" si="67"/>
        <v/>
      </c>
      <c r="X127" s="478">
        <f t="shared" si="68"/>
        <v>0</v>
      </c>
      <c r="Z127" s="492" t="str">
        <f t="shared" si="69"/>
        <v/>
      </c>
      <c r="AA127" s="503"/>
    </row>
    <row r="128" spans="1:27" s="322" customFormat="1" ht="12">
      <c r="A128" s="323"/>
      <c r="B128" s="479"/>
      <c r="D128" s="493" t="str">
        <f t="shared" si="63"/>
        <v/>
      </c>
      <c r="F128" s="479"/>
      <c r="H128" s="493" t="str">
        <f t="shared" si="64"/>
        <v/>
      </c>
      <c r="J128" s="479">
        <f t="shared" si="65"/>
        <v>0</v>
      </c>
      <c r="L128" s="493" t="str">
        <f t="shared" si="42"/>
        <v/>
      </c>
      <c r="N128" s="331" t="s">
        <v>92</v>
      </c>
      <c r="O128" s="526"/>
      <c r="P128" s="479"/>
      <c r="R128" s="493" t="str">
        <f t="shared" si="66"/>
        <v/>
      </c>
      <c r="T128" s="479"/>
      <c r="V128" s="493" t="str">
        <f t="shared" si="67"/>
        <v/>
      </c>
      <c r="X128" s="479">
        <f t="shared" si="68"/>
        <v>0</v>
      </c>
      <c r="Z128" s="493" t="str">
        <f t="shared" si="69"/>
        <v/>
      </c>
      <c r="AA128" s="503"/>
    </row>
    <row r="129" spans="1:27" s="37" customFormat="1" ht="12">
      <c r="A129" s="324"/>
      <c r="B129" s="470">
        <f>SUM(B123:B128)</f>
        <v>0</v>
      </c>
      <c r="D129" s="497" t="str">
        <f t="shared" si="63"/>
        <v/>
      </c>
      <c r="F129" s="470">
        <f>SUM(F123:F128)</f>
        <v>0</v>
      </c>
      <c r="H129" s="497" t="str">
        <f t="shared" si="64"/>
        <v/>
      </c>
      <c r="J129" s="470">
        <f>SUM(J123:J128)</f>
        <v>0</v>
      </c>
      <c r="L129" s="497" t="str">
        <f t="shared" si="42"/>
        <v/>
      </c>
      <c r="N129" s="561" t="s">
        <v>28</v>
      </c>
      <c r="O129" s="421"/>
      <c r="P129" s="470">
        <f>SUM(P123:P128)</f>
        <v>0</v>
      </c>
      <c r="R129" s="497" t="str">
        <f t="shared" si="66"/>
        <v/>
      </c>
      <c r="T129" s="470">
        <f>SUM(T123:T128)</f>
        <v>0</v>
      </c>
      <c r="V129" s="497" t="str">
        <f t="shared" si="67"/>
        <v/>
      </c>
      <c r="X129" s="470">
        <f>SUM(X123:X128)</f>
        <v>0</v>
      </c>
      <c r="Z129" s="497" t="str">
        <f t="shared" si="69"/>
        <v/>
      </c>
      <c r="AA129" s="503"/>
    </row>
    <row r="130" spans="1:27" s="37" customFormat="1" ht="12">
      <c r="A130" s="324"/>
      <c r="B130" s="471">
        <f>B97+B115+B121+B106+B129</f>
        <v>0</v>
      </c>
      <c r="D130" s="498" t="str">
        <f t="shared" si="63"/>
        <v/>
      </c>
      <c r="F130" s="471">
        <f>F97+F115+F121+F106+F129</f>
        <v>0</v>
      </c>
      <c r="H130" s="498" t="str">
        <f t="shared" si="64"/>
        <v/>
      </c>
      <c r="J130" s="471">
        <f>J97+J115+J121+J106+J129</f>
        <v>0</v>
      </c>
      <c r="L130" s="498" t="str">
        <f t="shared" si="42"/>
        <v/>
      </c>
      <c r="N130" s="563" t="s">
        <v>93</v>
      </c>
      <c r="O130" s="425"/>
      <c r="P130" s="471">
        <f>P97+P115+P121+P106+P129</f>
        <v>0</v>
      </c>
      <c r="R130" s="498" t="str">
        <f t="shared" si="66"/>
        <v/>
      </c>
      <c r="T130" s="471">
        <f>T97+T115+T121+T106+T129</f>
        <v>0</v>
      </c>
      <c r="V130" s="498" t="str">
        <f t="shared" si="67"/>
        <v/>
      </c>
      <c r="X130" s="471">
        <f>X97+X115+X121+X106+X129</f>
        <v>0</v>
      </c>
      <c r="Z130" s="498" t="str">
        <f t="shared" si="69"/>
        <v/>
      </c>
      <c r="AA130" s="503"/>
    </row>
    <row r="131" spans="1:27" s="37" customFormat="1" ht="8.25" customHeight="1">
      <c r="A131" s="324"/>
      <c r="B131" s="405"/>
      <c r="C131" s="324"/>
      <c r="D131" s="495"/>
      <c r="E131" s="324"/>
      <c r="F131" s="405"/>
      <c r="G131" s="324"/>
      <c r="H131" s="495"/>
      <c r="J131" s="405"/>
      <c r="K131" s="324"/>
      <c r="L131" s="495"/>
      <c r="N131" s="12"/>
      <c r="O131" s="12"/>
      <c r="P131" s="405"/>
      <c r="Q131" s="324"/>
      <c r="R131" s="495"/>
      <c r="S131" s="324"/>
      <c r="T131" s="405"/>
      <c r="U131" s="324"/>
      <c r="V131" s="495"/>
      <c r="X131" s="405"/>
      <c r="Y131" s="324"/>
      <c r="Z131" s="495"/>
      <c r="AA131" s="503"/>
    </row>
    <row r="132" spans="1:27" s="37" customFormat="1" ht="12">
      <c r="A132" s="324"/>
      <c r="B132" s="162" t="s">
        <v>53</v>
      </c>
      <c r="C132" s="324"/>
      <c r="D132" s="495"/>
      <c r="E132" s="324"/>
      <c r="F132" s="162"/>
      <c r="G132" s="324"/>
      <c r="H132" s="495"/>
      <c r="J132" s="405"/>
      <c r="K132" s="324"/>
      <c r="L132" s="495"/>
      <c r="N132" s="560"/>
      <c r="O132" s="531"/>
      <c r="P132" s="162"/>
      <c r="Q132" s="324"/>
      <c r="R132" s="495"/>
      <c r="S132" s="324"/>
      <c r="T132" s="162"/>
      <c r="U132" s="324"/>
      <c r="V132" s="495"/>
      <c r="X132" s="405"/>
      <c r="Y132" s="324"/>
      <c r="Z132" s="495"/>
      <c r="AA132" s="503"/>
    </row>
    <row r="133" spans="1:27" s="37" customFormat="1" ht="12">
      <c r="A133" s="324"/>
      <c r="B133" s="162" t="s">
        <v>94</v>
      </c>
      <c r="C133" s="324"/>
      <c r="D133" s="495"/>
      <c r="E133" s="324"/>
      <c r="F133" s="162"/>
      <c r="G133" s="324"/>
      <c r="H133" s="495"/>
      <c r="J133" s="405"/>
      <c r="K133" s="324"/>
      <c r="L133" s="495"/>
      <c r="N133" s="560"/>
      <c r="O133" s="532"/>
      <c r="P133" s="162"/>
      <c r="Q133" s="324"/>
      <c r="R133" s="495"/>
      <c r="S133" s="324"/>
      <c r="T133" s="162"/>
      <c r="U133" s="324"/>
      <c r="V133" s="495"/>
      <c r="X133" s="405"/>
      <c r="Y133" s="324"/>
      <c r="Z133" s="495"/>
      <c r="AA133" s="503"/>
    </row>
    <row r="134" spans="1:27" s="37" customFormat="1" ht="12">
      <c r="A134" s="324"/>
      <c r="B134" s="162" t="s">
        <v>336</v>
      </c>
      <c r="C134" s="324"/>
      <c r="D134" s="495"/>
      <c r="E134" s="324"/>
      <c r="F134" s="162"/>
      <c r="G134" s="324"/>
      <c r="H134" s="495"/>
      <c r="J134" s="405"/>
      <c r="K134" s="324"/>
      <c r="L134" s="495"/>
      <c r="N134" s="560"/>
      <c r="O134" s="532"/>
      <c r="P134" s="162"/>
      <c r="Q134" s="324"/>
      <c r="R134" s="495"/>
      <c r="S134" s="324"/>
      <c r="T134" s="162"/>
      <c r="U134" s="324"/>
      <c r="V134" s="495"/>
      <c r="X134" s="405"/>
      <c r="Y134" s="324"/>
      <c r="Z134" s="495"/>
      <c r="AA134" s="503"/>
    </row>
    <row r="135" spans="1:27" s="37" customFormat="1" ht="23.25">
      <c r="A135" s="324"/>
      <c r="B135" s="405"/>
      <c r="C135" s="324"/>
      <c r="D135" s="495"/>
      <c r="E135" s="324"/>
      <c r="F135" s="405"/>
      <c r="G135" s="324"/>
      <c r="H135" s="495"/>
      <c r="J135" s="405"/>
      <c r="K135" s="324"/>
      <c r="L135" s="495"/>
      <c r="N135" s="13" t="s">
        <v>95</v>
      </c>
      <c r="O135" s="533"/>
      <c r="P135" s="405"/>
      <c r="Q135" s="324"/>
      <c r="R135" s="495"/>
      <c r="S135" s="324"/>
      <c r="T135" s="405"/>
      <c r="U135" s="324"/>
      <c r="V135" s="495"/>
      <c r="X135" s="405"/>
      <c r="Y135" s="324"/>
      <c r="Z135" s="495"/>
      <c r="AA135" s="503"/>
    </row>
    <row r="136" spans="1:27" s="37" customFormat="1" ht="12">
      <c r="A136" s="324"/>
      <c r="B136" s="470">
        <f>B75</f>
        <v>0</v>
      </c>
      <c r="C136" s="324"/>
      <c r="D136" s="497" t="str">
        <f>IF(B136=0,"",B136/B$136)</f>
        <v/>
      </c>
      <c r="E136" s="324"/>
      <c r="F136" s="470">
        <f>F75</f>
        <v>0</v>
      </c>
      <c r="G136" s="324"/>
      <c r="H136" s="497" t="str">
        <f>IF(F136=0,"",F136/F$136)</f>
        <v/>
      </c>
      <c r="J136" s="470">
        <f>J75</f>
        <v>0</v>
      </c>
      <c r="K136" s="324"/>
      <c r="L136" s="497" t="str">
        <f>IF(J136=0,"",J136/J$136)</f>
        <v/>
      </c>
      <c r="N136" s="331" t="s">
        <v>51</v>
      </c>
      <c r="O136" s="534"/>
      <c r="P136" s="470">
        <f>P75</f>
        <v>0</v>
      </c>
      <c r="Q136" s="324"/>
      <c r="R136" s="497" t="str">
        <f>IF(P136=0,"",P136/P$136)</f>
        <v/>
      </c>
      <c r="S136" s="324"/>
      <c r="T136" s="470">
        <f>T75</f>
        <v>0</v>
      </c>
      <c r="U136" s="324"/>
      <c r="V136" s="497" t="str">
        <f t="shared" ref="V136:V152" si="70">IF(T136=0,"",T136/T$136)</f>
        <v/>
      </c>
      <c r="X136" s="470">
        <f>X75</f>
        <v>0</v>
      </c>
      <c r="Y136" s="324"/>
      <c r="Z136" s="497" t="str">
        <f>IF(X136=0,"",X136/X$136)</f>
        <v/>
      </c>
      <c r="AA136" s="503"/>
    </row>
    <row r="137" spans="1:27" s="37" customFormat="1" ht="12">
      <c r="A137" s="324"/>
      <c r="B137" s="471">
        <f>B130</f>
        <v>0</v>
      </c>
      <c r="D137" s="498" t="str">
        <f>IF(B137=0,"",B137/B$136)</f>
        <v/>
      </c>
      <c r="F137" s="471">
        <f>F130</f>
        <v>0</v>
      </c>
      <c r="H137" s="498" t="str">
        <f>IF(F137=0,"",F137/F$136)</f>
        <v/>
      </c>
      <c r="J137" s="471">
        <f>J130</f>
        <v>0</v>
      </c>
      <c r="L137" s="498" t="str">
        <f>IF(J137=0,"",J137/J$136)</f>
        <v/>
      </c>
      <c r="N137" s="568" t="s">
        <v>93</v>
      </c>
      <c r="O137" s="535"/>
      <c r="P137" s="471">
        <f>P130</f>
        <v>0</v>
      </c>
      <c r="R137" s="498" t="str">
        <f t="shared" ref="R137:R152" si="71">IF(P137=0,"",P137/P$136)</f>
        <v/>
      </c>
      <c r="T137" s="471">
        <f>T130</f>
        <v>0</v>
      </c>
      <c r="V137" s="498" t="str">
        <f t="shared" si="70"/>
        <v/>
      </c>
      <c r="X137" s="471">
        <f>X130</f>
        <v>0</v>
      </c>
      <c r="Z137" s="498" t="str">
        <f>IF(X137=0,"",X137/X$136)</f>
        <v/>
      </c>
      <c r="AA137" s="51"/>
    </row>
    <row r="138" spans="1:27" s="2" customFormat="1" ht="22.5" customHeight="1">
      <c r="A138" s="40"/>
      <c r="B138" s="607">
        <f>B136-B137</f>
        <v>0</v>
      </c>
      <c r="C138" s="40"/>
      <c r="D138" s="500" t="str">
        <f t="shared" ref="D138:D152" si="72">IF(B138=0,"",B138/B$136)</f>
        <v/>
      </c>
      <c r="F138" s="607">
        <f>F136-F137</f>
        <v>0</v>
      </c>
      <c r="G138" s="40"/>
      <c r="H138" s="500" t="str">
        <f>IF(F138=0,"",F138/F$136)</f>
        <v/>
      </c>
      <c r="J138" s="472"/>
      <c r="K138" s="40"/>
      <c r="L138" s="500"/>
      <c r="N138" s="97" t="s">
        <v>96</v>
      </c>
      <c r="O138" s="536"/>
      <c r="P138" s="607">
        <f>P136-P137</f>
        <v>0</v>
      </c>
      <c r="Q138" s="40"/>
      <c r="R138" s="500" t="str">
        <f t="shared" si="71"/>
        <v/>
      </c>
      <c r="T138" s="607">
        <f>T136-T137</f>
        <v>0</v>
      </c>
      <c r="U138" s="40"/>
      <c r="V138" s="500" t="str">
        <f t="shared" si="70"/>
        <v/>
      </c>
      <c r="X138" s="472"/>
      <c r="Y138" s="40"/>
      <c r="Z138" s="500"/>
      <c r="AA138" s="511"/>
    </row>
    <row r="139" spans="1:27" s="37" customFormat="1" ht="12">
      <c r="A139" s="324"/>
      <c r="B139" s="477"/>
      <c r="C139" s="324"/>
      <c r="D139" s="491" t="str">
        <f t="shared" si="72"/>
        <v/>
      </c>
      <c r="F139" s="477"/>
      <c r="G139" s="324"/>
      <c r="H139" s="491" t="str">
        <f t="shared" ref="H139:H152" si="73">IF(F139=0,"",F139/F$136)</f>
        <v/>
      </c>
      <c r="J139" s="405"/>
      <c r="K139" s="324"/>
      <c r="L139" s="495"/>
      <c r="N139" s="569" t="s">
        <v>97</v>
      </c>
      <c r="O139" s="541"/>
      <c r="P139" s="477"/>
      <c r="Q139" s="324"/>
      <c r="R139" s="491" t="str">
        <f t="shared" si="71"/>
        <v/>
      </c>
      <c r="T139" s="477"/>
      <c r="U139" s="324"/>
      <c r="V139" s="491" t="str">
        <f t="shared" si="70"/>
        <v/>
      </c>
      <c r="X139" s="405"/>
      <c r="Y139" s="324"/>
      <c r="Z139" s="495"/>
      <c r="AA139" s="51"/>
    </row>
    <row r="140" spans="1:27" s="37" customFormat="1" ht="12">
      <c r="A140" s="324"/>
      <c r="B140" s="478"/>
      <c r="D140" s="492" t="str">
        <f t="shared" si="72"/>
        <v/>
      </c>
      <c r="F140" s="478"/>
      <c r="H140" s="492" t="str">
        <f t="shared" si="73"/>
        <v/>
      </c>
      <c r="J140" s="405"/>
      <c r="K140" s="324"/>
      <c r="L140" s="495"/>
      <c r="N140" s="568" t="s">
        <v>98</v>
      </c>
      <c r="O140" s="537"/>
      <c r="P140" s="478"/>
      <c r="R140" s="492" t="str">
        <f t="shared" si="71"/>
        <v/>
      </c>
      <c r="T140" s="478"/>
      <c r="V140" s="492" t="str">
        <f t="shared" si="70"/>
        <v/>
      </c>
      <c r="X140" s="405"/>
      <c r="Y140" s="324"/>
      <c r="Z140" s="495"/>
      <c r="AA140" s="51"/>
    </row>
    <row r="141" spans="1:27" s="37" customFormat="1" ht="12">
      <c r="A141" s="324"/>
      <c r="B141" s="478"/>
      <c r="D141" s="492" t="str">
        <f t="shared" si="72"/>
        <v/>
      </c>
      <c r="F141" s="478"/>
      <c r="H141" s="492" t="str">
        <f t="shared" si="73"/>
        <v/>
      </c>
      <c r="J141" s="405"/>
      <c r="K141" s="324"/>
      <c r="L141" s="495"/>
      <c r="N141" s="568" t="s">
        <v>99</v>
      </c>
      <c r="O141" s="537"/>
      <c r="P141" s="478"/>
      <c r="R141" s="492" t="str">
        <f t="shared" si="71"/>
        <v/>
      </c>
      <c r="T141" s="478"/>
      <c r="V141" s="492" t="str">
        <f t="shared" si="70"/>
        <v/>
      </c>
      <c r="X141" s="405"/>
      <c r="Y141" s="324"/>
      <c r="Z141" s="495"/>
      <c r="AA141" s="51"/>
    </row>
    <row r="142" spans="1:27" s="37" customFormat="1" ht="12">
      <c r="A142" s="324"/>
      <c r="B142" s="478"/>
      <c r="D142" s="492" t="str">
        <f t="shared" si="72"/>
        <v/>
      </c>
      <c r="F142" s="478"/>
      <c r="H142" s="492" t="str">
        <f t="shared" si="73"/>
        <v/>
      </c>
      <c r="J142" s="405"/>
      <c r="K142" s="324"/>
      <c r="L142" s="495"/>
      <c r="N142" s="568" t="s">
        <v>117</v>
      </c>
      <c r="O142" s="537"/>
      <c r="P142" s="478"/>
      <c r="R142" s="492" t="str">
        <f t="shared" si="71"/>
        <v/>
      </c>
      <c r="T142" s="478"/>
      <c r="V142" s="492" t="str">
        <f t="shared" si="70"/>
        <v/>
      </c>
      <c r="X142" s="405"/>
      <c r="Y142" s="324"/>
      <c r="Z142" s="495"/>
      <c r="AA142" s="51"/>
    </row>
    <row r="143" spans="1:27" s="37" customFormat="1" ht="12">
      <c r="A143" s="324"/>
      <c r="B143" s="483"/>
      <c r="D143" s="496" t="str">
        <f t="shared" si="72"/>
        <v/>
      </c>
      <c r="F143" s="483"/>
      <c r="H143" s="496" t="str">
        <f t="shared" si="73"/>
        <v/>
      </c>
      <c r="J143" s="405"/>
      <c r="K143" s="324"/>
      <c r="L143" s="495"/>
      <c r="N143" s="568"/>
      <c r="O143" s="538"/>
      <c r="P143" s="483"/>
      <c r="R143" s="496" t="str">
        <f t="shared" si="71"/>
        <v/>
      </c>
      <c r="T143" s="483"/>
      <c r="V143" s="496" t="str">
        <f t="shared" si="70"/>
        <v/>
      </c>
      <c r="X143" s="405"/>
      <c r="Y143" s="324"/>
      <c r="Z143" s="495"/>
      <c r="AA143" s="51"/>
    </row>
    <row r="144" spans="1:27" s="324" customFormat="1" ht="12">
      <c r="B144" s="477"/>
      <c r="D144" s="491" t="str">
        <f t="shared" si="72"/>
        <v/>
      </c>
      <c r="F144" s="477"/>
      <c r="H144" s="491" t="str">
        <f t="shared" si="73"/>
        <v/>
      </c>
      <c r="J144" s="405"/>
      <c r="L144" s="495"/>
      <c r="N144" s="570" t="s">
        <v>100</v>
      </c>
      <c r="O144" s="539"/>
      <c r="P144" s="477"/>
      <c r="R144" s="491" t="str">
        <f t="shared" si="71"/>
        <v/>
      </c>
      <c r="T144" s="477"/>
      <c r="V144" s="491" t="str">
        <f t="shared" si="70"/>
        <v/>
      </c>
      <c r="X144" s="405"/>
      <c r="Z144" s="495"/>
      <c r="AA144" s="417"/>
    </row>
    <row r="145" spans="1:27" s="2" customFormat="1" ht="12">
      <c r="A145" s="40"/>
      <c r="B145" s="480">
        <f>SUM(B139:B144)</f>
        <v>0</v>
      </c>
      <c r="D145" s="501" t="str">
        <f t="shared" si="72"/>
        <v/>
      </c>
      <c r="F145" s="480">
        <f>SUM(F139:F144)</f>
        <v>0</v>
      </c>
      <c r="H145" s="501" t="str">
        <f t="shared" si="73"/>
        <v/>
      </c>
      <c r="J145" s="472"/>
      <c r="K145" s="40"/>
      <c r="L145" s="500"/>
      <c r="N145" s="568" t="s">
        <v>101</v>
      </c>
      <c r="O145" s="537"/>
      <c r="P145" s="480">
        <f>SUM(P139:P144)</f>
        <v>0</v>
      </c>
      <c r="R145" s="501" t="str">
        <f t="shared" si="71"/>
        <v/>
      </c>
      <c r="T145" s="480">
        <f>SUM(T139:T144)</f>
        <v>0</v>
      </c>
      <c r="V145" s="501" t="str">
        <f t="shared" si="70"/>
        <v/>
      </c>
      <c r="X145" s="472"/>
      <c r="Y145" s="40"/>
      <c r="Z145" s="500"/>
      <c r="AA145" s="51"/>
    </row>
    <row r="146" spans="1:27" s="2" customFormat="1" ht="12">
      <c r="A146" s="40"/>
      <c r="B146" s="480"/>
      <c r="D146" s="501" t="str">
        <f t="shared" si="72"/>
        <v/>
      </c>
      <c r="F146" s="480"/>
      <c r="H146" s="501" t="str">
        <f t="shared" si="73"/>
        <v/>
      </c>
      <c r="J146" s="472"/>
      <c r="K146" s="40"/>
      <c r="L146" s="500"/>
      <c r="N146" s="569" t="s">
        <v>100</v>
      </c>
      <c r="O146" s="541"/>
      <c r="P146" s="480"/>
      <c r="R146" s="501" t="str">
        <f t="shared" si="71"/>
        <v/>
      </c>
      <c r="T146" s="480"/>
      <c r="V146" s="501" t="str">
        <f t="shared" si="70"/>
        <v/>
      </c>
      <c r="X146" s="472"/>
      <c r="Y146" s="40"/>
      <c r="Z146" s="500"/>
      <c r="AA146" s="51"/>
    </row>
    <row r="147" spans="1:27" s="37" customFormat="1" ht="12">
      <c r="A147" s="324"/>
      <c r="B147" s="478"/>
      <c r="D147" s="492" t="str">
        <f t="shared" si="72"/>
        <v/>
      </c>
      <c r="F147" s="478"/>
      <c r="H147" s="492" t="str">
        <f t="shared" si="73"/>
        <v/>
      </c>
      <c r="J147" s="405"/>
      <c r="K147" s="324"/>
      <c r="L147" s="495"/>
      <c r="N147" s="568" t="s">
        <v>102</v>
      </c>
      <c r="O147" s="537"/>
      <c r="P147" s="478"/>
      <c r="R147" s="492" t="str">
        <f t="shared" si="71"/>
        <v/>
      </c>
      <c r="T147" s="478"/>
      <c r="V147" s="492" t="str">
        <f t="shared" si="70"/>
        <v/>
      </c>
      <c r="X147" s="405"/>
      <c r="Y147" s="324"/>
      <c r="Z147" s="495"/>
      <c r="AA147" s="417"/>
    </row>
    <row r="148" spans="1:27" s="37" customFormat="1" ht="12">
      <c r="A148" s="324"/>
      <c r="B148" s="478"/>
      <c r="D148" s="492" t="str">
        <f t="shared" si="72"/>
        <v/>
      </c>
      <c r="F148" s="478"/>
      <c r="H148" s="492" t="str">
        <f t="shared" si="73"/>
        <v/>
      </c>
      <c r="J148" s="405"/>
      <c r="K148" s="324"/>
      <c r="L148" s="495"/>
      <c r="N148" s="568" t="s">
        <v>103</v>
      </c>
      <c r="O148" s="537"/>
      <c r="P148" s="478"/>
      <c r="R148" s="492" t="str">
        <f t="shared" si="71"/>
        <v/>
      </c>
      <c r="T148" s="478"/>
      <c r="V148" s="492" t="str">
        <f t="shared" si="70"/>
        <v/>
      </c>
      <c r="X148" s="405"/>
      <c r="Y148" s="324"/>
      <c r="Z148" s="495"/>
      <c r="AA148" s="51"/>
    </row>
    <row r="149" spans="1:27" s="37" customFormat="1" ht="12">
      <c r="A149" s="324"/>
      <c r="B149" s="478"/>
      <c r="D149" s="492" t="str">
        <f t="shared" si="72"/>
        <v/>
      </c>
      <c r="F149" s="478"/>
      <c r="H149" s="492" t="str">
        <f t="shared" si="73"/>
        <v/>
      </c>
      <c r="J149" s="405"/>
      <c r="K149" s="324"/>
      <c r="L149" s="495"/>
      <c r="N149" s="568" t="s">
        <v>117</v>
      </c>
      <c r="O149" s="537"/>
      <c r="P149" s="478"/>
      <c r="R149" s="492" t="str">
        <f t="shared" si="71"/>
        <v/>
      </c>
      <c r="T149" s="478"/>
      <c r="V149" s="492" t="str">
        <f t="shared" si="70"/>
        <v/>
      </c>
      <c r="X149" s="405"/>
      <c r="Y149" s="324"/>
      <c r="Z149" s="495"/>
      <c r="AA149" s="51"/>
    </row>
    <row r="150" spans="1:27" s="37" customFormat="1" ht="12">
      <c r="A150" s="324"/>
      <c r="B150" s="478"/>
      <c r="D150" s="492" t="str">
        <f t="shared" si="72"/>
        <v/>
      </c>
      <c r="F150" s="478"/>
      <c r="H150" s="492" t="str">
        <f t="shared" si="73"/>
        <v/>
      </c>
      <c r="J150" s="405"/>
      <c r="K150" s="324"/>
      <c r="L150" s="495"/>
      <c r="N150" s="605"/>
      <c r="O150" s="538"/>
      <c r="P150" s="478"/>
      <c r="R150" s="492" t="str">
        <f t="shared" si="71"/>
        <v/>
      </c>
      <c r="T150" s="478"/>
      <c r="V150" s="492" t="str">
        <f t="shared" si="70"/>
        <v/>
      </c>
      <c r="X150" s="405"/>
      <c r="Y150" s="324"/>
      <c r="Z150" s="495"/>
      <c r="AA150" s="51"/>
    </row>
    <row r="151" spans="1:27" s="37" customFormat="1" ht="36">
      <c r="A151" s="324"/>
      <c r="B151" s="470">
        <f>SUM(B145:B150)</f>
        <v>0</v>
      </c>
      <c r="D151" s="497" t="str">
        <f t="shared" si="72"/>
        <v/>
      </c>
      <c r="F151" s="470">
        <f>SUM(F145:F150)</f>
        <v>0</v>
      </c>
      <c r="H151" s="497" t="str">
        <f>IF(F151=0,"",F151/F$136)</f>
        <v/>
      </c>
      <c r="J151" s="405"/>
      <c r="K151" s="324"/>
      <c r="L151" s="495"/>
      <c r="N151" s="570" t="s">
        <v>171</v>
      </c>
      <c r="O151" s="539"/>
      <c r="P151" s="470">
        <f>SUM(P145:P150)</f>
        <v>0</v>
      </c>
      <c r="R151" s="497" t="str">
        <f t="shared" si="71"/>
        <v/>
      </c>
      <c r="T151" s="470">
        <f>SUM(T145:T150)</f>
        <v>0</v>
      </c>
      <c r="V151" s="497" t="str">
        <f t="shared" si="70"/>
        <v/>
      </c>
      <c r="X151" s="405"/>
      <c r="Y151" s="324"/>
      <c r="Z151" s="495"/>
      <c r="AA151" s="417"/>
    </row>
    <row r="152" spans="1:27" s="37" customFormat="1" ht="12">
      <c r="A152" s="324"/>
      <c r="B152" s="458"/>
      <c r="D152" s="465" t="str">
        <f t="shared" si="72"/>
        <v/>
      </c>
      <c r="F152" s="458"/>
      <c r="H152" s="465" t="str">
        <f t="shared" si="73"/>
        <v/>
      </c>
      <c r="J152" s="458"/>
      <c r="L152" s="465"/>
      <c r="N152" s="429"/>
      <c r="O152" s="539"/>
      <c r="P152" s="458"/>
      <c r="R152" s="465" t="str">
        <f t="shared" si="71"/>
        <v/>
      </c>
      <c r="T152" s="458"/>
      <c r="V152" s="465" t="str">
        <f t="shared" si="70"/>
        <v/>
      </c>
      <c r="X152" s="458"/>
      <c r="Z152" s="465"/>
      <c r="AA152" s="417"/>
    </row>
    <row r="153" spans="1:27" s="37" customFormat="1" ht="12">
      <c r="A153" s="324"/>
      <c r="B153" s="458"/>
      <c r="D153" s="465"/>
      <c r="F153" s="458"/>
      <c r="H153" s="465"/>
      <c r="J153" s="458"/>
      <c r="L153" s="465"/>
      <c r="N153" s="428" t="s">
        <v>2</v>
      </c>
      <c r="O153" s="539"/>
      <c r="P153" s="458"/>
      <c r="R153" s="465"/>
      <c r="T153" s="458"/>
      <c r="V153" s="465"/>
      <c r="X153" s="458"/>
      <c r="Z153" s="465"/>
      <c r="AA153" s="51"/>
    </row>
    <row r="154" spans="1:27" s="37" customFormat="1" ht="12">
      <c r="A154" s="473"/>
      <c r="B154" s="481"/>
      <c r="C154" s="373"/>
      <c r="D154" s="502" t="str">
        <f>IF(B154="","",B154/B$156)</f>
        <v/>
      </c>
      <c r="E154" s="373"/>
      <c r="F154" s="481"/>
      <c r="G154" s="373"/>
      <c r="H154" s="502" t="str">
        <f>IF(F154="","",F154/F$156)</f>
        <v/>
      </c>
      <c r="I154" s="373"/>
      <c r="J154" s="574"/>
      <c r="K154" s="373"/>
      <c r="L154" s="502"/>
      <c r="M154" s="373"/>
      <c r="N154" s="437" t="s">
        <v>4</v>
      </c>
      <c r="O154" s="539"/>
      <c r="P154" s="481"/>
      <c r="Q154" s="373"/>
      <c r="R154" s="502" t="str">
        <f>IF(P154="","",P154/P$156)</f>
        <v/>
      </c>
      <c r="S154" s="373"/>
      <c r="T154" s="481"/>
      <c r="U154" s="373"/>
      <c r="V154" s="502" t="str">
        <f>IF(T154="","",T154/T$156)</f>
        <v/>
      </c>
      <c r="W154" s="373"/>
      <c r="X154" s="574"/>
      <c r="Y154" s="373"/>
      <c r="Z154" s="502"/>
      <c r="AA154" s="575"/>
    </row>
    <row r="155" spans="1:27" s="37" customFormat="1" ht="12">
      <c r="A155" s="366"/>
      <c r="B155" s="478"/>
      <c r="C155" s="324"/>
      <c r="D155" s="492" t="str">
        <f>IF(B155="","",B155/B$156)</f>
        <v/>
      </c>
      <c r="E155" s="324"/>
      <c r="F155" s="478"/>
      <c r="G155" s="324"/>
      <c r="H155" s="492" t="str">
        <f>IF(F155="","",F155/F$156)</f>
        <v/>
      </c>
      <c r="I155" s="324"/>
      <c r="J155" s="405"/>
      <c r="K155" s="324"/>
      <c r="L155" s="495"/>
      <c r="M155" s="324"/>
      <c r="N155" s="571" t="s">
        <v>3</v>
      </c>
      <c r="O155" s="539"/>
      <c r="P155" s="478"/>
      <c r="Q155" s="324"/>
      <c r="R155" s="492" t="str">
        <f>IF(P155="","",P155/P$156)</f>
        <v/>
      </c>
      <c r="S155" s="324"/>
      <c r="T155" s="478"/>
      <c r="U155" s="324"/>
      <c r="V155" s="492" t="str">
        <f>IF(T155="","",T155/T$156)</f>
        <v/>
      </c>
      <c r="W155" s="324"/>
      <c r="X155" s="405"/>
      <c r="Y155" s="324"/>
      <c r="Z155" s="495"/>
      <c r="AA155" s="576"/>
    </row>
    <row r="156" spans="1:27" s="37" customFormat="1" ht="12">
      <c r="A156" s="366"/>
      <c r="B156" s="482">
        <f>B154+B155</f>
        <v>0</v>
      </c>
      <c r="C156" s="324"/>
      <c r="D156" s="494" t="str">
        <f>IF(B156=0,"",B156/B$156)</f>
        <v/>
      </c>
      <c r="E156" s="324"/>
      <c r="F156" s="482">
        <f>F154+F155</f>
        <v>0</v>
      </c>
      <c r="G156" s="324"/>
      <c r="H156" s="494" t="str">
        <f>IF(F156=0,"",F156/F$156)</f>
        <v/>
      </c>
      <c r="I156" s="324"/>
      <c r="J156" s="405"/>
      <c r="K156" s="324"/>
      <c r="L156" s="495"/>
      <c r="M156" s="324"/>
      <c r="N156" s="1228" t="s">
        <v>409</v>
      </c>
      <c r="O156" s="433"/>
      <c r="P156" s="482">
        <f>P154+P155</f>
        <v>0</v>
      </c>
      <c r="Q156" s="324"/>
      <c r="R156" s="494" t="str">
        <f>IF(P156=0,"",P156/P$156)</f>
        <v/>
      </c>
      <c r="S156" s="324"/>
      <c r="T156" s="482">
        <f>T154+T155</f>
        <v>0</v>
      </c>
      <c r="U156" s="324"/>
      <c r="V156" s="494" t="str">
        <f>IF(T156=0,"",T156/T$156)</f>
        <v/>
      </c>
      <c r="W156" s="324"/>
      <c r="X156" s="405"/>
      <c r="Y156" s="324"/>
      <c r="Z156" s="495"/>
      <c r="AA156" s="577"/>
    </row>
    <row r="157" spans="1:27" s="37" customFormat="1" ht="3" customHeight="1">
      <c r="A157" s="474"/>
      <c r="B157" s="470"/>
      <c r="C157" s="376"/>
      <c r="D157" s="497"/>
      <c r="E157" s="376"/>
      <c r="F157" s="470"/>
      <c r="G157" s="376"/>
      <c r="H157" s="497"/>
      <c r="I157" s="376"/>
      <c r="J157" s="470"/>
      <c r="K157" s="376"/>
      <c r="L157" s="497"/>
      <c r="M157" s="376"/>
      <c r="N157" s="435"/>
      <c r="O157" s="539"/>
      <c r="P157" s="470"/>
      <c r="Q157" s="376"/>
      <c r="R157" s="497"/>
      <c r="S157" s="376"/>
      <c r="T157" s="470"/>
      <c r="U157" s="376"/>
      <c r="V157" s="497"/>
      <c r="W157" s="376"/>
      <c r="X157" s="470"/>
      <c r="Y157" s="376"/>
      <c r="Z157" s="497"/>
      <c r="AA157" s="578"/>
    </row>
    <row r="158" spans="1:27" s="37" customFormat="1" ht="12">
      <c r="A158" s="324"/>
      <c r="B158" s="405"/>
      <c r="D158" s="465"/>
      <c r="F158" s="405"/>
      <c r="H158" s="465"/>
      <c r="J158" s="405"/>
      <c r="L158" s="465"/>
      <c r="N158" s="428"/>
      <c r="O158" s="539"/>
      <c r="P158" s="405"/>
      <c r="R158" s="465"/>
      <c r="T158" s="405"/>
      <c r="V158" s="465"/>
      <c r="X158" s="405"/>
      <c r="Z158" s="465"/>
      <c r="AA158" s="51"/>
    </row>
    <row r="159" spans="1:27" s="37" customFormat="1" ht="12">
      <c r="A159" s="324"/>
      <c r="B159" s="405"/>
      <c r="D159" s="465"/>
      <c r="F159" s="405"/>
      <c r="H159" s="465"/>
      <c r="J159" s="405"/>
      <c r="L159" s="465"/>
      <c r="N159" s="573" t="s">
        <v>104</v>
      </c>
      <c r="O159" s="540"/>
      <c r="P159" s="405"/>
      <c r="R159" s="465"/>
      <c r="T159" s="405"/>
      <c r="V159" s="465"/>
      <c r="X159" s="405"/>
      <c r="Z159" s="465"/>
      <c r="AA159" s="51"/>
    </row>
    <row r="160" spans="1:27" s="37" customFormat="1" ht="12">
      <c r="A160" s="324"/>
      <c r="B160" s="405"/>
      <c r="D160" s="465"/>
      <c r="F160" s="405"/>
      <c r="H160" s="465"/>
      <c r="J160" s="405"/>
      <c r="L160" s="465"/>
      <c r="N160" s="428"/>
      <c r="O160" s="539"/>
      <c r="P160" s="405"/>
      <c r="R160" s="465"/>
      <c r="T160" s="405"/>
      <c r="V160" s="465"/>
      <c r="X160" s="405"/>
      <c r="Z160" s="465"/>
      <c r="AA160" s="417"/>
    </row>
    <row r="161" spans="1:27" s="37" customFormat="1" ht="12">
      <c r="A161" s="473"/>
      <c r="B161" s="481"/>
      <c r="C161" s="373"/>
      <c r="D161" s="1035" t="str">
        <f>IF(B161=0,"",B161/B$136)</f>
        <v/>
      </c>
      <c r="E161" s="373"/>
      <c r="F161" s="481"/>
      <c r="G161" s="373"/>
      <c r="H161" s="1035" t="str">
        <f>IF(F161=0,"",F161/F$136)</f>
        <v/>
      </c>
      <c r="I161" s="373"/>
      <c r="J161" s="574"/>
      <c r="K161" s="373"/>
      <c r="L161" s="502"/>
      <c r="M161" s="373"/>
      <c r="N161" s="437" t="s">
        <v>105</v>
      </c>
      <c r="O161" s="1036"/>
      <c r="P161" s="481"/>
      <c r="Q161" s="373"/>
      <c r="R161" s="1035" t="str">
        <f>IF(P161=0,"",P161/P$136)</f>
        <v/>
      </c>
      <c r="S161" s="373"/>
      <c r="T161" s="481"/>
      <c r="U161" s="373"/>
      <c r="V161" s="1035" t="str">
        <f>IF(T161=0,"",T161/T$136)</f>
        <v/>
      </c>
      <c r="W161" s="373"/>
      <c r="X161" s="574"/>
      <c r="Y161" s="373"/>
      <c r="Z161" s="502"/>
      <c r="AA161" s="575"/>
    </row>
    <row r="162" spans="1:27" s="37" customFormat="1" ht="12">
      <c r="A162" s="366"/>
      <c r="B162" s="478"/>
      <c r="C162" s="324"/>
      <c r="D162" s="492" t="str">
        <f>IF(B162=0,"",B162/B$136)</f>
        <v/>
      </c>
      <c r="E162" s="324"/>
      <c r="F162" s="478"/>
      <c r="G162" s="324"/>
      <c r="H162" s="492" t="str">
        <f>IF(F162=0,"",F162/F$136)</f>
        <v/>
      </c>
      <c r="I162" s="324"/>
      <c r="J162" s="405"/>
      <c r="K162" s="324"/>
      <c r="L162" s="495"/>
      <c r="M162" s="324"/>
      <c r="N162" s="439" t="s">
        <v>106</v>
      </c>
      <c r="O162" s="541"/>
      <c r="P162" s="478"/>
      <c r="Q162" s="324"/>
      <c r="R162" s="492" t="str">
        <f>IF(P162=0,"",P162/P$136)</f>
        <v/>
      </c>
      <c r="S162" s="324"/>
      <c r="T162" s="478"/>
      <c r="U162" s="324"/>
      <c r="V162" s="492" t="str">
        <f>IF(T162=0,"",T162/T$136)</f>
        <v/>
      </c>
      <c r="W162" s="324"/>
      <c r="X162" s="405"/>
      <c r="Y162" s="324"/>
      <c r="Z162" s="495"/>
      <c r="AA162" s="579"/>
    </row>
    <row r="163" spans="1:27" s="37" customFormat="1" ht="12">
      <c r="A163" s="366"/>
      <c r="B163" s="478"/>
      <c r="C163" s="324"/>
      <c r="D163" s="492" t="str">
        <f>IF(B163=0,"",B163/B$136)</f>
        <v/>
      </c>
      <c r="E163" s="324"/>
      <c r="F163" s="478"/>
      <c r="G163" s="324"/>
      <c r="H163" s="492" t="str">
        <f>IF(F163=0,"",F163/F$136)</f>
        <v/>
      </c>
      <c r="I163" s="324"/>
      <c r="J163" s="405"/>
      <c r="K163" s="324"/>
      <c r="L163" s="495"/>
      <c r="M163" s="324"/>
      <c r="N163" s="439" t="s">
        <v>107</v>
      </c>
      <c r="O163" s="541"/>
      <c r="P163" s="478"/>
      <c r="Q163" s="324"/>
      <c r="R163" s="492" t="str">
        <f>IF(P163=0,"",P163/P$136)</f>
        <v/>
      </c>
      <c r="S163" s="324"/>
      <c r="T163" s="478"/>
      <c r="U163" s="324"/>
      <c r="V163" s="492" t="str">
        <f>IF(T163=0,"",T163/T$136)</f>
        <v/>
      </c>
      <c r="W163" s="324"/>
      <c r="X163" s="405"/>
      <c r="Y163" s="324"/>
      <c r="Z163" s="495"/>
      <c r="AA163" s="579"/>
    </row>
    <row r="164" spans="1:27" s="37" customFormat="1" ht="12">
      <c r="A164" s="366"/>
      <c r="B164" s="482">
        <f>SUM(B161:B163)</f>
        <v>0</v>
      </c>
      <c r="C164" s="324"/>
      <c r="D164" s="494" t="str">
        <f>IF(B164=0,"",B164/B$136)</f>
        <v/>
      </c>
      <c r="E164" s="324"/>
      <c r="F164" s="482">
        <f>SUM(F161:F163)</f>
        <v>0</v>
      </c>
      <c r="G164" s="324"/>
      <c r="H164" s="494" t="str">
        <f>IF(F164=0,"",F164/F$136)</f>
        <v/>
      </c>
      <c r="I164" s="324"/>
      <c r="J164" s="405"/>
      <c r="K164" s="324"/>
      <c r="L164" s="495"/>
      <c r="M164" s="324"/>
      <c r="N164" s="432" t="s">
        <v>108</v>
      </c>
      <c r="O164" s="539"/>
      <c r="P164" s="482">
        <f>SUM(P161:P163)</f>
        <v>0</v>
      </c>
      <c r="Q164" s="324"/>
      <c r="R164" s="494" t="str">
        <f>IF(P164=0,"",P164/P$136)</f>
        <v/>
      </c>
      <c r="S164" s="324"/>
      <c r="T164" s="482">
        <f>SUM(T161:T163)</f>
        <v>0</v>
      </c>
      <c r="U164" s="324"/>
      <c r="V164" s="494" t="str">
        <f>IF(T164=0,"",T164/T$136)</f>
        <v/>
      </c>
      <c r="W164" s="324"/>
      <c r="X164" s="405"/>
      <c r="Y164" s="324"/>
      <c r="Z164" s="495"/>
      <c r="AA164" s="580"/>
    </row>
    <row r="165" spans="1:27" s="37" customFormat="1" ht="3.75" customHeight="1">
      <c r="A165" s="474"/>
      <c r="B165" s="470"/>
      <c r="C165" s="376"/>
      <c r="D165" s="497"/>
      <c r="E165" s="376"/>
      <c r="F165" s="470"/>
      <c r="G165" s="376"/>
      <c r="H165" s="497"/>
      <c r="I165" s="376"/>
      <c r="J165" s="470"/>
      <c r="K165" s="376"/>
      <c r="L165" s="497"/>
      <c r="M165" s="376"/>
      <c r="N165" s="435"/>
      <c r="O165" s="539"/>
      <c r="P165" s="470"/>
      <c r="Q165" s="376"/>
      <c r="R165" s="497"/>
      <c r="S165" s="376"/>
      <c r="T165" s="470"/>
      <c r="U165" s="376"/>
      <c r="V165" s="497"/>
      <c r="W165" s="376"/>
      <c r="X165" s="470"/>
      <c r="Y165" s="376"/>
      <c r="Z165" s="497"/>
      <c r="AA165" s="581"/>
    </row>
    <row r="166" spans="1:27" s="37" customFormat="1" ht="12">
      <c r="A166" s="324"/>
      <c r="B166" s="405"/>
      <c r="D166" s="465"/>
      <c r="F166" s="405"/>
      <c r="H166" s="465"/>
      <c r="J166" s="405"/>
      <c r="L166" s="465"/>
      <c r="N166" s="432"/>
      <c r="O166" s="539"/>
      <c r="P166" s="405"/>
      <c r="R166" s="465"/>
      <c r="T166" s="405"/>
      <c r="V166" s="465"/>
      <c r="X166" s="405"/>
      <c r="Z166" s="465"/>
      <c r="AA166" s="503"/>
    </row>
    <row r="167" spans="1:27" s="37" customFormat="1" ht="16.5" customHeight="1">
      <c r="A167" s="324"/>
      <c r="B167" s="405"/>
      <c r="D167" s="465"/>
      <c r="F167" s="405"/>
      <c r="H167" s="465"/>
      <c r="J167" s="405"/>
      <c r="L167" s="465"/>
      <c r="N167" s="572" t="s">
        <v>109</v>
      </c>
      <c r="O167" s="542"/>
      <c r="P167" s="405"/>
      <c r="R167" s="465"/>
      <c r="T167" s="405"/>
      <c r="V167" s="465"/>
      <c r="X167" s="405"/>
      <c r="Z167" s="465"/>
      <c r="AA167" s="503"/>
    </row>
    <row r="168" spans="1:27" s="37" customFormat="1" ht="12">
      <c r="A168" s="324"/>
      <c r="B168" s="405"/>
      <c r="D168" s="465"/>
      <c r="F168" s="405"/>
      <c r="H168" s="465"/>
      <c r="J168" s="405"/>
      <c r="L168" s="465"/>
      <c r="N168" s="572"/>
      <c r="O168" s="542"/>
      <c r="P168" s="405"/>
      <c r="R168" s="465"/>
      <c r="T168" s="405"/>
      <c r="V168" s="465"/>
      <c r="X168" s="405"/>
      <c r="Z168" s="465"/>
      <c r="AA168" s="503"/>
    </row>
    <row r="169" spans="1:27" s="37" customFormat="1" ht="12">
      <c r="A169" s="473"/>
      <c r="B169" s="481"/>
      <c r="C169" s="373"/>
      <c r="D169" s="502"/>
      <c r="E169" s="373"/>
      <c r="F169" s="481"/>
      <c r="G169" s="373"/>
      <c r="H169" s="502"/>
      <c r="I169" s="373"/>
      <c r="J169" s="574"/>
      <c r="K169" s="373"/>
      <c r="L169" s="502"/>
      <c r="M169" s="373"/>
      <c r="N169" s="437" t="s">
        <v>110</v>
      </c>
      <c r="O169" s="541"/>
      <c r="P169" s="481"/>
      <c r="Q169" s="373"/>
      <c r="R169" s="502"/>
      <c r="S169" s="373"/>
      <c r="T169" s="481"/>
      <c r="U169" s="373"/>
      <c r="V169" s="502"/>
      <c r="W169" s="373"/>
      <c r="X169" s="574"/>
      <c r="Y169" s="373"/>
      <c r="Z169" s="502"/>
      <c r="AA169" s="582"/>
    </row>
    <row r="170" spans="1:27" s="37" customFormat="1" ht="12">
      <c r="A170" s="366"/>
      <c r="B170" s="478"/>
      <c r="C170" s="324"/>
      <c r="D170" s="492" t="str">
        <f>IF(B170=0,"",B170/B$136)</f>
        <v/>
      </c>
      <c r="E170" s="324"/>
      <c r="F170" s="478"/>
      <c r="G170" s="324"/>
      <c r="H170" s="492" t="str">
        <f>IF(F170=0,"",F170/F$136)</f>
        <v/>
      </c>
      <c r="I170" s="324"/>
      <c r="J170" s="405"/>
      <c r="K170" s="324"/>
      <c r="L170" s="495"/>
      <c r="M170" s="324"/>
      <c r="N170" s="340" t="s">
        <v>55</v>
      </c>
      <c r="O170" s="543"/>
      <c r="P170" s="478"/>
      <c r="Q170" s="324"/>
      <c r="R170" s="492" t="str">
        <f>IF(P170=0,"",P170/P$136)</f>
        <v/>
      </c>
      <c r="S170" s="324"/>
      <c r="T170" s="478"/>
      <c r="U170" s="324"/>
      <c r="V170" s="492" t="str">
        <f>IF(T170=0,"",T170/T$136)</f>
        <v/>
      </c>
      <c r="W170" s="324"/>
      <c r="X170" s="405"/>
      <c r="Y170" s="324"/>
      <c r="Z170" s="495"/>
      <c r="AA170" s="580"/>
    </row>
    <row r="171" spans="1:27" s="37" customFormat="1" ht="12">
      <c r="A171" s="366"/>
      <c r="B171" s="478"/>
      <c r="C171" s="324"/>
      <c r="D171" s="492" t="str">
        <f>IF(B171=0,"",B171/B$136)</f>
        <v/>
      </c>
      <c r="E171" s="324"/>
      <c r="F171" s="478"/>
      <c r="G171" s="324"/>
      <c r="H171" s="492" t="str">
        <f>IF(F171=0,"",F171/F$136)</f>
        <v/>
      </c>
      <c r="I171" s="324"/>
      <c r="J171" s="405"/>
      <c r="K171" s="324"/>
      <c r="L171" s="495"/>
      <c r="M171" s="324"/>
      <c r="N171" s="439" t="s">
        <v>56</v>
      </c>
      <c r="O171" s="541"/>
      <c r="P171" s="478"/>
      <c r="Q171" s="324"/>
      <c r="R171" s="492" t="str">
        <f>IF(P171=0,"",P171/P$136)</f>
        <v/>
      </c>
      <c r="S171" s="324"/>
      <c r="T171" s="478"/>
      <c r="U171" s="324"/>
      <c r="V171" s="492" t="str">
        <f>IF(T171=0,"",T171/T$136)</f>
        <v/>
      </c>
      <c r="W171" s="324"/>
      <c r="X171" s="405"/>
      <c r="Y171" s="324"/>
      <c r="Z171" s="495"/>
      <c r="AA171" s="580"/>
    </row>
    <row r="172" spans="1:27" s="37" customFormat="1" ht="12">
      <c r="A172" s="366"/>
      <c r="B172" s="478"/>
      <c r="C172" s="324"/>
      <c r="D172" s="492" t="str">
        <f>IF(B172=0,"",B172/B$136)</f>
        <v/>
      </c>
      <c r="E172" s="324"/>
      <c r="F172" s="478"/>
      <c r="G172" s="324"/>
      <c r="H172" s="492" t="str">
        <f>IF(F172=0,"",F172/F$136)</f>
        <v/>
      </c>
      <c r="I172" s="324"/>
      <c r="J172" s="405"/>
      <c r="K172" s="324"/>
      <c r="L172" s="495"/>
      <c r="M172" s="324"/>
      <c r="N172" s="338" t="s">
        <v>30</v>
      </c>
      <c r="O172" s="537"/>
      <c r="P172" s="478"/>
      <c r="Q172" s="324"/>
      <c r="R172" s="492" t="str">
        <f>IF(P172=0,"",P172/P$136)</f>
        <v/>
      </c>
      <c r="S172" s="324"/>
      <c r="T172" s="478"/>
      <c r="U172" s="324"/>
      <c r="V172" s="492" t="str">
        <f>IF(T172=0,"",T172/T$136)</f>
        <v/>
      </c>
      <c r="W172" s="324"/>
      <c r="X172" s="405"/>
      <c r="Y172" s="324"/>
      <c r="Z172" s="495"/>
      <c r="AA172" s="580"/>
    </row>
    <row r="173" spans="1:27">
      <c r="A173" s="138"/>
      <c r="B173" s="482">
        <f>SUM(B169:B172)</f>
        <v>0</v>
      </c>
      <c r="C173" s="26"/>
      <c r="D173" s="494" t="str">
        <f>IF(B173=0,"",B173/B$136)</f>
        <v/>
      </c>
      <c r="E173" s="26"/>
      <c r="F173" s="482">
        <f>SUM(F169:F172)</f>
        <v>0</v>
      </c>
      <c r="G173" s="26"/>
      <c r="H173" s="494" t="str">
        <f>IF(F173=0,"",F173/F$136)</f>
        <v/>
      </c>
      <c r="I173" s="26"/>
      <c r="J173" s="405"/>
      <c r="K173" s="26"/>
      <c r="L173" s="495"/>
      <c r="M173" s="26"/>
      <c r="N173" s="432" t="s">
        <v>57</v>
      </c>
      <c r="O173" s="544"/>
      <c r="P173" s="482">
        <f>SUM(P169:P172)</f>
        <v>0</v>
      </c>
      <c r="Q173" s="26"/>
      <c r="R173" s="494" t="str">
        <f>IF(P173=0,"",P173/P$136)</f>
        <v/>
      </c>
      <c r="S173" s="26"/>
      <c r="T173" s="482">
        <f>SUM(T169:T172)</f>
        <v>0</v>
      </c>
      <c r="U173" s="26"/>
      <c r="V173" s="494" t="str">
        <f>IF(T173=0,"",T173/T$136)</f>
        <v/>
      </c>
      <c r="W173" s="26"/>
      <c r="X173" s="405"/>
      <c r="Y173" s="26"/>
      <c r="Z173" s="495"/>
      <c r="AA173" s="580"/>
    </row>
    <row r="174" spans="1:27" ht="5.25" customHeight="1">
      <c r="A174" s="475"/>
      <c r="B174" s="470"/>
      <c r="C174" s="476"/>
      <c r="D174" s="497"/>
      <c r="E174" s="476"/>
      <c r="F174" s="470"/>
      <c r="G174" s="476"/>
      <c r="H174" s="497"/>
      <c r="I174" s="476"/>
      <c r="J174" s="470"/>
      <c r="K174" s="476"/>
      <c r="L174" s="497"/>
      <c r="M174" s="476"/>
      <c r="N174" s="435"/>
      <c r="O174" s="539"/>
      <c r="P174" s="470"/>
      <c r="Q174" s="476"/>
      <c r="R174" s="497"/>
      <c r="S174" s="476"/>
      <c r="T174" s="470"/>
      <c r="U174" s="476"/>
      <c r="V174" s="497"/>
      <c r="W174" s="476"/>
      <c r="X174" s="470"/>
      <c r="Y174" s="476"/>
      <c r="Z174" s="497"/>
      <c r="AA174" s="581"/>
    </row>
    <row r="175" spans="1:27">
      <c r="H175" s="465"/>
      <c r="L175" s="465"/>
      <c r="P175" s="458"/>
      <c r="R175" s="465"/>
      <c r="T175" s="458"/>
      <c r="V175" s="465"/>
      <c r="W175" s="503"/>
      <c r="X175" s="458"/>
      <c r="Z175" s="465"/>
      <c r="AA175" s="503"/>
    </row>
    <row r="176" spans="1:27">
      <c r="B176" s="162" t="s">
        <v>53</v>
      </c>
      <c r="H176" s="465"/>
      <c r="L176" s="465"/>
      <c r="O176" s="531"/>
      <c r="P176" s="458"/>
      <c r="R176" s="465"/>
      <c r="T176" s="458"/>
      <c r="V176" s="465"/>
      <c r="W176" s="503"/>
      <c r="X176" s="458"/>
      <c r="Z176" s="465"/>
      <c r="AA176" s="503"/>
    </row>
    <row r="177" spans="2:27">
      <c r="B177" s="515" t="s">
        <v>410</v>
      </c>
      <c r="H177" s="465"/>
      <c r="L177" s="465"/>
      <c r="O177" s="545"/>
      <c r="P177" s="452"/>
      <c r="Q177" s="452"/>
      <c r="R177" s="452"/>
      <c r="S177" s="452"/>
      <c r="T177" s="452"/>
      <c r="U177" s="452"/>
      <c r="V177" s="452"/>
      <c r="W177" s="452"/>
      <c r="X177" s="452"/>
      <c r="Y177" s="452"/>
      <c r="Z177" s="452"/>
      <c r="AA177" s="452"/>
    </row>
    <row r="178" spans="2:27">
      <c r="B178" s="1876" t="s">
        <v>181</v>
      </c>
      <c r="N178" s="337"/>
      <c r="O178" s="546"/>
      <c r="P178" s="155"/>
      <c r="Q178" s="157"/>
      <c r="R178" s="158"/>
      <c r="S178" s="337"/>
      <c r="T178" s="337"/>
      <c r="U178" s="337"/>
      <c r="V178" s="157"/>
      <c r="W178" s="158"/>
      <c r="X178" s="337"/>
      <c r="Y178" s="337"/>
      <c r="Z178" s="341"/>
      <c r="AA178" s="155"/>
    </row>
    <row r="180" spans="2:27" ht="27" customHeight="1"/>
    <row r="181" spans="2:27">
      <c r="N181" s="1298"/>
    </row>
    <row r="182" spans="2:27">
      <c r="B182" s="102" t="str">
        <f>"Situation financière " &amp;'Page de garde'!C4&amp;" affichant un déficit accumulé supérieur à 10 %"</f>
        <v>Situation financière 2018-2019 affichant un déficit accumulé supérieur à 10 %</v>
      </c>
      <c r="C182" s="328"/>
      <c r="D182" s="1232"/>
      <c r="E182" s="1232"/>
      <c r="F182" s="1232"/>
      <c r="G182" s="1233"/>
      <c r="H182" s="119"/>
      <c r="I182" s="1232"/>
      <c r="J182" s="1232"/>
      <c r="K182" s="1233"/>
    </row>
    <row r="183" spans="2:27" ht="27" customHeight="1">
      <c r="B183" s="2314" t="s">
        <v>764</v>
      </c>
      <c r="C183" s="2314"/>
      <c r="D183" s="2314"/>
      <c r="E183" s="2314"/>
      <c r="F183" s="2314"/>
      <c r="G183" s="2314"/>
      <c r="H183" s="2314"/>
      <c r="I183" s="2314"/>
      <c r="J183" s="2314"/>
      <c r="K183" s="2314"/>
      <c r="L183" s="2314"/>
      <c r="M183" s="2314"/>
      <c r="N183" s="2314"/>
      <c r="O183" s="2314"/>
      <c r="P183" s="2314"/>
      <c r="Q183" s="2314"/>
      <c r="R183" s="2314"/>
      <c r="S183" s="2314"/>
      <c r="T183" s="2314"/>
      <c r="U183" s="2314"/>
      <c r="V183" s="2314"/>
      <c r="W183" s="2314"/>
      <c r="X183" s="2314"/>
      <c r="Y183" s="2314"/>
      <c r="Z183" s="2314"/>
    </row>
    <row r="184" spans="2:27">
      <c r="B184" s="365"/>
      <c r="C184" s="328"/>
      <c r="D184" s="1112"/>
      <c r="E184" s="1112"/>
      <c r="F184" s="1112"/>
      <c r="G184" s="1113"/>
      <c r="H184" s="119"/>
      <c r="I184" s="1112"/>
      <c r="J184" s="1112"/>
      <c r="K184" s="1113"/>
    </row>
    <row r="185" spans="2:27">
      <c r="B185" s="365"/>
      <c r="C185" s="328"/>
      <c r="D185" s="1112"/>
      <c r="E185" s="1112"/>
      <c r="F185" s="1112"/>
      <c r="G185" s="1113"/>
      <c r="H185" s="119"/>
      <c r="I185" s="1112"/>
      <c r="J185" s="1112"/>
      <c r="K185" s="1113"/>
    </row>
    <row r="186" spans="2:27">
      <c r="B186" s="365"/>
      <c r="C186" s="328"/>
      <c r="D186" s="1112"/>
      <c r="E186" s="1112"/>
      <c r="F186" s="1112"/>
      <c r="G186" s="1113"/>
      <c r="H186" s="119"/>
      <c r="I186" s="1112"/>
      <c r="J186" s="1112"/>
      <c r="K186" s="1113"/>
    </row>
    <row r="187" spans="2:27">
      <c r="B187" s="365"/>
      <c r="C187" s="328"/>
      <c r="D187" s="1112"/>
      <c r="E187" s="1112"/>
      <c r="F187" s="1112"/>
      <c r="G187" s="1113"/>
      <c r="H187" s="119"/>
      <c r="I187" s="1112"/>
      <c r="J187" s="1112"/>
      <c r="K187" s="1113"/>
    </row>
    <row r="188" spans="2:27">
      <c r="B188" s="365"/>
      <c r="C188" s="328"/>
      <c r="D188" s="1112"/>
      <c r="E188" s="1112"/>
      <c r="F188" s="1112"/>
      <c r="G188" s="1113"/>
      <c r="H188" s="119"/>
      <c r="I188" s="1112"/>
      <c r="J188" s="1112"/>
      <c r="K188" s="1113"/>
    </row>
    <row r="189" spans="2:27">
      <c r="B189" s="365"/>
      <c r="C189" s="328"/>
      <c r="D189" s="1112"/>
      <c r="E189" s="1112"/>
      <c r="F189" s="1112"/>
      <c r="G189" s="1113"/>
      <c r="H189" s="119"/>
      <c r="I189" s="1112"/>
      <c r="J189" s="1112"/>
      <c r="K189" s="1113"/>
    </row>
    <row r="190" spans="2:27">
      <c r="B190" s="365"/>
      <c r="C190" s="328"/>
      <c r="D190" s="1112"/>
      <c r="E190" s="1112"/>
      <c r="F190" s="1112"/>
      <c r="G190" s="1113"/>
      <c r="H190" s="119"/>
      <c r="I190" s="1112"/>
      <c r="J190" s="1112"/>
      <c r="K190" s="1113"/>
    </row>
    <row r="191" spans="2:27">
      <c r="B191" s="365"/>
      <c r="C191" s="328"/>
      <c r="D191" s="1112"/>
      <c r="E191" s="1112"/>
      <c r="F191" s="1112"/>
      <c r="G191" s="1113"/>
      <c r="H191" s="119"/>
      <c r="I191" s="1112"/>
      <c r="J191" s="1112"/>
      <c r="K191" s="1113"/>
    </row>
    <row r="192" spans="2:27">
      <c r="B192" s="365"/>
      <c r="C192" s="328"/>
      <c r="D192" s="1112"/>
      <c r="E192" s="1112"/>
      <c r="F192" s="1112"/>
      <c r="G192" s="1113"/>
      <c r="H192" s="119"/>
      <c r="I192" s="1112"/>
      <c r="J192" s="1112"/>
      <c r="K192" s="1113"/>
    </row>
    <row r="193" spans="2:26">
      <c r="B193" s="365"/>
      <c r="C193" s="328"/>
      <c r="D193" s="1112"/>
      <c r="E193" s="1112"/>
      <c r="F193" s="1112"/>
      <c r="G193" s="1113"/>
      <c r="H193" s="119"/>
      <c r="I193" s="1112"/>
      <c r="J193" s="1112"/>
      <c r="K193" s="1113"/>
    </row>
    <row r="194" spans="2:26">
      <c r="C194" s="328"/>
      <c r="D194" s="1112"/>
      <c r="E194" s="1112"/>
      <c r="F194" s="1112"/>
      <c r="G194" s="1113"/>
      <c r="H194" s="119"/>
      <c r="I194" s="1112"/>
      <c r="J194" s="1112"/>
      <c r="K194" s="1113"/>
    </row>
    <row r="201" spans="2:26">
      <c r="B201" s="102" t="str">
        <f>"Situation financière " &amp;'Page de garde'!C4&amp;" affichant un surplus accumulé supérieur à 35 %"</f>
        <v>Situation financière 2018-2019 affichant un surplus accumulé supérieur à 35 %</v>
      </c>
      <c r="C201" s="1234"/>
      <c r="D201" s="1232"/>
      <c r="E201" s="1232"/>
      <c r="F201" s="1232"/>
      <c r="G201" s="1233"/>
      <c r="H201" s="119"/>
      <c r="I201" s="1232"/>
      <c r="J201" s="1232"/>
      <c r="K201" s="1233"/>
      <c r="N201" s="1234"/>
    </row>
    <row r="202" spans="2:26" ht="30" customHeight="1">
      <c r="B202" s="2314" t="str">
        <f>"Si votre situation financière affiche un surplus accumulé (Fonds d'administration générale (ligne 161) ou Actifs nets non affectés (Ligne 169)) supérieur à 35 % de vos revenus, précisez vos intentions ou vos objectifs à cet égard."</f>
        <v>Si votre situation financière affiche un surplus accumulé (Fonds d'administration générale (ligne 161) ou Actifs nets non affectés (Ligne 169)) supérieur à 35 % de vos revenus, précisez vos intentions ou vos objectifs à cet égard.</v>
      </c>
      <c r="C202" s="2314"/>
      <c r="D202" s="2314"/>
      <c r="E202" s="2314"/>
      <c r="F202" s="2314"/>
      <c r="G202" s="2314"/>
      <c r="H202" s="2314"/>
      <c r="I202" s="2314"/>
      <c r="J202" s="2314"/>
      <c r="K202" s="2314"/>
      <c r="L202" s="2314"/>
      <c r="M202" s="2314"/>
      <c r="N202" s="2314"/>
      <c r="O202" s="2314"/>
      <c r="P202" s="2314"/>
      <c r="Q202" s="2314"/>
      <c r="R202" s="2314"/>
      <c r="S202" s="2314"/>
      <c r="T202" s="2314"/>
      <c r="U202" s="2314"/>
      <c r="V202" s="2314"/>
      <c r="W202" s="2314"/>
      <c r="X202" s="2314"/>
      <c r="Y202" s="2314"/>
      <c r="Z202" s="2314"/>
    </row>
    <row r="204" spans="2:26">
      <c r="D204" s="1236"/>
    </row>
    <row r="220" spans="2:2">
      <c r="B220" s="1875" t="s">
        <v>654</v>
      </c>
    </row>
    <row r="223" spans="2:2">
      <c r="B223" s="365"/>
    </row>
  </sheetData>
  <customSheetViews>
    <customSheetView guid="{E81D238A-7B02-4284-898B-8B059A14501E}" showPageBreaks="1"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1"/>
      <headerFooter alignWithMargins="0">
        <oddFooter>&amp;R&amp;8Soutien à la mission</oddFooter>
      </headerFooter>
    </customSheetView>
    <customSheetView guid="{880C3229-9790-4559-BAA0-FBDBBD6DDD03}" showGridLines="0" zeroValues="0" topLeftCell="A181">
      <selection activeCell="H58" sqref="H58"/>
      <rowBreaks count="5" manualBreakCount="5">
        <brk id="52" max="16383" man="1"/>
        <brk id="77" max="16383" man="1"/>
        <brk id="97" max="16383" man="1"/>
        <brk id="134" max="16383" man="1"/>
        <brk id="179" max="16383" man="1"/>
      </rowBreaks>
      <colBreaks count="1" manualBreakCount="1">
        <brk id="27" max="1048575" man="1"/>
      </colBreaks>
      <pageMargins left="0.55118110236220474" right="0.31496062992125984" top="0.27559055118110237" bottom="0.35433070866141736" header="0" footer="0.27559055118110237"/>
      <pageSetup scale="80" firstPageNumber="29" fitToHeight="0" orientation="landscape" r:id="rId2"/>
      <headerFooter alignWithMargins="0">
        <oddFooter>&amp;R&amp;8Soutien à la mission</oddFooter>
      </headerFooter>
    </customSheetView>
  </customSheetViews>
  <mergeCells count="8">
    <mergeCell ref="B202:Z202"/>
    <mergeCell ref="B183:Z183"/>
    <mergeCell ref="X7:Z7"/>
    <mergeCell ref="J7:L7"/>
    <mergeCell ref="B7:D7"/>
    <mergeCell ref="F7:H7"/>
    <mergeCell ref="P7:Q7"/>
    <mergeCell ref="T7:U7"/>
  </mergeCells>
  <phoneticPr fontId="16" type="noConversion"/>
  <pageMargins left="0.55118110236220474" right="0.31496062992125984" top="0.27559055118110237" bottom="0.35433070866141736" header="0" footer="0.27559055118110237"/>
  <pageSetup scale="80" firstPageNumber="29" fitToHeight="0" orientation="landscape" r:id="rId3"/>
  <headerFooter alignWithMargins="0">
    <oddFooter>&amp;R&amp;8Rapport final d'activité</oddFooter>
  </headerFooter>
  <rowBreaks count="4" manualBreakCount="4">
    <brk id="52" max="16383" man="1"/>
    <brk id="77" max="16383" man="1"/>
    <brk id="134" max="16383" man="1"/>
    <brk id="179"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48187" r:id="rId6" name="Check Box 59">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8" r:id="rId7" name="Check Box 60">
              <controlPr defaultSize="0" autoFill="0" autoLine="0" autoPict="0">
                <anchor moveWithCells="1">
                  <from>
                    <xdr:col>14</xdr:col>
                    <xdr:colOff>0</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48189" r:id="rId8" name="Check Box 61">
              <controlPr defaultSize="0" autoFill="0" autoLine="0" autoPict="0">
                <anchor moveWithCells="1">
                  <from>
                    <xdr:col>15</xdr:col>
                    <xdr:colOff>257175</xdr:colOff>
                    <xdr:row>6</xdr:row>
                    <xdr:rowOff>247650</xdr:rowOff>
                  </from>
                  <to>
                    <xdr:col>15</xdr:col>
                    <xdr:colOff>561975</xdr:colOff>
                    <xdr:row>7</xdr:row>
                    <xdr:rowOff>28575</xdr:rowOff>
                  </to>
                </anchor>
              </controlPr>
            </control>
          </mc:Choice>
        </mc:AlternateContent>
        <mc:AlternateContent xmlns:mc="http://schemas.openxmlformats.org/markup-compatibility/2006">
          <mc:Choice Requires="x14">
            <control shapeId="48190" r:id="rId9" name="Check Box 62">
              <controlPr defaultSize="0" autoFill="0" autoLine="0" autoPict="0">
                <anchor moveWithCells="1">
                  <from>
                    <xdr:col>19</xdr:col>
                    <xdr:colOff>247650</xdr:colOff>
                    <xdr:row>6</xdr:row>
                    <xdr:rowOff>247650</xdr:rowOff>
                  </from>
                  <to>
                    <xdr:col>19</xdr:col>
                    <xdr:colOff>552450</xdr:colOff>
                    <xdr:row>7</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showGridLines="0" showZeros="0" zoomScaleNormal="100" zoomScaleSheetLayoutView="110" workbookViewId="0">
      <selection activeCell="A17" sqref="A17"/>
    </sheetView>
  </sheetViews>
  <sheetFormatPr baseColWidth="10" defaultRowHeight="12.75"/>
  <cols>
    <col min="1" max="1" width="36.85546875" style="1521" customWidth="1"/>
    <col min="2" max="2" width="4.42578125" style="1849" customWidth="1"/>
    <col min="3" max="3" width="15.140625" style="1521" customWidth="1"/>
    <col min="4" max="4" width="4.42578125" style="1849" customWidth="1"/>
    <col min="5" max="5" width="15" style="1521" customWidth="1"/>
    <col min="6" max="6" width="4.42578125" style="1849" customWidth="1"/>
    <col min="7" max="7" width="15.7109375" style="1521" customWidth="1"/>
    <col min="8" max="8" width="4.42578125" style="1849" customWidth="1"/>
    <col min="9" max="9" width="15.7109375" style="1521" customWidth="1"/>
    <col min="10" max="10" width="4.42578125" style="1849" customWidth="1"/>
    <col min="11" max="11" width="12.7109375" style="1521" customWidth="1"/>
    <col min="12" max="12" width="15.140625" style="1521" customWidth="1"/>
    <col min="13" max="260" width="11.42578125" style="1521"/>
    <col min="261" max="261" width="33.140625" style="1521" customWidth="1"/>
    <col min="262" max="266" width="16.85546875" style="1521" customWidth="1"/>
    <col min="267" max="267" width="13.42578125" style="1521" customWidth="1"/>
    <col min="268" max="268" width="15.140625" style="1521" customWidth="1"/>
    <col min="269" max="516" width="11.42578125" style="1521"/>
    <col min="517" max="517" width="33.140625" style="1521" customWidth="1"/>
    <col min="518" max="522" width="16.85546875" style="1521" customWidth="1"/>
    <col min="523" max="523" width="13.42578125" style="1521" customWidth="1"/>
    <col min="524" max="524" width="15.140625" style="1521" customWidth="1"/>
    <col min="525" max="772" width="11.42578125" style="1521"/>
    <col min="773" max="773" width="33.140625" style="1521" customWidth="1"/>
    <col min="774" max="778" width="16.85546875" style="1521" customWidth="1"/>
    <col min="779" max="779" width="13.42578125" style="1521" customWidth="1"/>
    <col min="780" max="780" width="15.140625" style="1521" customWidth="1"/>
    <col min="781" max="1028" width="11.42578125" style="1521"/>
    <col min="1029" max="1029" width="33.140625" style="1521" customWidth="1"/>
    <col min="1030" max="1034" width="16.85546875" style="1521" customWidth="1"/>
    <col min="1035" max="1035" width="13.42578125" style="1521" customWidth="1"/>
    <col min="1036" max="1036" width="15.140625" style="1521" customWidth="1"/>
    <col min="1037" max="1284" width="11.42578125" style="1521"/>
    <col min="1285" max="1285" width="33.140625" style="1521" customWidth="1"/>
    <col min="1286" max="1290" width="16.85546875" style="1521" customWidth="1"/>
    <col min="1291" max="1291" width="13.42578125" style="1521" customWidth="1"/>
    <col min="1292" max="1292" width="15.140625" style="1521" customWidth="1"/>
    <col min="1293" max="1540" width="11.42578125" style="1521"/>
    <col min="1541" max="1541" width="33.140625" style="1521" customWidth="1"/>
    <col min="1542" max="1546" width="16.85546875" style="1521" customWidth="1"/>
    <col min="1547" max="1547" width="13.42578125" style="1521" customWidth="1"/>
    <col min="1548" max="1548" width="15.140625" style="1521" customWidth="1"/>
    <col min="1549" max="1796" width="11.42578125" style="1521"/>
    <col min="1797" max="1797" width="33.140625" style="1521" customWidth="1"/>
    <col min="1798" max="1802" width="16.85546875" style="1521" customWidth="1"/>
    <col min="1803" max="1803" width="13.42578125" style="1521" customWidth="1"/>
    <col min="1804" max="1804" width="15.140625" style="1521" customWidth="1"/>
    <col min="1805" max="2052" width="11.42578125" style="1521"/>
    <col min="2053" max="2053" width="33.140625" style="1521" customWidth="1"/>
    <col min="2054" max="2058" width="16.85546875" style="1521" customWidth="1"/>
    <col min="2059" max="2059" width="13.42578125" style="1521" customWidth="1"/>
    <col min="2060" max="2060" width="15.140625" style="1521" customWidth="1"/>
    <col min="2061" max="2308" width="11.42578125" style="1521"/>
    <col min="2309" max="2309" width="33.140625" style="1521" customWidth="1"/>
    <col min="2310" max="2314" width="16.85546875" style="1521" customWidth="1"/>
    <col min="2315" max="2315" width="13.42578125" style="1521" customWidth="1"/>
    <col min="2316" max="2316" width="15.140625" style="1521" customWidth="1"/>
    <col min="2317" max="2564" width="11.42578125" style="1521"/>
    <col min="2565" max="2565" width="33.140625" style="1521" customWidth="1"/>
    <col min="2566" max="2570" width="16.85546875" style="1521" customWidth="1"/>
    <col min="2571" max="2571" width="13.42578125" style="1521" customWidth="1"/>
    <col min="2572" max="2572" width="15.140625" style="1521" customWidth="1"/>
    <col min="2573" max="2820" width="11.42578125" style="1521"/>
    <col min="2821" max="2821" width="33.140625" style="1521" customWidth="1"/>
    <col min="2822" max="2826" width="16.85546875" style="1521" customWidth="1"/>
    <col min="2827" max="2827" width="13.42578125" style="1521" customWidth="1"/>
    <col min="2828" max="2828" width="15.140625" style="1521" customWidth="1"/>
    <col min="2829" max="3076" width="11.42578125" style="1521"/>
    <col min="3077" max="3077" width="33.140625" style="1521" customWidth="1"/>
    <col min="3078" max="3082" width="16.85546875" style="1521" customWidth="1"/>
    <col min="3083" max="3083" width="13.42578125" style="1521" customWidth="1"/>
    <col min="3084" max="3084" width="15.140625" style="1521" customWidth="1"/>
    <col min="3085" max="3332" width="11.42578125" style="1521"/>
    <col min="3333" max="3333" width="33.140625" style="1521" customWidth="1"/>
    <col min="3334" max="3338" width="16.85546875" style="1521" customWidth="1"/>
    <col min="3339" max="3339" width="13.42578125" style="1521" customWidth="1"/>
    <col min="3340" max="3340" width="15.140625" style="1521" customWidth="1"/>
    <col min="3341" max="3588" width="11.42578125" style="1521"/>
    <col min="3589" max="3589" width="33.140625" style="1521" customWidth="1"/>
    <col min="3590" max="3594" width="16.85546875" style="1521" customWidth="1"/>
    <col min="3595" max="3595" width="13.42578125" style="1521" customWidth="1"/>
    <col min="3596" max="3596" width="15.140625" style="1521" customWidth="1"/>
    <col min="3597" max="3844" width="11.42578125" style="1521"/>
    <col min="3845" max="3845" width="33.140625" style="1521" customWidth="1"/>
    <col min="3846" max="3850" width="16.85546875" style="1521" customWidth="1"/>
    <col min="3851" max="3851" width="13.42578125" style="1521" customWidth="1"/>
    <col min="3852" max="3852" width="15.140625" style="1521" customWidth="1"/>
    <col min="3853" max="4100" width="11.42578125" style="1521"/>
    <col min="4101" max="4101" width="33.140625" style="1521" customWidth="1"/>
    <col min="4102" max="4106" width="16.85546875" style="1521" customWidth="1"/>
    <col min="4107" max="4107" width="13.42578125" style="1521" customWidth="1"/>
    <col min="4108" max="4108" width="15.140625" style="1521" customWidth="1"/>
    <col min="4109" max="4356" width="11.42578125" style="1521"/>
    <col min="4357" max="4357" width="33.140625" style="1521" customWidth="1"/>
    <col min="4358" max="4362" width="16.85546875" style="1521" customWidth="1"/>
    <col min="4363" max="4363" width="13.42578125" style="1521" customWidth="1"/>
    <col min="4364" max="4364" width="15.140625" style="1521" customWidth="1"/>
    <col min="4365" max="4612" width="11.42578125" style="1521"/>
    <col min="4613" max="4613" width="33.140625" style="1521" customWidth="1"/>
    <col min="4614" max="4618" width="16.85546875" style="1521" customWidth="1"/>
    <col min="4619" max="4619" width="13.42578125" style="1521" customWidth="1"/>
    <col min="4620" max="4620" width="15.140625" style="1521" customWidth="1"/>
    <col min="4621" max="4868" width="11.42578125" style="1521"/>
    <col min="4869" max="4869" width="33.140625" style="1521" customWidth="1"/>
    <col min="4870" max="4874" width="16.85546875" style="1521" customWidth="1"/>
    <col min="4875" max="4875" width="13.42578125" style="1521" customWidth="1"/>
    <col min="4876" max="4876" width="15.140625" style="1521" customWidth="1"/>
    <col min="4877" max="5124" width="11.42578125" style="1521"/>
    <col min="5125" max="5125" width="33.140625" style="1521" customWidth="1"/>
    <col min="5126" max="5130" width="16.85546875" style="1521" customWidth="1"/>
    <col min="5131" max="5131" width="13.42578125" style="1521" customWidth="1"/>
    <col min="5132" max="5132" width="15.140625" style="1521" customWidth="1"/>
    <col min="5133" max="5380" width="11.42578125" style="1521"/>
    <col min="5381" max="5381" width="33.140625" style="1521" customWidth="1"/>
    <col min="5382" max="5386" width="16.85546875" style="1521" customWidth="1"/>
    <col min="5387" max="5387" width="13.42578125" style="1521" customWidth="1"/>
    <col min="5388" max="5388" width="15.140625" style="1521" customWidth="1"/>
    <col min="5389" max="5636" width="11.42578125" style="1521"/>
    <col min="5637" max="5637" width="33.140625" style="1521" customWidth="1"/>
    <col min="5638" max="5642" width="16.85546875" style="1521" customWidth="1"/>
    <col min="5643" max="5643" width="13.42578125" style="1521" customWidth="1"/>
    <col min="5644" max="5644" width="15.140625" style="1521" customWidth="1"/>
    <col min="5645" max="5892" width="11.42578125" style="1521"/>
    <col min="5893" max="5893" width="33.140625" style="1521" customWidth="1"/>
    <col min="5894" max="5898" width="16.85546875" style="1521" customWidth="1"/>
    <col min="5899" max="5899" width="13.42578125" style="1521" customWidth="1"/>
    <col min="5900" max="5900" width="15.140625" style="1521" customWidth="1"/>
    <col min="5901" max="6148" width="11.42578125" style="1521"/>
    <col min="6149" max="6149" width="33.140625" style="1521" customWidth="1"/>
    <col min="6150" max="6154" width="16.85546875" style="1521" customWidth="1"/>
    <col min="6155" max="6155" width="13.42578125" style="1521" customWidth="1"/>
    <col min="6156" max="6156" width="15.140625" style="1521" customWidth="1"/>
    <col min="6157" max="6404" width="11.42578125" style="1521"/>
    <col min="6405" max="6405" width="33.140625" style="1521" customWidth="1"/>
    <col min="6406" max="6410" width="16.85546875" style="1521" customWidth="1"/>
    <col min="6411" max="6411" width="13.42578125" style="1521" customWidth="1"/>
    <col min="6412" max="6412" width="15.140625" style="1521" customWidth="1"/>
    <col min="6413" max="6660" width="11.42578125" style="1521"/>
    <col min="6661" max="6661" width="33.140625" style="1521" customWidth="1"/>
    <col min="6662" max="6666" width="16.85546875" style="1521" customWidth="1"/>
    <col min="6667" max="6667" width="13.42578125" style="1521" customWidth="1"/>
    <col min="6668" max="6668" width="15.140625" style="1521" customWidth="1"/>
    <col min="6669" max="6916" width="11.42578125" style="1521"/>
    <col min="6917" max="6917" width="33.140625" style="1521" customWidth="1"/>
    <col min="6918" max="6922" width="16.85546875" style="1521" customWidth="1"/>
    <col min="6923" max="6923" width="13.42578125" style="1521" customWidth="1"/>
    <col min="6924" max="6924" width="15.140625" style="1521" customWidth="1"/>
    <col min="6925" max="7172" width="11.42578125" style="1521"/>
    <col min="7173" max="7173" width="33.140625" style="1521" customWidth="1"/>
    <col min="7174" max="7178" width="16.85546875" style="1521" customWidth="1"/>
    <col min="7179" max="7179" width="13.42578125" style="1521" customWidth="1"/>
    <col min="7180" max="7180" width="15.140625" style="1521" customWidth="1"/>
    <col min="7181" max="7428" width="11.42578125" style="1521"/>
    <col min="7429" max="7429" width="33.140625" style="1521" customWidth="1"/>
    <col min="7430" max="7434" width="16.85546875" style="1521" customWidth="1"/>
    <col min="7435" max="7435" width="13.42578125" style="1521" customWidth="1"/>
    <col min="7436" max="7436" width="15.140625" style="1521" customWidth="1"/>
    <col min="7437" max="7684" width="11.42578125" style="1521"/>
    <col min="7685" max="7685" width="33.140625" style="1521" customWidth="1"/>
    <col min="7686" max="7690" width="16.85546875" style="1521" customWidth="1"/>
    <col min="7691" max="7691" width="13.42578125" style="1521" customWidth="1"/>
    <col min="7692" max="7692" width="15.140625" style="1521" customWidth="1"/>
    <col min="7693" max="7940" width="11.42578125" style="1521"/>
    <col min="7941" max="7941" width="33.140625" style="1521" customWidth="1"/>
    <col min="7942" max="7946" width="16.85546875" style="1521" customWidth="1"/>
    <col min="7947" max="7947" width="13.42578125" style="1521" customWidth="1"/>
    <col min="7948" max="7948" width="15.140625" style="1521" customWidth="1"/>
    <col min="7949" max="8196" width="11.42578125" style="1521"/>
    <col min="8197" max="8197" width="33.140625" style="1521" customWidth="1"/>
    <col min="8198" max="8202" width="16.85546875" style="1521" customWidth="1"/>
    <col min="8203" max="8203" width="13.42578125" style="1521" customWidth="1"/>
    <col min="8204" max="8204" width="15.140625" style="1521" customWidth="1"/>
    <col min="8205" max="8452" width="11.42578125" style="1521"/>
    <col min="8453" max="8453" width="33.140625" style="1521" customWidth="1"/>
    <col min="8454" max="8458" width="16.85546875" style="1521" customWidth="1"/>
    <col min="8459" max="8459" width="13.42578125" style="1521" customWidth="1"/>
    <col min="8460" max="8460" width="15.140625" style="1521" customWidth="1"/>
    <col min="8461" max="8708" width="11.42578125" style="1521"/>
    <col min="8709" max="8709" width="33.140625" style="1521" customWidth="1"/>
    <col min="8710" max="8714" width="16.85546875" style="1521" customWidth="1"/>
    <col min="8715" max="8715" width="13.42578125" style="1521" customWidth="1"/>
    <col min="8716" max="8716" width="15.140625" style="1521" customWidth="1"/>
    <col min="8717" max="8964" width="11.42578125" style="1521"/>
    <col min="8965" max="8965" width="33.140625" style="1521" customWidth="1"/>
    <col min="8966" max="8970" width="16.85546875" style="1521" customWidth="1"/>
    <col min="8971" max="8971" width="13.42578125" style="1521" customWidth="1"/>
    <col min="8972" max="8972" width="15.140625" style="1521" customWidth="1"/>
    <col min="8973" max="9220" width="11.42578125" style="1521"/>
    <col min="9221" max="9221" width="33.140625" style="1521" customWidth="1"/>
    <col min="9222" max="9226" width="16.85546875" style="1521" customWidth="1"/>
    <col min="9227" max="9227" width="13.42578125" style="1521" customWidth="1"/>
    <col min="9228" max="9228" width="15.140625" style="1521" customWidth="1"/>
    <col min="9229" max="9476" width="11.42578125" style="1521"/>
    <col min="9477" max="9477" width="33.140625" style="1521" customWidth="1"/>
    <col min="9478" max="9482" width="16.85546875" style="1521" customWidth="1"/>
    <col min="9483" max="9483" width="13.42578125" style="1521" customWidth="1"/>
    <col min="9484" max="9484" width="15.140625" style="1521" customWidth="1"/>
    <col min="9485" max="9732" width="11.42578125" style="1521"/>
    <col min="9733" max="9733" width="33.140625" style="1521" customWidth="1"/>
    <col min="9734" max="9738" width="16.85546875" style="1521" customWidth="1"/>
    <col min="9739" max="9739" width="13.42578125" style="1521" customWidth="1"/>
    <col min="9740" max="9740" width="15.140625" style="1521" customWidth="1"/>
    <col min="9741" max="9988" width="11.42578125" style="1521"/>
    <col min="9989" max="9989" width="33.140625" style="1521" customWidth="1"/>
    <col min="9990" max="9994" width="16.85546875" style="1521" customWidth="1"/>
    <col min="9995" max="9995" width="13.42578125" style="1521" customWidth="1"/>
    <col min="9996" max="9996" width="15.140625" style="1521" customWidth="1"/>
    <col min="9997" max="10244" width="11.42578125" style="1521"/>
    <col min="10245" max="10245" width="33.140625" style="1521" customWidth="1"/>
    <col min="10246" max="10250" width="16.85546875" style="1521" customWidth="1"/>
    <col min="10251" max="10251" width="13.42578125" style="1521" customWidth="1"/>
    <col min="10252" max="10252" width="15.140625" style="1521" customWidth="1"/>
    <col min="10253" max="10500" width="11.42578125" style="1521"/>
    <col min="10501" max="10501" width="33.140625" style="1521" customWidth="1"/>
    <col min="10502" max="10506" width="16.85546875" style="1521" customWidth="1"/>
    <col min="10507" max="10507" width="13.42578125" style="1521" customWidth="1"/>
    <col min="10508" max="10508" width="15.140625" style="1521" customWidth="1"/>
    <col min="10509" max="10756" width="11.42578125" style="1521"/>
    <col min="10757" max="10757" width="33.140625" style="1521" customWidth="1"/>
    <col min="10758" max="10762" width="16.85546875" style="1521" customWidth="1"/>
    <col min="10763" max="10763" width="13.42578125" style="1521" customWidth="1"/>
    <col min="10764" max="10764" width="15.140625" style="1521" customWidth="1"/>
    <col min="10765" max="11012" width="11.42578125" style="1521"/>
    <col min="11013" max="11013" width="33.140625" style="1521" customWidth="1"/>
    <col min="11014" max="11018" width="16.85546875" style="1521" customWidth="1"/>
    <col min="11019" max="11019" width="13.42578125" style="1521" customWidth="1"/>
    <col min="11020" max="11020" width="15.140625" style="1521" customWidth="1"/>
    <col min="11021" max="11268" width="11.42578125" style="1521"/>
    <col min="11269" max="11269" width="33.140625" style="1521" customWidth="1"/>
    <col min="11270" max="11274" width="16.85546875" style="1521" customWidth="1"/>
    <col min="11275" max="11275" width="13.42578125" style="1521" customWidth="1"/>
    <col min="11276" max="11276" width="15.140625" style="1521" customWidth="1"/>
    <col min="11277" max="11524" width="11.42578125" style="1521"/>
    <col min="11525" max="11525" width="33.140625" style="1521" customWidth="1"/>
    <col min="11526" max="11530" width="16.85546875" style="1521" customWidth="1"/>
    <col min="11531" max="11531" width="13.42578125" style="1521" customWidth="1"/>
    <col min="11532" max="11532" width="15.140625" style="1521" customWidth="1"/>
    <col min="11533" max="11780" width="11.42578125" style="1521"/>
    <col min="11781" max="11781" width="33.140625" style="1521" customWidth="1"/>
    <col min="11782" max="11786" width="16.85546875" style="1521" customWidth="1"/>
    <col min="11787" max="11787" width="13.42578125" style="1521" customWidth="1"/>
    <col min="11788" max="11788" width="15.140625" style="1521" customWidth="1"/>
    <col min="11789" max="12036" width="11.42578125" style="1521"/>
    <col min="12037" max="12037" width="33.140625" style="1521" customWidth="1"/>
    <col min="12038" max="12042" width="16.85546875" style="1521" customWidth="1"/>
    <col min="12043" max="12043" width="13.42578125" style="1521" customWidth="1"/>
    <col min="12044" max="12044" width="15.140625" style="1521" customWidth="1"/>
    <col min="12045" max="12292" width="11.42578125" style="1521"/>
    <col min="12293" max="12293" width="33.140625" style="1521" customWidth="1"/>
    <col min="12294" max="12298" width="16.85546875" style="1521" customWidth="1"/>
    <col min="12299" max="12299" width="13.42578125" style="1521" customWidth="1"/>
    <col min="12300" max="12300" width="15.140625" style="1521" customWidth="1"/>
    <col min="12301" max="12548" width="11.42578125" style="1521"/>
    <col min="12549" max="12549" width="33.140625" style="1521" customWidth="1"/>
    <col min="12550" max="12554" width="16.85546875" style="1521" customWidth="1"/>
    <col min="12555" max="12555" width="13.42578125" style="1521" customWidth="1"/>
    <col min="12556" max="12556" width="15.140625" style="1521" customWidth="1"/>
    <col min="12557" max="12804" width="11.42578125" style="1521"/>
    <col min="12805" max="12805" width="33.140625" style="1521" customWidth="1"/>
    <col min="12806" max="12810" width="16.85546875" style="1521" customWidth="1"/>
    <col min="12811" max="12811" width="13.42578125" style="1521" customWidth="1"/>
    <col min="12812" max="12812" width="15.140625" style="1521" customWidth="1"/>
    <col min="12813" max="13060" width="11.42578125" style="1521"/>
    <col min="13061" max="13061" width="33.140625" style="1521" customWidth="1"/>
    <col min="13062" max="13066" width="16.85546875" style="1521" customWidth="1"/>
    <col min="13067" max="13067" width="13.42578125" style="1521" customWidth="1"/>
    <col min="13068" max="13068" width="15.140625" style="1521" customWidth="1"/>
    <col min="13069" max="13316" width="11.42578125" style="1521"/>
    <col min="13317" max="13317" width="33.140625" style="1521" customWidth="1"/>
    <col min="13318" max="13322" width="16.85546875" style="1521" customWidth="1"/>
    <col min="13323" max="13323" width="13.42578125" style="1521" customWidth="1"/>
    <col min="13324" max="13324" width="15.140625" style="1521" customWidth="1"/>
    <col min="13325" max="13572" width="11.42578125" style="1521"/>
    <col min="13573" max="13573" width="33.140625" style="1521" customWidth="1"/>
    <col min="13574" max="13578" width="16.85546875" style="1521" customWidth="1"/>
    <col min="13579" max="13579" width="13.42578125" style="1521" customWidth="1"/>
    <col min="13580" max="13580" width="15.140625" style="1521" customWidth="1"/>
    <col min="13581" max="13828" width="11.42578125" style="1521"/>
    <col min="13829" max="13829" width="33.140625" style="1521" customWidth="1"/>
    <col min="13830" max="13834" width="16.85546875" style="1521" customWidth="1"/>
    <col min="13835" max="13835" width="13.42578125" style="1521" customWidth="1"/>
    <col min="13836" max="13836" width="15.140625" style="1521" customWidth="1"/>
    <col min="13837" max="14084" width="11.42578125" style="1521"/>
    <col min="14085" max="14085" width="33.140625" style="1521" customWidth="1"/>
    <col min="14086" max="14090" width="16.85546875" style="1521" customWidth="1"/>
    <col min="14091" max="14091" width="13.42578125" style="1521" customWidth="1"/>
    <col min="14092" max="14092" width="15.140625" style="1521" customWidth="1"/>
    <col min="14093" max="14340" width="11.42578125" style="1521"/>
    <col min="14341" max="14341" width="33.140625" style="1521" customWidth="1"/>
    <col min="14342" max="14346" width="16.85546875" style="1521" customWidth="1"/>
    <col min="14347" max="14347" width="13.42578125" style="1521" customWidth="1"/>
    <col min="14348" max="14348" width="15.140625" style="1521" customWidth="1"/>
    <col min="14349" max="14596" width="11.42578125" style="1521"/>
    <col min="14597" max="14597" width="33.140625" style="1521" customWidth="1"/>
    <col min="14598" max="14602" width="16.85546875" style="1521" customWidth="1"/>
    <col min="14603" max="14603" width="13.42578125" style="1521" customWidth="1"/>
    <col min="14604" max="14604" width="15.140625" style="1521" customWidth="1"/>
    <col min="14605" max="14852" width="11.42578125" style="1521"/>
    <col min="14853" max="14853" width="33.140625" style="1521" customWidth="1"/>
    <col min="14854" max="14858" width="16.85546875" style="1521" customWidth="1"/>
    <col min="14859" max="14859" width="13.42578125" style="1521" customWidth="1"/>
    <col min="14860" max="14860" width="15.140625" style="1521" customWidth="1"/>
    <col min="14861" max="15108" width="11.42578125" style="1521"/>
    <col min="15109" max="15109" width="33.140625" style="1521" customWidth="1"/>
    <col min="15110" max="15114" width="16.85546875" style="1521" customWidth="1"/>
    <col min="15115" max="15115" width="13.42578125" style="1521" customWidth="1"/>
    <col min="15116" max="15116" width="15.140625" style="1521" customWidth="1"/>
    <col min="15117" max="15364" width="11.42578125" style="1521"/>
    <col min="15365" max="15365" width="33.140625" style="1521" customWidth="1"/>
    <col min="15366" max="15370" width="16.85546875" style="1521" customWidth="1"/>
    <col min="15371" max="15371" width="13.42578125" style="1521" customWidth="1"/>
    <col min="15372" max="15372" width="15.140625" style="1521" customWidth="1"/>
    <col min="15373" max="15620" width="11.42578125" style="1521"/>
    <col min="15621" max="15621" width="33.140625" style="1521" customWidth="1"/>
    <col min="15622" max="15626" width="16.85546875" style="1521" customWidth="1"/>
    <col min="15627" max="15627" width="13.42578125" style="1521" customWidth="1"/>
    <col min="15628" max="15628" width="15.140625" style="1521" customWidth="1"/>
    <col min="15629" max="15876" width="11.42578125" style="1521"/>
    <col min="15877" max="15877" width="33.140625" style="1521" customWidth="1"/>
    <col min="15878" max="15882" width="16.85546875" style="1521" customWidth="1"/>
    <col min="15883" max="15883" width="13.42578125" style="1521" customWidth="1"/>
    <col min="15884" max="15884" width="15.140625" style="1521" customWidth="1"/>
    <col min="15885" max="16132" width="11.42578125" style="1521"/>
    <col min="16133" max="16133" width="33.140625" style="1521" customWidth="1"/>
    <col min="16134" max="16138" width="16.85546875" style="1521" customWidth="1"/>
    <col min="16139" max="16139" width="13.42578125" style="1521" customWidth="1"/>
    <col min="16140" max="16140" width="15.140625" style="1521" customWidth="1"/>
    <col min="16141" max="16384" width="11.42578125" style="1521"/>
  </cols>
  <sheetData>
    <row r="1" spans="1:14" s="1250" customFormat="1" ht="26.25" customHeight="1">
      <c r="A1" s="1249" t="str">
        <f>"Section 6b : Bilan - Rémunération des artistes et des créateurs "&amp;'Page de garde'!C4</f>
        <v>Section 6b : Bilan - Rémunération des artistes et des créateurs 2018-2019</v>
      </c>
      <c r="B1" s="1834"/>
      <c r="C1" s="1249"/>
      <c r="D1" s="1834"/>
      <c r="E1" s="1249"/>
      <c r="F1" s="1834"/>
      <c r="G1" s="1249"/>
      <c r="H1" s="1834"/>
      <c r="I1" s="1249"/>
      <c r="J1" s="1834"/>
      <c r="K1" s="1310" t="s">
        <v>513</v>
      </c>
      <c r="L1" s="1311"/>
      <c r="M1" s="1312"/>
      <c r="N1" s="1311"/>
    </row>
    <row r="2" spans="1:14" s="1250" customFormat="1" ht="16.5" customHeight="1">
      <c r="A2" s="1313" t="s">
        <v>730</v>
      </c>
      <c r="B2" s="1834"/>
      <c r="C2" s="1249"/>
      <c r="D2" s="1834"/>
      <c r="E2" s="1249"/>
      <c r="F2" s="1834"/>
      <c r="G2" s="1249"/>
      <c r="H2" s="1834"/>
      <c r="I2" s="1249"/>
      <c r="J2" s="1834"/>
      <c r="K2" s="1310" t="s">
        <v>514</v>
      </c>
      <c r="L2" s="1311"/>
      <c r="M2" s="1312"/>
      <c r="N2" s="1311"/>
    </row>
    <row r="3" spans="1:14" s="1250" customFormat="1" ht="16.5" customHeight="1">
      <c r="A3" s="1314" t="s">
        <v>769</v>
      </c>
      <c r="B3" s="1834"/>
      <c r="C3" s="1249"/>
      <c r="D3" s="1834"/>
      <c r="E3" s="1249"/>
      <c r="F3" s="1834"/>
      <c r="G3" s="1249"/>
      <c r="H3" s="1834"/>
      <c r="I3" s="1249"/>
      <c r="J3" s="1834"/>
      <c r="K3" s="1310"/>
      <c r="L3" s="1311"/>
      <c r="M3" s="1312"/>
      <c r="N3" s="1311"/>
    </row>
    <row r="4" spans="1:14" s="1250" customFormat="1" ht="15" customHeight="1">
      <c r="A4" s="1314" t="s">
        <v>467</v>
      </c>
      <c r="B4" s="1834"/>
      <c r="C4" s="1249"/>
      <c r="D4" s="1834"/>
      <c r="E4" s="1249"/>
      <c r="F4" s="1834"/>
      <c r="G4" s="1249"/>
      <c r="H4" s="1834"/>
      <c r="I4" s="1249"/>
      <c r="J4" s="1834"/>
      <c r="K4" s="1310"/>
      <c r="L4" s="1311"/>
      <c r="M4" s="1312"/>
      <c r="N4" s="1311"/>
    </row>
    <row r="5" spans="1:14" s="1448" customFormat="1" ht="15" customHeight="1">
      <c r="B5" s="1835"/>
      <c r="C5" s="1251"/>
      <c r="D5" s="1835"/>
      <c r="E5" s="1251"/>
      <c r="F5" s="1835"/>
      <c r="G5" s="1251"/>
      <c r="H5" s="1835"/>
      <c r="I5" s="1251"/>
      <c r="J5" s="1835"/>
      <c r="K5" s="1252"/>
    </row>
    <row r="6" spans="1:14" s="1448" customFormat="1" ht="15" customHeight="1">
      <c r="A6" s="176" t="s">
        <v>149</v>
      </c>
      <c r="B6" s="1836"/>
      <c r="C6" s="1683">
        <f>'Page de garde'!$C$3</f>
        <v>0</v>
      </c>
      <c r="D6" s="1836"/>
      <c r="E6" s="1683"/>
      <c r="F6" s="1836"/>
      <c r="G6" s="1683"/>
      <c r="H6" s="1836"/>
      <c r="I6" s="1683"/>
      <c r="J6" s="1836"/>
      <c r="K6" s="1252"/>
    </row>
    <row r="7" spans="1:14" s="1448" customFormat="1" ht="7.5" customHeight="1">
      <c r="A7" s="44"/>
      <c r="B7" s="1835"/>
      <c r="C7" s="1253"/>
      <c r="D7" s="1835"/>
      <c r="E7" s="1253"/>
      <c r="F7" s="1835"/>
      <c r="G7" s="1253"/>
      <c r="H7" s="1835"/>
      <c r="I7" s="1253"/>
      <c r="J7" s="1835"/>
      <c r="K7" s="1252"/>
    </row>
    <row r="8" spans="1:14">
      <c r="A8" s="1832"/>
      <c r="B8" s="1833"/>
      <c r="C8" s="2077">
        <v>1</v>
      </c>
      <c r="D8" s="2078"/>
      <c r="E8" s="2077">
        <v>2</v>
      </c>
      <c r="F8" s="2078"/>
      <c r="G8" s="2077">
        <v>3</v>
      </c>
      <c r="H8" s="2078"/>
      <c r="I8" s="2077">
        <v>4</v>
      </c>
      <c r="J8" s="2079"/>
      <c r="K8" s="1254"/>
      <c r="L8" s="1254"/>
    </row>
    <row r="9" spans="1:14" s="1256" customFormat="1" ht="21" customHeight="1">
      <c r="A9" s="2107" t="s">
        <v>728</v>
      </c>
      <c r="B9" s="1837"/>
      <c r="C9" s="2080"/>
      <c r="D9" s="2081"/>
      <c r="E9" s="2080"/>
      <c r="F9" s="2081"/>
      <c r="G9" s="2080"/>
      <c r="H9" s="2081"/>
      <c r="I9" s="2080"/>
      <c r="J9" s="2082"/>
      <c r="K9" s="2083"/>
      <c r="L9" s="1255"/>
    </row>
    <row r="10" spans="1:14" s="1328" customFormat="1" ht="6.75" customHeight="1">
      <c r="A10" s="1548"/>
      <c r="B10" s="1838"/>
      <c r="C10" s="1549"/>
      <c r="D10" s="2084"/>
      <c r="E10" s="1549"/>
      <c r="F10" s="2084"/>
      <c r="G10" s="1549"/>
      <c r="H10" s="2084"/>
      <c r="I10" s="1549"/>
      <c r="J10" s="2084"/>
      <c r="K10" s="1549"/>
      <c r="L10" s="1592"/>
    </row>
    <row r="11" spans="1:14" s="1328" customFormat="1" ht="12">
      <c r="A11" s="1265" t="s">
        <v>468</v>
      </c>
      <c r="B11" s="1839"/>
      <c r="C11" s="2085"/>
      <c r="D11" s="2086"/>
      <c r="E11" s="2085"/>
      <c r="F11" s="2086"/>
      <c r="G11" s="2085"/>
      <c r="H11" s="2086"/>
      <c r="I11" s="2085"/>
      <c r="J11" s="2084"/>
      <c r="K11" s="1549"/>
      <c r="L11" s="1592"/>
    </row>
    <row r="12" spans="1:14" s="1328" customFormat="1" ht="4.5" customHeight="1">
      <c r="A12" s="2108"/>
      <c r="B12" s="1838"/>
      <c r="C12" s="1549"/>
      <c r="D12" s="2084"/>
      <c r="E12" s="1549"/>
      <c r="F12" s="2084"/>
      <c r="G12" s="1549"/>
      <c r="H12" s="2084"/>
      <c r="I12" s="1549"/>
      <c r="J12" s="2084"/>
      <c r="K12" s="1549"/>
      <c r="L12" s="1591"/>
    </row>
    <row r="13" spans="1:14" s="1328" customFormat="1" ht="5.25" customHeight="1">
      <c r="A13" s="2109"/>
      <c r="B13" s="1840"/>
      <c r="C13" s="2087"/>
      <c r="D13" s="2088"/>
      <c r="E13" s="2087"/>
      <c r="F13" s="2088"/>
      <c r="G13" s="2087"/>
      <c r="H13" s="2088"/>
      <c r="I13" s="2087"/>
      <c r="J13" s="2088"/>
      <c r="K13" s="2089"/>
      <c r="L13" s="1592"/>
    </row>
    <row r="14" spans="1:14" s="1252" customFormat="1" ht="12">
      <c r="A14" s="1594" t="s">
        <v>172</v>
      </c>
      <c r="B14" s="1841"/>
      <c r="C14" s="2090"/>
      <c r="D14" s="2091"/>
      <c r="E14" s="2090"/>
      <c r="F14" s="2091"/>
      <c r="G14" s="2090"/>
      <c r="H14" s="2091"/>
      <c r="I14" s="2090"/>
      <c r="J14" s="2091"/>
      <c r="K14" s="2092">
        <f>SUM(C14:I14)</f>
        <v>0</v>
      </c>
      <c r="L14" s="1261"/>
      <c r="M14" s="1252">
        <f>IF(AND(B19="",B20=""),0,1)</f>
        <v>0</v>
      </c>
    </row>
    <row r="15" spans="1:14" s="1252" customFormat="1" ht="6" customHeight="1">
      <c r="A15" s="1594"/>
      <c r="B15" s="1840"/>
      <c r="C15" s="2093"/>
      <c r="D15" s="2088"/>
      <c r="E15" s="2093"/>
      <c r="F15" s="2088"/>
      <c r="G15" s="2093"/>
      <c r="H15" s="2088"/>
      <c r="I15" s="2093"/>
      <c r="J15" s="2088"/>
      <c r="K15" s="2094"/>
      <c r="L15" s="1261"/>
    </row>
    <row r="16" spans="1:14" s="1328" customFormat="1" ht="4.5" customHeight="1">
      <c r="A16" s="2108"/>
      <c r="B16" s="1838"/>
      <c r="C16" s="1549"/>
      <c r="D16" s="2084"/>
      <c r="E16" s="1549"/>
      <c r="F16" s="2084"/>
      <c r="G16" s="1549"/>
      <c r="H16" s="2084"/>
      <c r="I16" s="1549"/>
      <c r="J16" s="2084"/>
      <c r="K16" s="1549"/>
      <c r="L16" s="1591"/>
    </row>
    <row r="17" spans="1:12" s="1263" customFormat="1" ht="12.75" customHeight="1">
      <c r="A17" s="1594" t="s">
        <v>520</v>
      </c>
      <c r="B17" s="1838"/>
      <c r="C17" s="1549"/>
      <c r="D17" s="2084"/>
      <c r="E17" s="1549"/>
      <c r="F17" s="2084"/>
      <c r="G17" s="1549"/>
      <c r="H17" s="2084"/>
      <c r="I17" s="1549"/>
      <c r="J17" s="2267" t="s">
        <v>469</v>
      </c>
      <c r="K17" s="2268"/>
      <c r="L17" s="1592"/>
    </row>
    <row r="18" spans="1:12" s="1592" customFormat="1" ht="12">
      <c r="A18" s="1453" t="s">
        <v>470</v>
      </c>
      <c r="B18" s="2098" t="s">
        <v>632</v>
      </c>
      <c r="C18" s="2097"/>
      <c r="D18" s="2098" t="s">
        <v>632</v>
      </c>
      <c r="E18" s="2097"/>
      <c r="F18" s="2098" t="s">
        <v>632</v>
      </c>
      <c r="G18" s="2097"/>
      <c r="H18" s="2098" t="s">
        <v>632</v>
      </c>
      <c r="I18" s="2097"/>
      <c r="J18" s="2098" t="s">
        <v>632</v>
      </c>
      <c r="K18" s="2095"/>
    </row>
    <row r="19" spans="1:12" s="1592" customFormat="1" ht="12">
      <c r="A19" s="2110" t="s">
        <v>589</v>
      </c>
      <c r="B19" s="1844"/>
      <c r="C19" s="2099"/>
      <c r="D19" s="2100"/>
      <c r="E19" s="2099"/>
      <c r="F19" s="2100"/>
      <c r="G19" s="2099"/>
      <c r="H19" s="2100"/>
      <c r="I19" s="2099"/>
      <c r="J19" s="2100">
        <f>SUM(B19+D19+F19+H19)</f>
        <v>0</v>
      </c>
      <c r="K19" s="2101">
        <f>SUM(C19+E19+G19+I19)</f>
        <v>0</v>
      </c>
    </row>
    <row r="20" spans="1:12" s="1592" customFormat="1" ht="12">
      <c r="A20" s="2110" t="s">
        <v>590</v>
      </c>
      <c r="B20" s="1844"/>
      <c r="C20" s="2099"/>
      <c r="D20" s="2100"/>
      <c r="E20" s="2099"/>
      <c r="F20" s="2100"/>
      <c r="G20" s="2099"/>
      <c r="H20" s="2100"/>
      <c r="I20" s="2099"/>
      <c r="J20" s="2100">
        <f>SUM(B20+D20+F20+H20)</f>
        <v>0</v>
      </c>
      <c r="K20" s="2101">
        <f>SUM(C20+E20+G20+I20)</f>
        <v>0</v>
      </c>
    </row>
    <row r="21" spans="1:12" s="1592" customFormat="1" ht="14.25" customHeight="1">
      <c r="A21" s="1453" t="s">
        <v>663</v>
      </c>
      <c r="B21" s="1843" t="s">
        <v>632</v>
      </c>
      <c r="C21" s="1762"/>
      <c r="D21" s="1843" t="s">
        <v>632</v>
      </c>
      <c r="E21" s="1762"/>
      <c r="F21" s="1843" t="s">
        <v>632</v>
      </c>
      <c r="G21" s="1762"/>
      <c r="H21" s="1843" t="s">
        <v>632</v>
      </c>
      <c r="I21" s="1762"/>
      <c r="J21" s="1843" t="s">
        <v>632</v>
      </c>
      <c r="K21" s="1763"/>
    </row>
    <row r="22" spans="1:12" s="1592" customFormat="1" ht="12">
      <c r="A22" s="2110" t="s">
        <v>589</v>
      </c>
      <c r="B22" s="1844"/>
      <c r="C22" s="2099"/>
      <c r="D22" s="2100"/>
      <c r="E22" s="2099"/>
      <c r="F22" s="2100"/>
      <c r="G22" s="2099"/>
      <c r="H22" s="2100"/>
      <c r="I22" s="2099"/>
      <c r="J22" s="2100">
        <f>SUM(B22+D22+F22+H22)</f>
        <v>0</v>
      </c>
      <c r="K22" s="2101">
        <f>SUM(C22+E22+G22+I22)</f>
        <v>0</v>
      </c>
    </row>
    <row r="23" spans="1:12" s="1592" customFormat="1" ht="10.5" customHeight="1">
      <c r="A23" s="2110" t="s">
        <v>590</v>
      </c>
      <c r="B23" s="1844"/>
      <c r="C23" s="2099"/>
      <c r="D23" s="2100"/>
      <c r="E23" s="2099"/>
      <c r="F23" s="2100"/>
      <c r="G23" s="2099"/>
      <c r="H23" s="2100"/>
      <c r="I23" s="2099"/>
      <c r="J23" s="2100">
        <f>SUM(B23+D23+F23+H23)</f>
        <v>0</v>
      </c>
      <c r="K23" s="2101">
        <f>SUM(C23+E23+G23+I23)</f>
        <v>0</v>
      </c>
    </row>
    <row r="24" spans="1:12" s="1592" customFormat="1" ht="12">
      <c r="A24" s="1453" t="s">
        <v>471</v>
      </c>
      <c r="B24" s="2103" t="s">
        <v>632</v>
      </c>
      <c r="C24" s="2102"/>
      <c r="D24" s="2103" t="s">
        <v>632</v>
      </c>
      <c r="E24" s="2102"/>
      <c r="F24" s="2103" t="s">
        <v>632</v>
      </c>
      <c r="G24" s="2102"/>
      <c r="H24" s="2103" t="s">
        <v>632</v>
      </c>
      <c r="I24" s="2102"/>
      <c r="J24" s="2103" t="s">
        <v>632</v>
      </c>
      <c r="K24" s="2104"/>
    </row>
    <row r="25" spans="1:12" s="1592" customFormat="1" ht="12">
      <c r="A25" s="2110" t="s">
        <v>589</v>
      </c>
      <c r="B25" s="1844"/>
      <c r="C25" s="2099"/>
      <c r="D25" s="2100"/>
      <c r="E25" s="2099"/>
      <c r="F25" s="2100"/>
      <c r="G25" s="2099"/>
      <c r="H25" s="2100"/>
      <c r="I25" s="2099"/>
      <c r="J25" s="2100">
        <f>SUM(B25+D25+F25+H25)</f>
        <v>0</v>
      </c>
      <c r="K25" s="2101">
        <f>SUM(C25+E25+G25+I25)</f>
        <v>0</v>
      </c>
    </row>
    <row r="26" spans="1:12" s="1592" customFormat="1" ht="10.5" customHeight="1">
      <c r="A26" s="2110" t="s">
        <v>590</v>
      </c>
      <c r="B26" s="1844"/>
      <c r="C26" s="2099"/>
      <c r="D26" s="2100"/>
      <c r="E26" s="2099"/>
      <c r="F26" s="2100"/>
      <c r="G26" s="2099"/>
      <c r="H26" s="2100"/>
      <c r="I26" s="2099"/>
      <c r="J26" s="2100">
        <f>SUM(B26+D26+F26+H26)</f>
        <v>0</v>
      </c>
      <c r="K26" s="2101">
        <f>SUM(C26+E26+G26+I26)</f>
        <v>0</v>
      </c>
    </row>
    <row r="27" spans="1:12" s="1592" customFormat="1" ht="12">
      <c r="A27" s="1453" t="s">
        <v>472</v>
      </c>
      <c r="B27" s="1842"/>
      <c r="C27" s="2099"/>
      <c r="D27" s="2105"/>
      <c r="E27" s="2099"/>
      <c r="F27" s="2105"/>
      <c r="G27" s="2099"/>
      <c r="H27" s="2105"/>
      <c r="I27" s="2099"/>
      <c r="J27" s="2105"/>
      <c r="K27" s="2101">
        <f>SUM(C27:I27)</f>
        <v>0</v>
      </c>
    </row>
    <row r="28" spans="1:12" s="1592" customFormat="1" ht="12">
      <c r="A28" s="1453" t="s">
        <v>485</v>
      </c>
      <c r="B28" s="1842"/>
      <c r="C28" s="2099"/>
      <c r="D28" s="2105"/>
      <c r="E28" s="2099"/>
      <c r="F28" s="2105"/>
      <c r="G28" s="2099"/>
      <c r="H28" s="2105"/>
      <c r="I28" s="2099"/>
      <c r="J28" s="2105"/>
      <c r="K28" s="2101">
        <f>SUM(C28:I28)</f>
        <v>0</v>
      </c>
    </row>
    <row r="29" spans="1:12" s="1592" customFormat="1" ht="12">
      <c r="A29" s="1453" t="s">
        <v>473</v>
      </c>
      <c r="B29" s="1842"/>
      <c r="C29" s="2099"/>
      <c r="D29" s="2105"/>
      <c r="E29" s="2099"/>
      <c r="F29" s="2105"/>
      <c r="G29" s="2099"/>
      <c r="H29" s="2105"/>
      <c r="I29" s="2099"/>
      <c r="J29" s="2105"/>
      <c r="K29" s="2101">
        <f t="shared" ref="K29:K34" si="0">SUM(C29:I29)</f>
        <v>0</v>
      </c>
    </row>
    <row r="30" spans="1:12" s="1592" customFormat="1" ht="12">
      <c r="A30" s="1453" t="s">
        <v>474</v>
      </c>
      <c r="B30" s="1842"/>
      <c r="C30" s="2099"/>
      <c r="D30" s="2105"/>
      <c r="E30" s="2099"/>
      <c r="F30" s="2105"/>
      <c r="G30" s="2099"/>
      <c r="H30" s="2105"/>
      <c r="I30" s="2099"/>
      <c r="J30" s="2105"/>
      <c r="K30" s="2101">
        <f t="shared" si="0"/>
        <v>0</v>
      </c>
    </row>
    <row r="31" spans="1:12" s="1592" customFormat="1" ht="12">
      <c r="A31" s="1453" t="s">
        <v>517</v>
      </c>
      <c r="B31" s="1842"/>
      <c r="C31" s="2099"/>
      <c r="D31" s="2105"/>
      <c r="E31" s="2099"/>
      <c r="F31" s="2105"/>
      <c r="G31" s="2099"/>
      <c r="H31" s="2105"/>
      <c r="I31" s="2099"/>
      <c r="J31" s="2105"/>
      <c r="K31" s="2101">
        <f t="shared" si="0"/>
        <v>0</v>
      </c>
    </row>
    <row r="32" spans="1:12" s="1592" customFormat="1" ht="12">
      <c r="A32" s="1453" t="s">
        <v>475</v>
      </c>
      <c r="B32" s="1842"/>
      <c r="C32" s="2099"/>
      <c r="D32" s="2105"/>
      <c r="E32" s="2099"/>
      <c r="F32" s="2105"/>
      <c r="G32" s="2099"/>
      <c r="H32" s="2105"/>
      <c r="I32" s="2099"/>
      <c r="J32" s="2105"/>
      <c r="K32" s="2101">
        <f t="shared" si="0"/>
        <v>0</v>
      </c>
    </row>
    <row r="33" spans="1:12" s="1592" customFormat="1" ht="12">
      <c r="A33" s="1453" t="s">
        <v>11</v>
      </c>
      <c r="B33" s="1845"/>
      <c r="C33" s="2099"/>
      <c r="D33" s="2096"/>
      <c r="E33" s="2099"/>
      <c r="F33" s="2096"/>
      <c r="G33" s="2099"/>
      <c r="H33" s="2096"/>
      <c r="I33" s="2099"/>
      <c r="J33" s="2096"/>
      <c r="K33" s="2101">
        <f t="shared" si="0"/>
        <v>0</v>
      </c>
    </row>
    <row r="34" spans="1:12" s="1592" customFormat="1" thickBot="1">
      <c r="A34" s="1453" t="s">
        <v>12</v>
      </c>
      <c r="B34" s="1845"/>
      <c r="C34" s="2099"/>
      <c r="D34" s="2096"/>
      <c r="E34" s="2099"/>
      <c r="F34" s="2096"/>
      <c r="G34" s="2099"/>
      <c r="H34" s="2096"/>
      <c r="I34" s="2099"/>
      <c r="J34" s="2096"/>
      <c r="K34" s="2101">
        <f t="shared" si="0"/>
        <v>0</v>
      </c>
    </row>
    <row r="35" spans="1:12" s="1263" customFormat="1" thickBot="1">
      <c r="A35" s="1265" t="s">
        <v>521</v>
      </c>
      <c r="B35" s="1846"/>
      <c r="C35" s="1280">
        <f>SUM(C18:C34)</f>
        <v>0</v>
      </c>
      <c r="D35" s="2106"/>
      <c r="E35" s="1280">
        <f>SUM(E18:E34)</f>
        <v>0</v>
      </c>
      <c r="F35" s="2106"/>
      <c r="G35" s="1280">
        <f>SUM(G18:G34)</f>
        <v>0</v>
      </c>
      <c r="H35" s="2106"/>
      <c r="I35" s="1280">
        <f>SUM(I18:I34)</f>
        <v>0</v>
      </c>
      <c r="J35" s="2106"/>
      <c r="K35" s="1280">
        <f>SUM(C35:I35)</f>
        <v>0</v>
      </c>
    </row>
    <row r="36" spans="1:12" s="1263" customFormat="1" ht="5.25" customHeight="1">
      <c r="A36" s="1265"/>
      <c r="B36" s="1847"/>
      <c r="C36" s="1266"/>
      <c r="D36" s="1847"/>
      <c r="E36" s="1266"/>
      <c r="F36" s="1847"/>
      <c r="G36" s="1266"/>
      <c r="H36" s="1847"/>
      <c r="I36" s="1266"/>
      <c r="J36" s="1847"/>
      <c r="K36" s="1266"/>
    </row>
    <row r="37" spans="1:12" s="1592" customFormat="1" ht="12">
      <c r="A37" s="1265" t="s">
        <v>770</v>
      </c>
      <c r="B37" s="1840"/>
      <c r="C37" s="1262"/>
      <c r="D37" s="1840"/>
      <c r="E37" s="1262"/>
      <c r="F37" s="1840"/>
      <c r="G37" s="1591"/>
      <c r="H37" s="1840"/>
      <c r="I37" s="1262"/>
      <c r="J37" s="1840"/>
      <c r="K37" s="1262"/>
    </row>
    <row r="38" spans="1:12" s="1592" customFormat="1" ht="12">
      <c r="A38" s="1453" t="s">
        <v>476</v>
      </c>
      <c r="B38" s="1845"/>
      <c r="C38" s="2099"/>
      <c r="D38" s="2096"/>
      <c r="E38" s="2099"/>
      <c r="F38" s="2096"/>
      <c r="G38" s="2099"/>
      <c r="H38" s="2096"/>
      <c r="I38" s="2099"/>
      <c r="J38" s="2096"/>
      <c r="K38" s="2101">
        <f>SUM(C38:I38)</f>
        <v>0</v>
      </c>
    </row>
    <row r="39" spans="1:12" s="1592" customFormat="1" ht="12">
      <c r="A39" s="1453" t="s">
        <v>477</v>
      </c>
      <c r="B39" s="1845"/>
      <c r="C39" s="2099"/>
      <c r="D39" s="2096"/>
      <c r="E39" s="2099"/>
      <c r="F39" s="2096"/>
      <c r="G39" s="2099"/>
      <c r="H39" s="2096"/>
      <c r="I39" s="2099"/>
      <c r="J39" s="2096"/>
      <c r="K39" s="2101">
        <f t="shared" ref="K39:K42" si="1">SUM(C39:I39)</f>
        <v>0</v>
      </c>
    </row>
    <row r="40" spans="1:12" s="1592" customFormat="1" ht="12">
      <c r="A40" s="1453" t="s">
        <v>531</v>
      </c>
      <c r="B40" s="1845"/>
      <c r="C40" s="2099"/>
      <c r="D40" s="2096"/>
      <c r="E40" s="2099"/>
      <c r="F40" s="2096"/>
      <c r="G40" s="2099"/>
      <c r="H40" s="2096"/>
      <c r="I40" s="2099"/>
      <c r="J40" s="2096"/>
      <c r="K40" s="2101">
        <f t="shared" si="1"/>
        <v>0</v>
      </c>
    </row>
    <row r="41" spans="1:12" s="1592" customFormat="1" ht="12">
      <c r="A41" s="1453" t="s">
        <v>494</v>
      </c>
      <c r="B41" s="1845"/>
      <c r="C41" s="2099"/>
      <c r="D41" s="2096"/>
      <c r="E41" s="2099"/>
      <c r="F41" s="2096"/>
      <c r="G41" s="2099"/>
      <c r="H41" s="2096"/>
      <c r="I41" s="2099"/>
      <c r="J41" s="2096"/>
      <c r="K41" s="2101">
        <f>SUM(C41:I41)</f>
        <v>0</v>
      </c>
    </row>
    <row r="42" spans="1:12" s="1592" customFormat="1" thickBot="1">
      <c r="A42" s="1453" t="s">
        <v>12</v>
      </c>
      <c r="B42" s="1845"/>
      <c r="C42" s="2099"/>
      <c r="D42" s="2096"/>
      <c r="E42" s="2099"/>
      <c r="F42" s="2096"/>
      <c r="G42" s="2099"/>
      <c r="H42" s="2096"/>
      <c r="I42" s="2099"/>
      <c r="J42" s="2096"/>
      <c r="K42" s="2101">
        <f t="shared" si="1"/>
        <v>0</v>
      </c>
    </row>
    <row r="43" spans="1:12" s="1592" customFormat="1" thickBot="1">
      <c r="A43" s="1265" t="s">
        <v>13</v>
      </c>
      <c r="B43" s="1846"/>
      <c r="C43" s="1280">
        <f>SUM(C38:C42)</f>
        <v>0</v>
      </c>
      <c r="D43" s="2106"/>
      <c r="E43" s="1280">
        <f>SUM(E38:E42)</f>
        <v>0</v>
      </c>
      <c r="F43" s="2106"/>
      <c r="G43" s="1280">
        <f>SUM(G38:G42)</f>
        <v>0</v>
      </c>
      <c r="H43" s="2106"/>
      <c r="I43" s="1280">
        <f>SUM(I38:I42)</f>
        <v>0</v>
      </c>
      <c r="J43" s="2106"/>
      <c r="K43" s="1280">
        <f>SUM(C43:I43)</f>
        <v>0</v>
      </c>
    </row>
    <row r="44" spans="1:12" s="1764" customFormat="1" ht="8.25" customHeight="1">
      <c r="A44" s="1265"/>
      <c r="B44" s="1847"/>
      <c r="C44" s="1397"/>
      <c r="D44" s="2079"/>
      <c r="E44" s="1397"/>
      <c r="F44" s="2079"/>
      <c r="G44" s="1397"/>
      <c r="H44" s="2079"/>
      <c r="I44" s="1397"/>
      <c r="J44" s="2079"/>
      <c r="K44" s="1397"/>
    </row>
    <row r="45" spans="1:12" s="1252" customFormat="1" ht="24">
      <c r="A45" s="2188" t="s">
        <v>611</v>
      </c>
      <c r="B45" s="2213"/>
      <c r="C45" s="2087"/>
      <c r="D45" s="2214"/>
      <c r="E45" s="2087"/>
      <c r="F45" s="2214"/>
      <c r="G45" s="2087"/>
      <c r="H45" s="2214"/>
      <c r="I45" s="2087"/>
      <c r="J45" s="2214"/>
      <c r="K45" s="2215"/>
      <c r="L45" s="1261"/>
    </row>
    <row r="46" spans="1:12" s="1328" customFormat="1" ht="12">
      <c r="A46" s="2110" t="s">
        <v>589</v>
      </c>
      <c r="B46" s="1845"/>
      <c r="C46" s="2218" t="str">
        <f>IF(C19="","",C19/(B19*C$14))</f>
        <v/>
      </c>
      <c r="D46" s="2217"/>
      <c r="E46" s="2218" t="str">
        <f>IF(E19="","",E19/(D19*E$14))</f>
        <v/>
      </c>
      <c r="F46" s="2217"/>
      <c r="G46" s="2216" t="str">
        <f>IF(G19="","",G19/(F19*G$14))</f>
        <v/>
      </c>
      <c r="H46" s="2217"/>
      <c r="I46" s="2216" t="str">
        <f>IF(I19="","",I19/(H19*I$14))</f>
        <v/>
      </c>
      <c r="J46" s="2217"/>
      <c r="K46" s="2216" t="str">
        <f>IF(OR(K19=0,J19=0),"",K19/(J19*K$14))</f>
        <v/>
      </c>
      <c r="L46" s="1764"/>
    </row>
    <row r="47" spans="1:12" s="1328" customFormat="1" ht="12">
      <c r="A47" s="2110" t="s">
        <v>590</v>
      </c>
      <c r="B47" s="1845"/>
      <c r="C47" s="2218" t="str">
        <f>IF(C20="","",C20/(B20*C$14))</f>
        <v/>
      </c>
      <c r="D47" s="2217"/>
      <c r="E47" s="2218" t="str">
        <f>IF(E20="","",E20/(D20*E$14))</f>
        <v/>
      </c>
      <c r="F47" s="2217"/>
      <c r="G47" s="2216" t="str">
        <f>IF(G20="","",G20/(F20*G$14))</f>
        <v/>
      </c>
      <c r="H47" s="2217"/>
      <c r="I47" s="2216" t="str">
        <f>IF(I20="","",I20/(H20*I$14))</f>
        <v/>
      </c>
      <c r="J47" s="2217"/>
      <c r="K47" s="2216" t="str">
        <f>IF(OR(K20=0,J20=0),"",K20/(J20*K$14))</f>
        <v/>
      </c>
      <c r="L47" s="1764"/>
    </row>
    <row r="48" spans="1:12" ht="8.25" customHeight="1">
      <c r="A48" s="1600"/>
      <c r="B48" s="1848"/>
      <c r="D48" s="1848"/>
      <c r="F48" s="1848"/>
      <c r="H48" s="1848"/>
      <c r="J48" s="1848"/>
    </row>
    <row r="49" spans="1:10" ht="13.5" customHeight="1">
      <c r="A49" s="1259" t="s">
        <v>634</v>
      </c>
    </row>
    <row r="50" spans="1:10" ht="10.5" customHeight="1">
      <c r="A50" s="1259" t="s">
        <v>635</v>
      </c>
      <c r="B50" s="1840"/>
      <c r="C50" s="1259"/>
      <c r="D50" s="1840"/>
      <c r="F50" s="1840"/>
      <c r="H50" s="1840"/>
      <c r="J50" s="1840"/>
    </row>
    <row r="51" spans="1:10" ht="10.5" customHeight="1">
      <c r="A51" s="1259" t="s">
        <v>636</v>
      </c>
      <c r="B51" s="1840"/>
      <c r="C51" s="1259"/>
      <c r="D51" s="1840"/>
      <c r="F51" s="1840"/>
      <c r="H51" s="1840"/>
      <c r="J51" s="1840"/>
    </row>
    <row r="52" spans="1:10" ht="11.25" customHeight="1">
      <c r="A52" s="2170"/>
    </row>
  </sheetData>
  <mergeCells count="1">
    <mergeCell ref="J17:K17"/>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1 E11 G11 I11">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1:JF11 SX11:TB11 ACT11:ACX11 AMP11:AMT11 AWL11:AWP11 BGH11:BGL11 BQD11:BQH11 BZZ11:CAD11 CJV11:CJZ11 CTR11:CTV11 DDN11:DDR11 DNJ11:DNN11 DXF11:DXJ11 EHB11:EHF11 EQX11:ERB11 FAT11:FAX11 FKP11:FKT11 FUL11:FUP11 GEH11:GEL11 GOD11:GOH11 GXZ11:GYD11 HHV11:HHZ11 HRR11:HRV11 IBN11:IBR11 ILJ11:ILN11 IVF11:IVJ11 JFB11:JFF11 JOX11:JPB11 JYT11:JYX11 KIP11:KIT11 KSL11:KSP11 LCH11:LCL11 LMD11:LMH11 LVZ11:LWD11 MFV11:MFZ11 MPR11:MPV11 MZN11:MZR11 NJJ11:NJN11 NTF11:NTJ11 ODB11:ODF11 OMX11:ONB11 OWT11:OWX11 PGP11:PGT11 PQL11:PQP11 QAH11:QAL11 QKD11:QKH11 QTZ11:QUD11 RDV11:RDZ11 RNR11:RNV11 RXN11:RXR11 SHJ11:SHN11 SRF11:SRJ11 TBB11:TBF11 TKX11:TLB11 TUT11:TUX11 UEP11:UET11 UOL11:UOP11 UYH11:UYL11 VID11:VIH11 VRZ11:VSD11 WBV11:WBZ11 WLR11:WLV11 WVN11:WVR11 JB65515:JF65515 SX65515:TB65515 ACT65515:ACX65515 AMP65515:AMT65515 AWL65515:AWP65515 BGH65515:BGL65515 BQD65515:BQH65515 BZZ65515:CAD65515 CJV65515:CJZ65515 CTR65515:CTV65515 DDN65515:DDR65515 DNJ65515:DNN65515 DXF65515:DXJ65515 EHB65515:EHF65515 EQX65515:ERB65515 FAT65515:FAX65515 FKP65515:FKT65515 FUL65515:FUP65515 GEH65515:GEL65515 GOD65515:GOH65515 GXZ65515:GYD65515 HHV65515:HHZ65515 HRR65515:HRV65515 IBN65515:IBR65515 ILJ65515:ILN65515 IVF65515:IVJ65515 JFB65515:JFF65515 JOX65515:JPB65515 JYT65515:JYX65515 KIP65515:KIT65515 KSL65515:KSP65515 LCH65515:LCL65515 LMD65515:LMH65515 LVZ65515:LWD65515 MFV65515:MFZ65515 MPR65515:MPV65515 MZN65515:MZR65515 NJJ65515:NJN65515 NTF65515:NTJ65515 ODB65515:ODF65515 OMX65515:ONB65515 OWT65515:OWX65515 PGP65515:PGT65515 PQL65515:PQP65515 QAH65515:QAL65515 QKD65515:QKH65515 QTZ65515:QUD65515 RDV65515:RDZ65515 RNR65515:RNV65515 RXN65515:RXR65515 SHJ65515:SHN65515 SRF65515:SRJ65515 TBB65515:TBF65515 TKX65515:TLB65515 TUT65515:TUX65515 UEP65515:UET65515 UOL65515:UOP65515 UYH65515:UYL65515 VID65515:VIH65515 VRZ65515:VSD65515 WBV65515:WBZ65515 WLR65515:WLV65515 WVN65515:WVR65515 JB131051:JF131051 SX131051:TB131051 ACT131051:ACX131051 AMP131051:AMT131051 AWL131051:AWP131051 BGH131051:BGL131051 BQD131051:BQH131051 BZZ131051:CAD131051 CJV131051:CJZ131051 CTR131051:CTV131051 DDN131051:DDR131051 DNJ131051:DNN131051 DXF131051:DXJ131051 EHB131051:EHF131051 EQX131051:ERB131051 FAT131051:FAX131051 FKP131051:FKT131051 FUL131051:FUP131051 GEH131051:GEL131051 GOD131051:GOH131051 GXZ131051:GYD131051 HHV131051:HHZ131051 HRR131051:HRV131051 IBN131051:IBR131051 ILJ131051:ILN131051 IVF131051:IVJ131051 JFB131051:JFF131051 JOX131051:JPB131051 JYT131051:JYX131051 KIP131051:KIT131051 KSL131051:KSP131051 LCH131051:LCL131051 LMD131051:LMH131051 LVZ131051:LWD131051 MFV131051:MFZ131051 MPR131051:MPV131051 MZN131051:MZR131051 NJJ131051:NJN131051 NTF131051:NTJ131051 ODB131051:ODF131051 OMX131051:ONB131051 OWT131051:OWX131051 PGP131051:PGT131051 PQL131051:PQP131051 QAH131051:QAL131051 QKD131051:QKH131051 QTZ131051:QUD131051 RDV131051:RDZ131051 RNR131051:RNV131051 RXN131051:RXR131051 SHJ131051:SHN131051 SRF131051:SRJ131051 TBB131051:TBF131051 TKX131051:TLB131051 TUT131051:TUX131051 UEP131051:UET131051 UOL131051:UOP131051 UYH131051:UYL131051 VID131051:VIH131051 VRZ131051:VSD131051 WBV131051:WBZ131051 WLR131051:WLV131051 WVN131051:WVR131051 JB196587:JF196587 SX196587:TB196587 ACT196587:ACX196587 AMP196587:AMT196587 AWL196587:AWP196587 BGH196587:BGL196587 BQD196587:BQH196587 BZZ196587:CAD196587 CJV196587:CJZ196587 CTR196587:CTV196587 DDN196587:DDR196587 DNJ196587:DNN196587 DXF196587:DXJ196587 EHB196587:EHF196587 EQX196587:ERB196587 FAT196587:FAX196587 FKP196587:FKT196587 FUL196587:FUP196587 GEH196587:GEL196587 GOD196587:GOH196587 GXZ196587:GYD196587 HHV196587:HHZ196587 HRR196587:HRV196587 IBN196587:IBR196587 ILJ196587:ILN196587 IVF196587:IVJ196587 JFB196587:JFF196587 JOX196587:JPB196587 JYT196587:JYX196587 KIP196587:KIT196587 KSL196587:KSP196587 LCH196587:LCL196587 LMD196587:LMH196587 LVZ196587:LWD196587 MFV196587:MFZ196587 MPR196587:MPV196587 MZN196587:MZR196587 NJJ196587:NJN196587 NTF196587:NTJ196587 ODB196587:ODF196587 OMX196587:ONB196587 OWT196587:OWX196587 PGP196587:PGT196587 PQL196587:PQP196587 QAH196587:QAL196587 QKD196587:QKH196587 QTZ196587:QUD196587 RDV196587:RDZ196587 RNR196587:RNV196587 RXN196587:RXR196587 SHJ196587:SHN196587 SRF196587:SRJ196587 TBB196587:TBF196587 TKX196587:TLB196587 TUT196587:TUX196587 UEP196587:UET196587 UOL196587:UOP196587 UYH196587:UYL196587 VID196587:VIH196587 VRZ196587:VSD196587 WBV196587:WBZ196587 WLR196587:WLV196587 WVN196587:WVR196587 JB262123:JF262123 SX262123:TB262123 ACT262123:ACX262123 AMP262123:AMT262123 AWL262123:AWP262123 BGH262123:BGL262123 BQD262123:BQH262123 BZZ262123:CAD262123 CJV262123:CJZ262123 CTR262123:CTV262123 DDN262123:DDR262123 DNJ262123:DNN262123 DXF262123:DXJ262123 EHB262123:EHF262123 EQX262123:ERB262123 FAT262123:FAX262123 FKP262123:FKT262123 FUL262123:FUP262123 GEH262123:GEL262123 GOD262123:GOH262123 GXZ262123:GYD262123 HHV262123:HHZ262123 HRR262123:HRV262123 IBN262123:IBR262123 ILJ262123:ILN262123 IVF262123:IVJ262123 JFB262123:JFF262123 JOX262123:JPB262123 JYT262123:JYX262123 KIP262123:KIT262123 KSL262123:KSP262123 LCH262123:LCL262123 LMD262123:LMH262123 LVZ262123:LWD262123 MFV262123:MFZ262123 MPR262123:MPV262123 MZN262123:MZR262123 NJJ262123:NJN262123 NTF262123:NTJ262123 ODB262123:ODF262123 OMX262123:ONB262123 OWT262123:OWX262123 PGP262123:PGT262123 PQL262123:PQP262123 QAH262123:QAL262123 QKD262123:QKH262123 QTZ262123:QUD262123 RDV262123:RDZ262123 RNR262123:RNV262123 RXN262123:RXR262123 SHJ262123:SHN262123 SRF262123:SRJ262123 TBB262123:TBF262123 TKX262123:TLB262123 TUT262123:TUX262123 UEP262123:UET262123 UOL262123:UOP262123 UYH262123:UYL262123 VID262123:VIH262123 VRZ262123:VSD262123 WBV262123:WBZ262123 WLR262123:WLV262123 WVN262123:WVR262123 JB327659:JF327659 SX327659:TB327659 ACT327659:ACX327659 AMP327659:AMT327659 AWL327659:AWP327659 BGH327659:BGL327659 BQD327659:BQH327659 BZZ327659:CAD327659 CJV327659:CJZ327659 CTR327659:CTV327659 DDN327659:DDR327659 DNJ327659:DNN327659 DXF327659:DXJ327659 EHB327659:EHF327659 EQX327659:ERB327659 FAT327659:FAX327659 FKP327659:FKT327659 FUL327659:FUP327659 GEH327659:GEL327659 GOD327659:GOH327659 GXZ327659:GYD327659 HHV327659:HHZ327659 HRR327659:HRV327659 IBN327659:IBR327659 ILJ327659:ILN327659 IVF327659:IVJ327659 JFB327659:JFF327659 JOX327659:JPB327659 JYT327659:JYX327659 KIP327659:KIT327659 KSL327659:KSP327659 LCH327659:LCL327659 LMD327659:LMH327659 LVZ327659:LWD327659 MFV327659:MFZ327659 MPR327659:MPV327659 MZN327659:MZR327659 NJJ327659:NJN327659 NTF327659:NTJ327659 ODB327659:ODF327659 OMX327659:ONB327659 OWT327659:OWX327659 PGP327659:PGT327659 PQL327659:PQP327659 QAH327659:QAL327659 QKD327659:QKH327659 QTZ327659:QUD327659 RDV327659:RDZ327659 RNR327659:RNV327659 RXN327659:RXR327659 SHJ327659:SHN327659 SRF327659:SRJ327659 TBB327659:TBF327659 TKX327659:TLB327659 TUT327659:TUX327659 UEP327659:UET327659 UOL327659:UOP327659 UYH327659:UYL327659 VID327659:VIH327659 VRZ327659:VSD327659 WBV327659:WBZ327659 WLR327659:WLV327659 WVN327659:WVR327659 JB393195:JF393195 SX393195:TB393195 ACT393195:ACX393195 AMP393195:AMT393195 AWL393195:AWP393195 BGH393195:BGL393195 BQD393195:BQH393195 BZZ393195:CAD393195 CJV393195:CJZ393195 CTR393195:CTV393195 DDN393195:DDR393195 DNJ393195:DNN393195 DXF393195:DXJ393195 EHB393195:EHF393195 EQX393195:ERB393195 FAT393195:FAX393195 FKP393195:FKT393195 FUL393195:FUP393195 GEH393195:GEL393195 GOD393195:GOH393195 GXZ393195:GYD393195 HHV393195:HHZ393195 HRR393195:HRV393195 IBN393195:IBR393195 ILJ393195:ILN393195 IVF393195:IVJ393195 JFB393195:JFF393195 JOX393195:JPB393195 JYT393195:JYX393195 KIP393195:KIT393195 KSL393195:KSP393195 LCH393195:LCL393195 LMD393195:LMH393195 LVZ393195:LWD393195 MFV393195:MFZ393195 MPR393195:MPV393195 MZN393195:MZR393195 NJJ393195:NJN393195 NTF393195:NTJ393195 ODB393195:ODF393195 OMX393195:ONB393195 OWT393195:OWX393195 PGP393195:PGT393195 PQL393195:PQP393195 QAH393195:QAL393195 QKD393195:QKH393195 QTZ393195:QUD393195 RDV393195:RDZ393195 RNR393195:RNV393195 RXN393195:RXR393195 SHJ393195:SHN393195 SRF393195:SRJ393195 TBB393195:TBF393195 TKX393195:TLB393195 TUT393195:TUX393195 UEP393195:UET393195 UOL393195:UOP393195 UYH393195:UYL393195 VID393195:VIH393195 VRZ393195:VSD393195 WBV393195:WBZ393195 WLR393195:WLV393195 WVN393195:WVR393195 JB458731:JF458731 SX458731:TB458731 ACT458731:ACX458731 AMP458731:AMT458731 AWL458731:AWP458731 BGH458731:BGL458731 BQD458731:BQH458731 BZZ458731:CAD458731 CJV458731:CJZ458731 CTR458731:CTV458731 DDN458731:DDR458731 DNJ458731:DNN458731 DXF458731:DXJ458731 EHB458731:EHF458731 EQX458731:ERB458731 FAT458731:FAX458731 FKP458731:FKT458731 FUL458731:FUP458731 GEH458731:GEL458731 GOD458731:GOH458731 GXZ458731:GYD458731 HHV458731:HHZ458731 HRR458731:HRV458731 IBN458731:IBR458731 ILJ458731:ILN458731 IVF458731:IVJ458731 JFB458731:JFF458731 JOX458731:JPB458731 JYT458731:JYX458731 KIP458731:KIT458731 KSL458731:KSP458731 LCH458731:LCL458731 LMD458731:LMH458731 LVZ458731:LWD458731 MFV458731:MFZ458731 MPR458731:MPV458731 MZN458731:MZR458731 NJJ458731:NJN458731 NTF458731:NTJ458731 ODB458731:ODF458731 OMX458731:ONB458731 OWT458731:OWX458731 PGP458731:PGT458731 PQL458731:PQP458731 QAH458731:QAL458731 QKD458731:QKH458731 QTZ458731:QUD458731 RDV458731:RDZ458731 RNR458731:RNV458731 RXN458731:RXR458731 SHJ458731:SHN458731 SRF458731:SRJ458731 TBB458731:TBF458731 TKX458731:TLB458731 TUT458731:TUX458731 UEP458731:UET458731 UOL458731:UOP458731 UYH458731:UYL458731 VID458731:VIH458731 VRZ458731:VSD458731 WBV458731:WBZ458731 WLR458731:WLV458731 WVN458731:WVR458731 JB524267:JF524267 SX524267:TB524267 ACT524267:ACX524267 AMP524267:AMT524267 AWL524267:AWP524267 BGH524267:BGL524267 BQD524267:BQH524267 BZZ524267:CAD524267 CJV524267:CJZ524267 CTR524267:CTV524267 DDN524267:DDR524267 DNJ524267:DNN524267 DXF524267:DXJ524267 EHB524267:EHF524267 EQX524267:ERB524267 FAT524267:FAX524267 FKP524267:FKT524267 FUL524267:FUP524267 GEH524267:GEL524267 GOD524267:GOH524267 GXZ524267:GYD524267 HHV524267:HHZ524267 HRR524267:HRV524267 IBN524267:IBR524267 ILJ524267:ILN524267 IVF524267:IVJ524267 JFB524267:JFF524267 JOX524267:JPB524267 JYT524267:JYX524267 KIP524267:KIT524267 KSL524267:KSP524267 LCH524267:LCL524267 LMD524267:LMH524267 LVZ524267:LWD524267 MFV524267:MFZ524267 MPR524267:MPV524267 MZN524267:MZR524267 NJJ524267:NJN524267 NTF524267:NTJ524267 ODB524267:ODF524267 OMX524267:ONB524267 OWT524267:OWX524267 PGP524267:PGT524267 PQL524267:PQP524267 QAH524267:QAL524267 QKD524267:QKH524267 QTZ524267:QUD524267 RDV524267:RDZ524267 RNR524267:RNV524267 RXN524267:RXR524267 SHJ524267:SHN524267 SRF524267:SRJ524267 TBB524267:TBF524267 TKX524267:TLB524267 TUT524267:TUX524267 UEP524267:UET524267 UOL524267:UOP524267 UYH524267:UYL524267 VID524267:VIH524267 VRZ524267:VSD524267 WBV524267:WBZ524267 WLR524267:WLV524267 WVN524267:WVR524267 JB589803:JF589803 SX589803:TB589803 ACT589803:ACX589803 AMP589803:AMT589803 AWL589803:AWP589803 BGH589803:BGL589803 BQD589803:BQH589803 BZZ589803:CAD589803 CJV589803:CJZ589803 CTR589803:CTV589803 DDN589803:DDR589803 DNJ589803:DNN589803 DXF589803:DXJ589803 EHB589803:EHF589803 EQX589803:ERB589803 FAT589803:FAX589803 FKP589803:FKT589803 FUL589803:FUP589803 GEH589803:GEL589803 GOD589803:GOH589803 GXZ589803:GYD589803 HHV589803:HHZ589803 HRR589803:HRV589803 IBN589803:IBR589803 ILJ589803:ILN589803 IVF589803:IVJ589803 JFB589803:JFF589803 JOX589803:JPB589803 JYT589803:JYX589803 KIP589803:KIT589803 KSL589803:KSP589803 LCH589803:LCL589803 LMD589803:LMH589803 LVZ589803:LWD589803 MFV589803:MFZ589803 MPR589803:MPV589803 MZN589803:MZR589803 NJJ589803:NJN589803 NTF589803:NTJ589803 ODB589803:ODF589803 OMX589803:ONB589803 OWT589803:OWX589803 PGP589803:PGT589803 PQL589803:PQP589803 QAH589803:QAL589803 QKD589803:QKH589803 QTZ589803:QUD589803 RDV589803:RDZ589803 RNR589803:RNV589803 RXN589803:RXR589803 SHJ589803:SHN589803 SRF589803:SRJ589803 TBB589803:TBF589803 TKX589803:TLB589803 TUT589803:TUX589803 UEP589803:UET589803 UOL589803:UOP589803 UYH589803:UYL589803 VID589803:VIH589803 VRZ589803:VSD589803 WBV589803:WBZ589803 WLR589803:WLV589803 WVN589803:WVR589803 JB655339:JF655339 SX655339:TB655339 ACT655339:ACX655339 AMP655339:AMT655339 AWL655339:AWP655339 BGH655339:BGL655339 BQD655339:BQH655339 BZZ655339:CAD655339 CJV655339:CJZ655339 CTR655339:CTV655339 DDN655339:DDR655339 DNJ655339:DNN655339 DXF655339:DXJ655339 EHB655339:EHF655339 EQX655339:ERB655339 FAT655339:FAX655339 FKP655339:FKT655339 FUL655339:FUP655339 GEH655339:GEL655339 GOD655339:GOH655339 GXZ655339:GYD655339 HHV655339:HHZ655339 HRR655339:HRV655339 IBN655339:IBR655339 ILJ655339:ILN655339 IVF655339:IVJ655339 JFB655339:JFF655339 JOX655339:JPB655339 JYT655339:JYX655339 KIP655339:KIT655339 KSL655339:KSP655339 LCH655339:LCL655339 LMD655339:LMH655339 LVZ655339:LWD655339 MFV655339:MFZ655339 MPR655339:MPV655339 MZN655339:MZR655339 NJJ655339:NJN655339 NTF655339:NTJ655339 ODB655339:ODF655339 OMX655339:ONB655339 OWT655339:OWX655339 PGP655339:PGT655339 PQL655339:PQP655339 QAH655339:QAL655339 QKD655339:QKH655339 QTZ655339:QUD655339 RDV655339:RDZ655339 RNR655339:RNV655339 RXN655339:RXR655339 SHJ655339:SHN655339 SRF655339:SRJ655339 TBB655339:TBF655339 TKX655339:TLB655339 TUT655339:TUX655339 UEP655339:UET655339 UOL655339:UOP655339 UYH655339:UYL655339 VID655339:VIH655339 VRZ655339:VSD655339 WBV655339:WBZ655339 WLR655339:WLV655339 WVN655339:WVR655339 JB720875:JF720875 SX720875:TB720875 ACT720875:ACX720875 AMP720875:AMT720875 AWL720875:AWP720875 BGH720875:BGL720875 BQD720875:BQH720875 BZZ720875:CAD720875 CJV720875:CJZ720875 CTR720875:CTV720875 DDN720875:DDR720875 DNJ720875:DNN720875 DXF720875:DXJ720875 EHB720875:EHF720875 EQX720875:ERB720875 FAT720875:FAX720875 FKP720875:FKT720875 FUL720875:FUP720875 GEH720875:GEL720875 GOD720875:GOH720875 GXZ720875:GYD720875 HHV720875:HHZ720875 HRR720875:HRV720875 IBN720875:IBR720875 ILJ720875:ILN720875 IVF720875:IVJ720875 JFB720875:JFF720875 JOX720875:JPB720875 JYT720875:JYX720875 KIP720875:KIT720875 KSL720875:KSP720875 LCH720875:LCL720875 LMD720875:LMH720875 LVZ720875:LWD720875 MFV720875:MFZ720875 MPR720875:MPV720875 MZN720875:MZR720875 NJJ720875:NJN720875 NTF720875:NTJ720875 ODB720875:ODF720875 OMX720875:ONB720875 OWT720875:OWX720875 PGP720875:PGT720875 PQL720875:PQP720875 QAH720875:QAL720875 QKD720875:QKH720875 QTZ720875:QUD720875 RDV720875:RDZ720875 RNR720875:RNV720875 RXN720875:RXR720875 SHJ720875:SHN720875 SRF720875:SRJ720875 TBB720875:TBF720875 TKX720875:TLB720875 TUT720875:TUX720875 UEP720875:UET720875 UOL720875:UOP720875 UYH720875:UYL720875 VID720875:VIH720875 VRZ720875:VSD720875 WBV720875:WBZ720875 WLR720875:WLV720875 WVN720875:WVR720875 JB786411:JF786411 SX786411:TB786411 ACT786411:ACX786411 AMP786411:AMT786411 AWL786411:AWP786411 BGH786411:BGL786411 BQD786411:BQH786411 BZZ786411:CAD786411 CJV786411:CJZ786411 CTR786411:CTV786411 DDN786411:DDR786411 DNJ786411:DNN786411 DXF786411:DXJ786411 EHB786411:EHF786411 EQX786411:ERB786411 FAT786411:FAX786411 FKP786411:FKT786411 FUL786411:FUP786411 GEH786411:GEL786411 GOD786411:GOH786411 GXZ786411:GYD786411 HHV786411:HHZ786411 HRR786411:HRV786411 IBN786411:IBR786411 ILJ786411:ILN786411 IVF786411:IVJ786411 JFB786411:JFF786411 JOX786411:JPB786411 JYT786411:JYX786411 KIP786411:KIT786411 KSL786411:KSP786411 LCH786411:LCL786411 LMD786411:LMH786411 LVZ786411:LWD786411 MFV786411:MFZ786411 MPR786411:MPV786411 MZN786411:MZR786411 NJJ786411:NJN786411 NTF786411:NTJ786411 ODB786411:ODF786411 OMX786411:ONB786411 OWT786411:OWX786411 PGP786411:PGT786411 PQL786411:PQP786411 QAH786411:QAL786411 QKD786411:QKH786411 QTZ786411:QUD786411 RDV786411:RDZ786411 RNR786411:RNV786411 RXN786411:RXR786411 SHJ786411:SHN786411 SRF786411:SRJ786411 TBB786411:TBF786411 TKX786411:TLB786411 TUT786411:TUX786411 UEP786411:UET786411 UOL786411:UOP786411 UYH786411:UYL786411 VID786411:VIH786411 VRZ786411:VSD786411 WBV786411:WBZ786411 WLR786411:WLV786411 WVN786411:WVR786411 JB851947:JF851947 SX851947:TB851947 ACT851947:ACX851947 AMP851947:AMT851947 AWL851947:AWP851947 BGH851947:BGL851947 BQD851947:BQH851947 BZZ851947:CAD851947 CJV851947:CJZ851947 CTR851947:CTV851947 DDN851947:DDR851947 DNJ851947:DNN851947 DXF851947:DXJ851947 EHB851947:EHF851947 EQX851947:ERB851947 FAT851947:FAX851947 FKP851947:FKT851947 FUL851947:FUP851947 GEH851947:GEL851947 GOD851947:GOH851947 GXZ851947:GYD851947 HHV851947:HHZ851947 HRR851947:HRV851947 IBN851947:IBR851947 ILJ851947:ILN851947 IVF851947:IVJ851947 JFB851947:JFF851947 JOX851947:JPB851947 JYT851947:JYX851947 KIP851947:KIT851947 KSL851947:KSP851947 LCH851947:LCL851947 LMD851947:LMH851947 LVZ851947:LWD851947 MFV851947:MFZ851947 MPR851947:MPV851947 MZN851947:MZR851947 NJJ851947:NJN851947 NTF851947:NTJ851947 ODB851947:ODF851947 OMX851947:ONB851947 OWT851947:OWX851947 PGP851947:PGT851947 PQL851947:PQP851947 QAH851947:QAL851947 QKD851947:QKH851947 QTZ851947:QUD851947 RDV851947:RDZ851947 RNR851947:RNV851947 RXN851947:RXR851947 SHJ851947:SHN851947 SRF851947:SRJ851947 TBB851947:TBF851947 TKX851947:TLB851947 TUT851947:TUX851947 UEP851947:UET851947 UOL851947:UOP851947 UYH851947:UYL851947 VID851947:VIH851947 VRZ851947:VSD851947 WBV851947:WBZ851947 WLR851947:WLV851947 WVN851947:WVR851947 JB917483:JF917483 SX917483:TB917483 ACT917483:ACX917483 AMP917483:AMT917483 AWL917483:AWP917483 BGH917483:BGL917483 BQD917483:BQH917483 BZZ917483:CAD917483 CJV917483:CJZ917483 CTR917483:CTV917483 DDN917483:DDR917483 DNJ917483:DNN917483 DXF917483:DXJ917483 EHB917483:EHF917483 EQX917483:ERB917483 FAT917483:FAX917483 FKP917483:FKT917483 FUL917483:FUP917483 GEH917483:GEL917483 GOD917483:GOH917483 GXZ917483:GYD917483 HHV917483:HHZ917483 HRR917483:HRV917483 IBN917483:IBR917483 ILJ917483:ILN917483 IVF917483:IVJ917483 JFB917483:JFF917483 JOX917483:JPB917483 JYT917483:JYX917483 KIP917483:KIT917483 KSL917483:KSP917483 LCH917483:LCL917483 LMD917483:LMH917483 LVZ917483:LWD917483 MFV917483:MFZ917483 MPR917483:MPV917483 MZN917483:MZR917483 NJJ917483:NJN917483 NTF917483:NTJ917483 ODB917483:ODF917483 OMX917483:ONB917483 OWT917483:OWX917483 PGP917483:PGT917483 PQL917483:PQP917483 QAH917483:QAL917483 QKD917483:QKH917483 QTZ917483:QUD917483 RDV917483:RDZ917483 RNR917483:RNV917483 RXN917483:RXR917483 SHJ917483:SHN917483 SRF917483:SRJ917483 TBB917483:TBF917483 TKX917483:TLB917483 TUT917483:TUX917483 UEP917483:UET917483 UOL917483:UOP917483 UYH917483:UYL917483 VID917483:VIH917483 VRZ917483:VSD917483 WBV917483:WBZ917483 WLR917483:WLV917483 WVN917483:WVR917483 WVN983019:WVR983019 JB983019:JF983019 SX983019:TB983019 ACT983019:ACX983019 AMP983019:AMT983019 AWL983019:AWP983019 BGH983019:BGL983019 BQD983019:BQH983019 BZZ983019:CAD983019 CJV983019:CJZ983019 CTR983019:CTV983019 DDN983019:DDR983019 DNJ983019:DNN983019 DXF983019:DXJ983019 EHB983019:EHF983019 EQX983019:ERB983019 FAT983019:FAX983019 FKP983019:FKT983019 FUL983019:FUP983019 GEH983019:GEL983019 GOD983019:GOH983019 GXZ983019:GYD983019 HHV983019:HHZ983019 HRR983019:HRV983019 IBN983019:IBR983019 ILJ983019:ILN983019 IVF983019:IVJ983019 JFB983019:JFF983019 JOX983019:JPB983019 JYT983019:JYX983019 KIP983019:KIT983019 KSL983019:KSP983019 LCH983019:LCL983019 LMD983019:LMH983019 LVZ983019:LWD983019 MFV983019:MFZ983019 MPR983019:MPV983019 MZN983019:MZR983019 NJJ983019:NJN983019 NTF983019:NTJ983019 ODB983019:ODF983019 OMX983019:ONB983019 OWT983019:OWX983019 PGP983019:PGT983019 PQL983019:PQP983019 QAH983019:QAL983019 QKD983019:QKH983019 QTZ983019:QUD983019 RDV983019:RDZ983019 RNR983019:RNV983019 RXN983019:RXR983019 SHJ983019:SHN983019 SRF983019:SRJ983019 TBB983019:TBF983019 TKX983019:TLB983019 TUT983019:TUX983019 UEP983019:UET983019 UOL983019:UOP983019 UYH983019:UYL983019 VID983019:VIH983019 VRZ983019:VSD983019 WBV983019:WBZ983019 WLR983019:WLV983019 I720875 I655339 I589803 I524267 I458731 I393195 I327659 I262123 I196587 I131051 I65515 I786411 I983019 I917483 I851947 G720875 C65515 C131051 C196587 C262123 C327659 C393195 C458731 C524267 C589803 C655339 C720875 C786411 C851947 C917483 C983019 E983019 G786411 E65515 E131051 E196587 E262123 E327659 E393195 E458731 E524267 E589803 E655339 E720875 E786411 E851947 E917483 G917483 G983019 G851947 G65515 G131051 G196587 G262123 G327659 G393195 G458731 G524267 G589803 G655339">
      <formula1>"Création,Répertoire Qc,Répertoire Au,Reprise"</formula1>
    </dataValidation>
  </dataValidations>
  <pageMargins left="0.43307086614173229" right="0.27559055118110237"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36"/>
  <sheetViews>
    <sheetView showGridLines="0" showZeros="0" topLeftCell="A235" zoomScaleNormal="100" zoomScaleSheetLayoutView="100" workbookViewId="0">
      <selection activeCell="K242" sqref="K242"/>
    </sheetView>
  </sheetViews>
  <sheetFormatPr baseColWidth="10" defaultRowHeight="12.75"/>
  <cols>
    <col min="1" max="1" width="23" style="1527" customWidth="1"/>
    <col min="2" max="2" width="47.5703125" style="1538" customWidth="1"/>
    <col min="3" max="3" width="1.28515625" style="1521" customWidth="1"/>
    <col min="4" max="4" width="10.85546875" style="1521" customWidth="1"/>
    <col min="5" max="5" width="1.28515625" style="1522" customWidth="1"/>
    <col min="6" max="6" width="4.28515625" style="1523" customWidth="1"/>
    <col min="7" max="7" width="1.28515625" style="1521" customWidth="1"/>
    <col min="8" max="8" width="10.85546875" style="1521" customWidth="1"/>
    <col min="9" max="9" width="1.28515625" style="1522" customWidth="1"/>
    <col min="10" max="10" width="4.28515625" style="1523" customWidth="1"/>
    <col min="11" max="16384" width="11.42578125" style="1521"/>
  </cols>
  <sheetData>
    <row r="1" spans="1:10" s="1517" customFormat="1" ht="26.25" customHeight="1">
      <c r="A1" s="1516" t="s">
        <v>569</v>
      </c>
      <c r="B1" s="1516"/>
      <c r="E1" s="1518"/>
      <c r="F1" s="1519"/>
      <c r="I1" s="1518"/>
      <c r="J1" s="1991" t="s">
        <v>572</v>
      </c>
    </row>
    <row r="2" spans="1:10" s="1517" customFormat="1" ht="9" customHeight="1">
      <c r="A2" s="1516"/>
      <c r="B2" s="1516"/>
      <c r="E2" s="1518"/>
      <c r="F2" s="1519"/>
      <c r="I2" s="1518"/>
      <c r="J2" s="2162" t="s">
        <v>725</v>
      </c>
    </row>
    <row r="3" spans="1:10" ht="12" customHeight="1">
      <c r="A3" s="1520"/>
      <c r="B3" s="1520"/>
      <c r="J3" s="1992" t="s">
        <v>575</v>
      </c>
    </row>
    <row r="4" spans="1:10" ht="8.25" customHeight="1">
      <c r="A4" s="1520"/>
      <c r="B4" s="1520"/>
      <c r="J4" s="1992"/>
    </row>
    <row r="5" spans="1:10" ht="15" customHeight="1">
      <c r="A5" s="1524" t="s">
        <v>9</v>
      </c>
      <c r="B5" s="1689">
        <f>'Page de garde'!$C$3</f>
        <v>0</v>
      </c>
      <c r="C5" s="1689"/>
      <c r="D5" s="1689"/>
      <c r="E5" s="1689"/>
      <c r="F5" s="1987"/>
      <c r="G5" s="1689"/>
      <c r="H5" s="1689"/>
      <c r="I5" s="1525"/>
      <c r="J5" s="1526"/>
    </row>
    <row r="6" spans="1:10" ht="4.5" customHeight="1">
      <c r="B6" s="1528"/>
    </row>
    <row r="7" spans="1:10" s="1534" customFormat="1" ht="11.25" customHeight="1">
      <c r="A7" s="1529" t="s">
        <v>649</v>
      </c>
      <c r="B7" s="1529"/>
      <c r="C7" s="1533"/>
      <c r="D7" s="1530" t="str">
        <f>CONCATENATE(LEFT('Page de garde'!C4,4),"-",RIGHT('Page de garde'!C4,4))</f>
        <v>2018-2019</v>
      </c>
      <c r="E7" s="1531"/>
      <c r="F7" s="1532"/>
      <c r="G7" s="1533"/>
      <c r="H7" s="1535" t="str">
        <f>CONCATENATE(LEFT('Page de garde'!C4,4)+1,"-",RIGHT('Page de garde'!C4,4)+1)</f>
        <v>2019-2020</v>
      </c>
      <c r="I7" s="1536"/>
      <c r="J7" s="1537"/>
    </row>
    <row r="8" spans="1:10">
      <c r="D8" s="1539"/>
      <c r="E8" s="1540"/>
      <c r="F8" s="1541"/>
      <c r="H8" s="1539"/>
      <c r="J8" s="1542"/>
    </row>
    <row r="9" spans="1:10">
      <c r="A9" s="1515" t="s">
        <v>570</v>
      </c>
      <c r="B9" s="1512" t="s">
        <v>576</v>
      </c>
      <c r="D9" s="1539"/>
      <c r="E9" s="1540"/>
      <c r="F9" s="1541"/>
      <c r="H9" s="1539"/>
      <c r="J9" s="1542"/>
    </row>
    <row r="10" spans="1:10" ht="13.5" customHeight="1">
      <c r="A10" s="1515" t="s">
        <v>571</v>
      </c>
      <c r="B10" s="1512" t="s">
        <v>576</v>
      </c>
      <c r="D10" s="1543" t="s">
        <v>35</v>
      </c>
      <c r="E10" s="1544"/>
      <c r="F10" s="1545" t="s">
        <v>36</v>
      </c>
      <c r="H10" s="1543" t="s">
        <v>35</v>
      </c>
      <c r="I10" s="1544"/>
      <c r="J10" s="1545" t="s">
        <v>36</v>
      </c>
    </row>
    <row r="11" spans="1:10">
      <c r="A11" s="1515" t="s">
        <v>676</v>
      </c>
      <c r="B11" s="1512" t="s">
        <v>576</v>
      </c>
      <c r="D11" s="1546"/>
      <c r="E11" s="1546"/>
      <c r="F11" s="1550"/>
      <c r="H11" s="1546"/>
      <c r="I11" s="1546"/>
      <c r="J11" s="1550"/>
    </row>
    <row r="12" spans="1:10" s="1548" customFormat="1" ht="11.25" customHeight="1">
      <c r="A12" s="1527"/>
      <c r="B12" s="1914"/>
      <c r="E12" s="1549"/>
      <c r="F12" s="1550"/>
      <c r="I12" s="1549"/>
      <c r="J12" s="1550"/>
    </row>
    <row r="13" spans="1:10" s="1548" customFormat="1" ht="11.25" customHeight="1">
      <c r="A13" s="1547" t="s">
        <v>37</v>
      </c>
      <c r="B13" s="1547"/>
      <c r="F13" s="1988"/>
      <c r="J13" s="1988"/>
    </row>
    <row r="14" spans="1:10" s="1548" customFormat="1" ht="10.5" customHeight="1">
      <c r="A14" s="1551" t="s">
        <v>38</v>
      </c>
      <c r="B14" s="1551"/>
      <c r="E14" s="1549"/>
      <c r="F14" s="1550"/>
      <c r="I14" s="1549"/>
      <c r="J14" s="1550"/>
    </row>
    <row r="15" spans="1:10" s="1548" customFormat="1" ht="11.25" customHeight="1">
      <c r="A15" s="1551" t="s">
        <v>175</v>
      </c>
      <c r="B15" s="1551"/>
      <c r="C15" s="1549"/>
      <c r="D15" s="1564"/>
      <c r="E15" s="1549"/>
      <c r="F15" s="1523"/>
      <c r="G15" s="1549"/>
      <c r="H15" s="1564"/>
      <c r="I15" s="1549"/>
      <c r="J15" s="1523"/>
    </row>
    <row r="16" spans="1:10" s="1548" customFormat="1" ht="11.25" customHeight="1">
      <c r="A16" s="1570" t="s">
        <v>113</v>
      </c>
      <c r="B16" s="1552"/>
      <c r="D16" s="1564"/>
      <c r="E16" s="1549"/>
      <c r="F16" s="1523"/>
      <c r="G16" s="1549"/>
      <c r="H16" s="1564"/>
      <c r="I16" s="1549"/>
      <c r="J16" s="1523"/>
    </row>
    <row r="17" spans="1:10" s="1548" customFormat="1" ht="11.25" customHeight="1">
      <c r="A17" s="1514" t="str">
        <f>A9&amp;B9</f>
        <v>Mandat 1 :  ___________________</v>
      </c>
      <c r="B17" s="1552"/>
      <c r="D17" s="1553"/>
      <c r="E17" s="1549"/>
      <c r="F17" s="1556" t="str">
        <f>IF(D17=0,"",D17/D$77)</f>
        <v/>
      </c>
      <c r="H17" s="1553"/>
      <c r="I17" s="1549"/>
      <c r="J17" s="1556" t="str">
        <f>IF(H17=0,"",H17/H$77)</f>
        <v/>
      </c>
    </row>
    <row r="18" spans="1:10" s="1548" customFormat="1" ht="11.25" customHeight="1">
      <c r="A18" s="1514" t="str">
        <f>A10&amp;B10</f>
        <v>Mandat 2 :  ___________________</v>
      </c>
      <c r="B18" s="1552"/>
      <c r="C18" s="1549"/>
      <c r="D18" s="1553"/>
      <c r="E18" s="1549"/>
      <c r="F18" s="1556" t="str">
        <f>IF(D18=0,"",D18/D$77)</f>
        <v/>
      </c>
      <c r="H18" s="1553"/>
      <c r="I18" s="1549"/>
      <c r="J18" s="1556" t="str">
        <f>IF(H18=0,"",H18/H$77)</f>
        <v/>
      </c>
    </row>
    <row r="19" spans="1:10" s="1548" customFormat="1" ht="11.25" customHeight="1">
      <c r="A19" s="1514" t="str">
        <f>A11&amp;B11</f>
        <v>Mandat 3 :  ___________________</v>
      </c>
      <c r="B19" s="1552"/>
      <c r="D19" s="1553"/>
      <c r="E19" s="1549"/>
      <c r="F19" s="1556" t="str">
        <f>IF(D19=0,"",D19/D$77)</f>
        <v/>
      </c>
      <c r="H19" s="1553"/>
      <c r="I19" s="1549"/>
      <c r="J19" s="1556" t="str">
        <f>IF(H19=0,"",H19/H$77)</f>
        <v/>
      </c>
    </row>
    <row r="20" spans="1:10" s="1548" customFormat="1" ht="11.25" customHeight="1">
      <c r="A20" s="1570" t="s">
        <v>132</v>
      </c>
      <c r="B20" s="1552"/>
      <c r="D20" s="1557"/>
      <c r="E20" s="1549"/>
      <c r="F20" s="1523"/>
      <c r="G20" s="1549"/>
      <c r="H20" s="1557"/>
      <c r="I20" s="1549"/>
      <c r="J20" s="1523"/>
    </row>
    <row r="21" spans="1:10" s="1548" customFormat="1" ht="11.25" customHeight="1">
      <c r="A21" s="1514" t="str">
        <f>A9&amp;B9</f>
        <v>Mandat 1 :  ___________________</v>
      </c>
      <c r="B21" s="1552"/>
      <c r="D21" s="1553"/>
      <c r="E21" s="1549"/>
      <c r="F21" s="1556" t="str">
        <f t="shared" ref="F21:F33" si="0">IF(D21=0,"",D21/D$77)</f>
        <v/>
      </c>
      <c r="H21" s="1553"/>
      <c r="I21" s="1549"/>
      <c r="J21" s="1556" t="str">
        <f>IF(H21=0,"",H21/H$77)</f>
        <v/>
      </c>
    </row>
    <row r="22" spans="1:10" s="1548" customFormat="1" ht="11.25" customHeight="1">
      <c r="A22" s="1514" t="str">
        <f>A10&amp;B10</f>
        <v>Mandat 2 :  ___________________</v>
      </c>
      <c r="B22" s="1552"/>
      <c r="D22" s="1554"/>
      <c r="E22" s="1549"/>
      <c r="F22" s="1556" t="str">
        <f t="shared" si="0"/>
        <v/>
      </c>
      <c r="H22" s="1554"/>
      <c r="I22" s="1549"/>
      <c r="J22" s="1556" t="str">
        <f t="shared" ref="J22:J24" si="1">IF(H22=0,"",H22/H$77)</f>
        <v/>
      </c>
    </row>
    <row r="23" spans="1:10" s="1548" customFormat="1" ht="11.25" customHeight="1">
      <c r="A23" s="1514" t="str">
        <f>A11&amp;B11</f>
        <v>Mandat 3 :  ___________________</v>
      </c>
      <c r="B23" s="1552"/>
      <c r="D23" s="1554"/>
      <c r="E23" s="1549"/>
      <c r="F23" s="1556" t="str">
        <f t="shared" si="0"/>
        <v/>
      </c>
      <c r="H23" s="1554"/>
      <c r="I23" s="1549"/>
      <c r="J23" s="1556" t="str">
        <f t="shared" si="1"/>
        <v/>
      </c>
    </row>
    <row r="24" spans="1:10" s="1548" customFormat="1" ht="12">
      <c r="A24" s="1570" t="s">
        <v>130</v>
      </c>
      <c r="B24" s="1552"/>
      <c r="D24" s="1554"/>
      <c r="E24" s="1549"/>
      <c r="F24" s="1555" t="str">
        <f t="shared" si="0"/>
        <v/>
      </c>
      <c r="H24" s="1554"/>
      <c r="I24" s="1549"/>
      <c r="J24" s="1556" t="str">
        <f t="shared" si="1"/>
        <v/>
      </c>
    </row>
    <row r="25" spans="1:10" s="1548" customFormat="1" ht="11.25" customHeight="1">
      <c r="A25" s="1570" t="s">
        <v>16</v>
      </c>
      <c r="B25" s="1552"/>
      <c r="D25" s="1554"/>
      <c r="E25" s="1549"/>
      <c r="F25" s="1555" t="str">
        <f t="shared" si="0"/>
        <v/>
      </c>
      <c r="H25" s="1554"/>
      <c r="I25" s="1549"/>
      <c r="J25" s="1555" t="str">
        <f>IF(H25=0,"",H25/H$77)</f>
        <v/>
      </c>
    </row>
    <row r="26" spans="1:10" s="1548" customFormat="1" ht="11.25" customHeight="1">
      <c r="A26" s="1570" t="s">
        <v>115</v>
      </c>
      <c r="B26" s="1552"/>
      <c r="D26" s="1553"/>
      <c r="E26" s="1549"/>
      <c r="F26" s="1556" t="str">
        <f t="shared" si="0"/>
        <v/>
      </c>
      <c r="H26" s="1553"/>
      <c r="I26" s="1549"/>
      <c r="J26" s="1556" t="str">
        <f>IF(H26=0,"",H26/H$77)</f>
        <v/>
      </c>
    </row>
    <row r="27" spans="1:10" s="1548" customFormat="1" ht="11.25" customHeight="1">
      <c r="A27" s="1570" t="s">
        <v>116</v>
      </c>
      <c r="B27" s="1552"/>
      <c r="D27" s="1554"/>
      <c r="E27" s="1549"/>
      <c r="F27" s="1555" t="str">
        <f t="shared" si="0"/>
        <v/>
      </c>
      <c r="H27" s="1554"/>
      <c r="I27" s="1549"/>
      <c r="J27" s="1556" t="str">
        <f t="shared" ref="J27:J30" si="2">IF(H27=0,"",H27/H$77)</f>
        <v/>
      </c>
    </row>
    <row r="28" spans="1:10" s="1561" customFormat="1" ht="11.25" customHeight="1">
      <c r="A28" s="1570" t="s">
        <v>131</v>
      </c>
      <c r="B28" s="1552"/>
      <c r="D28" s="1559"/>
      <c r="E28" s="1560"/>
      <c r="F28" s="1555" t="str">
        <f t="shared" si="0"/>
        <v/>
      </c>
      <c r="H28" s="1559"/>
      <c r="I28" s="1560"/>
      <c r="J28" s="1556" t="str">
        <f t="shared" si="2"/>
        <v/>
      </c>
    </row>
    <row r="29" spans="1:10" s="1548" customFormat="1" ht="11.25" customHeight="1">
      <c r="A29" s="1527" t="s">
        <v>117</v>
      </c>
      <c r="B29" s="1538"/>
      <c r="D29" s="1557"/>
      <c r="E29" s="1540"/>
      <c r="F29" s="1558" t="str">
        <f t="shared" si="0"/>
        <v/>
      </c>
      <c r="G29" s="1549"/>
      <c r="H29" s="1558"/>
      <c r="I29" s="1540"/>
      <c r="J29" s="1523" t="str">
        <f t="shared" si="2"/>
        <v/>
      </c>
    </row>
    <row r="30" spans="1:10" s="1548" customFormat="1" ht="11.25" customHeight="1">
      <c r="A30" s="1562"/>
      <c r="B30" s="1563"/>
      <c r="D30" s="1564"/>
      <c r="E30" s="1540"/>
      <c r="F30" s="1556" t="str">
        <f t="shared" si="0"/>
        <v/>
      </c>
      <c r="H30" s="1564"/>
      <c r="I30" s="1540"/>
      <c r="J30" s="1556" t="str">
        <f t="shared" si="2"/>
        <v/>
      </c>
    </row>
    <row r="31" spans="1:10" s="1548" customFormat="1" ht="11.25" customHeight="1">
      <c r="A31" s="1565"/>
      <c r="B31" s="1565" t="s">
        <v>28</v>
      </c>
      <c r="D31" s="1566">
        <f>SUM(D15:D30)</f>
        <v>0</v>
      </c>
      <c r="E31" s="1540"/>
      <c r="F31" s="1567" t="str">
        <f t="shared" si="0"/>
        <v/>
      </c>
      <c r="H31" s="1566">
        <f>SUM(H15:H30)</f>
        <v>0</v>
      </c>
      <c r="I31" s="1540"/>
      <c r="J31" s="1567" t="str">
        <f>IF(H31=0,"",H31/H$77)</f>
        <v/>
      </c>
    </row>
    <row r="32" spans="1:10" s="1548" customFormat="1" ht="11.25" customHeight="1">
      <c r="A32" s="1568" t="s">
        <v>560</v>
      </c>
      <c r="B32" s="1568"/>
      <c r="D32" s="1566"/>
      <c r="E32" s="1540"/>
      <c r="F32" s="1567" t="str">
        <f t="shared" si="0"/>
        <v/>
      </c>
      <c r="H32" s="1566"/>
      <c r="I32" s="1540"/>
      <c r="J32" s="1567" t="str">
        <f>IF(H32=0,"",H32/H$77)</f>
        <v/>
      </c>
    </row>
    <row r="33" spans="1:10" s="1548" customFormat="1" ht="11.25" customHeight="1">
      <c r="A33" s="1568" t="s">
        <v>559</v>
      </c>
      <c r="B33" s="1568"/>
      <c r="D33" s="1566"/>
      <c r="E33" s="1540"/>
      <c r="F33" s="1567" t="str">
        <f t="shared" si="0"/>
        <v/>
      </c>
      <c r="H33" s="1566"/>
      <c r="I33" s="1540"/>
      <c r="J33" s="1567" t="str">
        <f>IF(H33=0,"",H33/H$77)</f>
        <v/>
      </c>
    </row>
    <row r="34" spans="1:10" s="1548" customFormat="1" ht="11.25" customHeight="1">
      <c r="A34" s="1569" t="s">
        <v>59</v>
      </c>
      <c r="B34" s="1569"/>
      <c r="D34" s="1564"/>
      <c r="E34" s="1540"/>
      <c r="F34" s="1523"/>
      <c r="H34" s="1564"/>
      <c r="I34" s="1540"/>
      <c r="J34" s="1523"/>
    </row>
    <row r="35" spans="1:10" s="1548" customFormat="1" ht="12">
      <c r="A35" s="1570" t="s">
        <v>60</v>
      </c>
      <c r="B35" s="1571"/>
      <c r="D35" s="1553"/>
      <c r="E35" s="1540"/>
      <c r="F35" s="1556" t="str">
        <f t="shared" ref="F35:F42" si="3">IF(D35=0,"",D35/D$77)</f>
        <v/>
      </c>
      <c r="H35" s="1553"/>
      <c r="I35" s="1540"/>
      <c r="J35" s="1556" t="str">
        <f t="shared" ref="J35:J42" si="4">IF(H35=0,"",H35/H$77)</f>
        <v/>
      </c>
    </row>
    <row r="36" spans="1:10" s="1548" customFormat="1" ht="11.25" customHeight="1">
      <c r="A36" s="1572" t="s">
        <v>61</v>
      </c>
      <c r="B36" s="1573"/>
      <c r="D36" s="1554"/>
      <c r="E36" s="1540"/>
      <c r="F36" s="1555" t="str">
        <f t="shared" si="3"/>
        <v/>
      </c>
      <c r="H36" s="1554"/>
      <c r="I36" s="1540"/>
      <c r="J36" s="1555" t="str">
        <f t="shared" si="4"/>
        <v/>
      </c>
    </row>
    <row r="37" spans="1:10" s="1548" customFormat="1" ht="11.25" customHeight="1">
      <c r="A37" s="1572" t="s">
        <v>62</v>
      </c>
      <c r="B37" s="1573"/>
      <c r="D37" s="1554"/>
      <c r="E37" s="1540"/>
      <c r="F37" s="1555" t="str">
        <f t="shared" si="3"/>
        <v/>
      </c>
      <c r="H37" s="1554"/>
      <c r="I37" s="1540"/>
      <c r="J37" s="1555" t="str">
        <f t="shared" si="4"/>
        <v/>
      </c>
    </row>
    <row r="38" spans="1:10" s="1548" customFormat="1" ht="11.25" customHeight="1">
      <c r="A38" s="1572" t="s">
        <v>63</v>
      </c>
      <c r="B38" s="1573"/>
      <c r="D38" s="1554"/>
      <c r="E38" s="1540"/>
      <c r="F38" s="1555" t="str">
        <f t="shared" si="3"/>
        <v/>
      </c>
      <c r="H38" s="1554"/>
      <c r="I38" s="1540"/>
      <c r="J38" s="1555" t="str">
        <f t="shared" si="4"/>
        <v/>
      </c>
    </row>
    <row r="39" spans="1:10" s="1548" customFormat="1" ht="11.25" customHeight="1">
      <c r="A39" s="1572" t="s">
        <v>64</v>
      </c>
      <c r="B39" s="1573"/>
      <c r="D39" s="1554"/>
      <c r="E39" s="1540"/>
      <c r="F39" s="1555" t="str">
        <f t="shared" si="3"/>
        <v/>
      </c>
      <c r="H39" s="1554"/>
      <c r="I39" s="1540"/>
      <c r="J39" s="1555" t="str">
        <f t="shared" si="4"/>
        <v/>
      </c>
    </row>
    <row r="40" spans="1:10" s="1548" customFormat="1" ht="11.25" customHeight="1">
      <c r="A40" s="1527" t="s">
        <v>65</v>
      </c>
      <c r="B40" s="1538"/>
      <c r="D40" s="1554"/>
      <c r="E40" s="1540"/>
      <c r="F40" s="1555" t="str">
        <f t="shared" si="3"/>
        <v/>
      </c>
      <c r="H40" s="1554"/>
      <c r="I40" s="1540"/>
      <c r="J40" s="1555" t="str">
        <f t="shared" si="4"/>
        <v/>
      </c>
    </row>
    <row r="41" spans="1:10" s="1548" customFormat="1" ht="11.25" customHeight="1">
      <c r="A41" s="1565"/>
      <c r="B41" s="1565" t="s">
        <v>28</v>
      </c>
      <c r="D41" s="1566">
        <f>SUM(D35:D40)</f>
        <v>0</v>
      </c>
      <c r="E41" s="1540"/>
      <c r="F41" s="1567" t="str">
        <f t="shared" si="3"/>
        <v/>
      </c>
      <c r="H41" s="1566">
        <f>SUM(H35:H40)</f>
        <v>0</v>
      </c>
      <c r="I41" s="1540"/>
      <c r="J41" s="1567" t="str">
        <f t="shared" si="4"/>
        <v/>
      </c>
    </row>
    <row r="42" spans="1:10" s="1548" customFormat="1" ht="11.25" customHeight="1">
      <c r="A42" s="1565"/>
      <c r="B42" s="1574" t="s">
        <v>10</v>
      </c>
      <c r="D42" s="1566">
        <f>D31+D32+D33+D41</f>
        <v>0</v>
      </c>
      <c r="E42" s="1540"/>
      <c r="F42" s="1567" t="str">
        <f t="shared" si="3"/>
        <v/>
      </c>
      <c r="H42" s="1566">
        <f>H31+H32+H33+H41</f>
        <v>0</v>
      </c>
      <c r="I42" s="1540"/>
      <c r="J42" s="1567" t="str">
        <f t="shared" si="4"/>
        <v/>
      </c>
    </row>
    <row r="43" spans="1:10" s="1548" customFormat="1" ht="11.25" customHeight="1">
      <c r="A43" s="1575" t="s">
        <v>66</v>
      </c>
      <c r="B43" s="1575"/>
      <c r="D43" s="1564"/>
      <c r="E43" s="1540"/>
      <c r="F43" s="1523"/>
      <c r="H43" s="1564"/>
      <c r="I43" s="1540"/>
      <c r="J43" s="1523"/>
    </row>
    <row r="44" spans="1:10" s="1548" customFormat="1" ht="11.25" customHeight="1">
      <c r="A44" s="1551" t="s">
        <v>67</v>
      </c>
      <c r="B44" s="1551"/>
      <c r="D44" s="1564"/>
      <c r="E44" s="1540"/>
      <c r="F44" s="1523"/>
      <c r="H44" s="1564"/>
      <c r="I44" s="1540"/>
      <c r="J44" s="1523"/>
    </row>
    <row r="45" spans="1:10" s="1548" customFormat="1" ht="11.25" customHeight="1">
      <c r="A45" s="1570" t="s">
        <v>68</v>
      </c>
      <c r="B45" s="1570"/>
      <c r="C45" s="1549"/>
      <c r="D45" s="1564"/>
      <c r="E45" s="1540"/>
      <c r="F45" s="1523" t="str">
        <f>IF(D45=0,"",D45/D$77)</f>
        <v/>
      </c>
      <c r="G45" s="1549"/>
      <c r="H45" s="1564"/>
      <c r="I45" s="1540"/>
      <c r="J45" s="1523" t="str">
        <f>IF(H45=0,"",H45/H$77)</f>
        <v/>
      </c>
    </row>
    <row r="46" spans="1:10" s="1548" customFormat="1" ht="12" customHeight="1">
      <c r="A46" s="1398" t="s">
        <v>747</v>
      </c>
      <c r="B46" s="1576"/>
      <c r="D46" s="1553"/>
      <c r="E46" s="1540"/>
      <c r="F46" s="1556" t="str">
        <f>IF(D46=0,"",D46/D$77)</f>
        <v/>
      </c>
      <c r="H46" s="1553"/>
      <c r="I46" s="1540"/>
      <c r="J46" s="1556" t="str">
        <f>IF(H46=0,"",H46/H$77)</f>
        <v/>
      </c>
    </row>
    <row r="47" spans="1:10" s="1548" customFormat="1" ht="11.25" customHeight="1">
      <c r="A47" s="1577" t="s">
        <v>334</v>
      </c>
      <c r="B47" s="1576"/>
      <c r="D47" s="1554"/>
      <c r="E47" s="1540"/>
      <c r="F47" s="1555" t="str">
        <f>IF(D47=0,"",D47/D$77)</f>
        <v/>
      </c>
      <c r="H47" s="1554"/>
      <c r="I47" s="1540"/>
      <c r="J47" s="1555" t="str">
        <f>IF(H47=0,"",H47/H$77)</f>
        <v/>
      </c>
    </row>
    <row r="48" spans="1:10" s="1548" customFormat="1" ht="11.25" customHeight="1">
      <c r="A48" s="1577" t="s">
        <v>69</v>
      </c>
      <c r="B48" s="1576"/>
      <c r="D48" s="1557"/>
      <c r="E48" s="1540"/>
      <c r="F48" s="1558"/>
      <c r="H48" s="1557"/>
      <c r="I48" s="1540"/>
      <c r="J48" s="1558"/>
    </row>
    <row r="49" spans="1:10" s="1561" customFormat="1" ht="12.75" customHeight="1">
      <c r="A49" s="1562"/>
      <c r="B49" s="1563"/>
      <c r="D49" s="1578"/>
      <c r="E49" s="1534"/>
      <c r="F49" s="1579" t="str">
        <f t="shared" ref="F49:F55" si="5">IF(D49=0,"",D49/D$77)</f>
        <v/>
      </c>
      <c r="H49" s="1578"/>
      <c r="I49" s="1534"/>
      <c r="J49" s="1579" t="str">
        <f t="shared" ref="J49:J55" si="6">IF(H49=0,"",H49/H$77)</f>
        <v/>
      </c>
    </row>
    <row r="50" spans="1:10" s="1561" customFormat="1" ht="11.25" customHeight="1">
      <c r="A50" s="1580" t="s">
        <v>118</v>
      </c>
      <c r="B50" s="1563"/>
      <c r="D50" s="1578"/>
      <c r="E50" s="1534"/>
      <c r="F50" s="1579" t="str">
        <f t="shared" si="5"/>
        <v/>
      </c>
      <c r="H50" s="1578"/>
      <c r="I50" s="1534"/>
      <c r="J50" s="1579" t="str">
        <f t="shared" si="6"/>
        <v/>
      </c>
    </row>
    <row r="51" spans="1:10" s="1548" customFormat="1" ht="11.25" customHeight="1">
      <c r="A51" s="1572" t="s">
        <v>70</v>
      </c>
      <c r="B51" s="1573"/>
      <c r="D51" s="1554"/>
      <c r="E51" s="1540"/>
      <c r="F51" s="1555" t="str">
        <f t="shared" si="5"/>
        <v/>
      </c>
      <c r="H51" s="1554"/>
      <c r="I51" s="1540"/>
      <c r="J51" s="1555" t="str">
        <f t="shared" si="6"/>
        <v/>
      </c>
    </row>
    <row r="52" spans="1:10" s="1548" customFormat="1" ht="12">
      <c r="A52" s="2344" t="s">
        <v>393</v>
      </c>
      <c r="B52" s="2344"/>
      <c r="D52" s="1554"/>
      <c r="E52" s="1540"/>
      <c r="F52" s="1555" t="str">
        <f t="shared" si="5"/>
        <v/>
      </c>
      <c r="H52" s="1554"/>
      <c r="I52" s="1540"/>
      <c r="J52" s="1555" t="str">
        <f t="shared" si="6"/>
        <v/>
      </c>
    </row>
    <row r="53" spans="1:10" s="1548" customFormat="1" ht="12">
      <c r="A53" s="1573" t="s">
        <v>182</v>
      </c>
      <c r="B53" s="1573"/>
      <c r="D53" s="1554"/>
      <c r="E53" s="1540"/>
      <c r="F53" s="1555" t="str">
        <f t="shared" si="5"/>
        <v/>
      </c>
      <c r="H53" s="1554"/>
      <c r="I53" s="1540"/>
      <c r="J53" s="1555" t="str">
        <f>IF(H53=0,"",H53/H$77)</f>
        <v/>
      </c>
    </row>
    <row r="54" spans="1:10" s="1548" customFormat="1" ht="11.25" customHeight="1">
      <c r="A54" s="1572" t="s">
        <v>71</v>
      </c>
      <c r="B54" s="1573"/>
      <c r="D54" s="1554"/>
      <c r="E54" s="1540"/>
      <c r="F54" s="1555" t="str">
        <f t="shared" si="5"/>
        <v/>
      </c>
      <c r="H54" s="1554"/>
      <c r="I54" s="1540"/>
      <c r="J54" s="1555" t="str">
        <f t="shared" si="6"/>
        <v/>
      </c>
    </row>
    <row r="55" spans="1:10" s="1548" customFormat="1" ht="11.25" customHeight="1">
      <c r="A55" s="1572" t="s">
        <v>72</v>
      </c>
      <c r="B55" s="1573"/>
      <c r="D55" s="1554"/>
      <c r="E55" s="1540"/>
      <c r="F55" s="1555" t="str">
        <f t="shared" si="5"/>
        <v/>
      </c>
      <c r="H55" s="1554"/>
      <c r="I55" s="1540"/>
      <c r="J55" s="1555" t="str">
        <f t="shared" si="6"/>
        <v/>
      </c>
    </row>
    <row r="56" spans="1:10" s="1548" customFormat="1" ht="11.25" customHeight="1">
      <c r="A56" s="1572" t="s">
        <v>117</v>
      </c>
      <c r="B56" s="1573"/>
      <c r="D56" s="1557"/>
      <c r="E56" s="1540"/>
      <c r="F56" s="1558"/>
      <c r="H56" s="1557"/>
      <c r="I56" s="1540"/>
      <c r="J56" s="1558"/>
    </row>
    <row r="57" spans="1:10" s="1548" customFormat="1" ht="11.25" customHeight="1">
      <c r="A57" s="1562"/>
      <c r="B57" s="1563"/>
      <c r="D57" s="1553"/>
      <c r="E57" s="1540"/>
      <c r="F57" s="1556" t="str">
        <f>IF(D57=0,"",D57/D$77)</f>
        <v/>
      </c>
      <c r="H57" s="1553"/>
      <c r="I57" s="1540"/>
      <c r="J57" s="1556" t="str">
        <f>IF(H57=0,"",H57/H$77)</f>
        <v/>
      </c>
    </row>
    <row r="58" spans="1:10" s="1548" customFormat="1" ht="11.25" customHeight="1">
      <c r="A58" s="1565"/>
      <c r="B58" s="1565" t="s">
        <v>28</v>
      </c>
      <c r="D58" s="1566">
        <f>SUM(D45:D57)</f>
        <v>0</v>
      </c>
      <c r="E58" s="1540"/>
      <c r="F58" s="1567" t="str">
        <f>IF(D58=0,"",D58/D$77)</f>
        <v/>
      </c>
      <c r="H58" s="1566">
        <f>SUM(H45:H57)</f>
        <v>0</v>
      </c>
      <c r="I58" s="1540"/>
      <c r="J58" s="1567" t="str">
        <f>IF(H58=0,"",H58/H$77)</f>
        <v/>
      </c>
    </row>
    <row r="59" spans="1:10" s="1548" customFormat="1" ht="11.25" customHeight="1">
      <c r="A59" s="1551" t="s">
        <v>73</v>
      </c>
      <c r="B59" s="1551"/>
      <c r="D59" s="1564"/>
      <c r="E59" s="1540"/>
      <c r="F59" s="1523"/>
      <c r="H59" s="1564"/>
      <c r="I59" s="1540"/>
      <c r="J59" s="1523"/>
    </row>
    <row r="60" spans="1:10" s="1548" customFormat="1" ht="11.25" customHeight="1">
      <c r="A60" s="1570" t="s">
        <v>650</v>
      </c>
      <c r="B60" s="1570"/>
      <c r="C60" s="1549"/>
      <c r="D60" s="1564"/>
      <c r="E60" s="1540"/>
      <c r="F60" s="1523" t="str">
        <f t="shared" ref="F60:F68" si="7">IF(D60=0,"",D60/D$77)</f>
        <v/>
      </c>
      <c r="G60" s="1549"/>
      <c r="H60" s="1564"/>
      <c r="I60" s="1540"/>
      <c r="J60" s="1523" t="str">
        <f t="shared" ref="J60:J68" si="8">IF(H60=0,"",H60/H$77)</f>
        <v/>
      </c>
    </row>
    <row r="61" spans="1:10" s="1548" customFormat="1" ht="11.25" customHeight="1">
      <c r="A61" s="1577" t="s">
        <v>74</v>
      </c>
      <c r="B61" s="1576"/>
      <c r="D61" s="1553"/>
      <c r="E61" s="1540"/>
      <c r="F61" s="1556" t="str">
        <f t="shared" si="7"/>
        <v/>
      </c>
      <c r="H61" s="1553"/>
      <c r="I61" s="1540"/>
      <c r="J61" s="1556" t="str">
        <f t="shared" si="8"/>
        <v/>
      </c>
    </row>
    <row r="62" spans="1:10" s="1548" customFormat="1" ht="11.25" customHeight="1">
      <c r="A62" s="1577" t="s">
        <v>75</v>
      </c>
      <c r="B62" s="1576"/>
      <c r="D62" s="1554"/>
      <c r="E62" s="1540"/>
      <c r="F62" s="1555" t="str">
        <f t="shared" si="7"/>
        <v/>
      </c>
      <c r="H62" s="1554"/>
      <c r="I62" s="1540"/>
      <c r="J62" s="1555" t="str">
        <f t="shared" si="8"/>
        <v/>
      </c>
    </row>
    <row r="63" spans="1:10" s="1548" customFormat="1" ht="11.25" customHeight="1">
      <c r="A63" s="451" t="s">
        <v>69</v>
      </c>
      <c r="B63" s="1581"/>
      <c r="D63" s="1557"/>
      <c r="E63" s="1540"/>
      <c r="F63" s="1558" t="str">
        <f t="shared" si="7"/>
        <v/>
      </c>
      <c r="H63" s="1557"/>
      <c r="I63" s="1540"/>
      <c r="J63" s="1558" t="str">
        <f t="shared" si="8"/>
        <v/>
      </c>
    </row>
    <row r="64" spans="1:10" s="1548" customFormat="1" ht="11.25" customHeight="1">
      <c r="A64" s="1562"/>
      <c r="B64" s="1563"/>
      <c r="D64" s="1564"/>
      <c r="E64" s="1540"/>
      <c r="F64" s="1523" t="str">
        <f t="shared" si="7"/>
        <v/>
      </c>
      <c r="H64" s="1564"/>
      <c r="I64" s="1540"/>
      <c r="J64" s="1523" t="str">
        <f t="shared" si="8"/>
        <v/>
      </c>
    </row>
    <row r="65" spans="1:10" s="1548" customFormat="1" ht="11.25" customHeight="1">
      <c r="A65" s="1572" t="s">
        <v>76</v>
      </c>
      <c r="B65" s="1573"/>
      <c r="D65" s="1554"/>
      <c r="E65" s="1540"/>
      <c r="F65" s="1555" t="str">
        <f t="shared" si="7"/>
        <v/>
      </c>
      <c r="H65" s="1554"/>
      <c r="I65" s="1540"/>
      <c r="J65" s="1555" t="str">
        <f t="shared" si="8"/>
        <v/>
      </c>
    </row>
    <row r="66" spans="1:10" s="1548" customFormat="1" ht="11.25" customHeight="1">
      <c r="A66" s="1572" t="s">
        <v>47</v>
      </c>
      <c r="B66" s="1573"/>
      <c r="D66" s="1554"/>
      <c r="E66" s="1540"/>
      <c r="F66" s="1555" t="str">
        <f t="shared" si="7"/>
        <v/>
      </c>
      <c r="H66" s="1554"/>
      <c r="I66" s="1540"/>
      <c r="J66" s="1555" t="str">
        <f t="shared" si="8"/>
        <v/>
      </c>
    </row>
    <row r="67" spans="1:10" s="1548" customFormat="1" ht="12">
      <c r="A67" s="1572" t="s">
        <v>117</v>
      </c>
      <c r="B67" s="1573"/>
      <c r="D67" s="1554"/>
      <c r="E67" s="1540"/>
      <c r="F67" s="1555" t="str">
        <f t="shared" si="7"/>
        <v/>
      </c>
      <c r="H67" s="1554"/>
      <c r="I67" s="1540"/>
      <c r="J67" s="1555" t="str">
        <f t="shared" si="8"/>
        <v/>
      </c>
    </row>
    <row r="68" spans="1:10" s="1548" customFormat="1" ht="11.25" customHeight="1">
      <c r="A68" s="1565"/>
      <c r="B68" s="1565" t="s">
        <v>28</v>
      </c>
      <c r="D68" s="1566">
        <f>SUM(D60:D67)</f>
        <v>0</v>
      </c>
      <c r="E68" s="1540"/>
      <c r="F68" s="1567" t="str">
        <f t="shared" si="7"/>
        <v/>
      </c>
      <c r="H68" s="1566">
        <f>SUM(H60:H67)</f>
        <v>0</v>
      </c>
      <c r="I68" s="1540"/>
      <c r="J68" s="1567" t="str">
        <f t="shared" si="8"/>
        <v/>
      </c>
    </row>
    <row r="69" spans="1:10" s="1548" customFormat="1" ht="12">
      <c r="A69" s="1551" t="s">
        <v>48</v>
      </c>
      <c r="B69" s="1582"/>
      <c r="D69" s="1564"/>
      <c r="E69" s="1540"/>
      <c r="F69" s="1523"/>
      <c r="H69" s="1564"/>
      <c r="I69" s="1540"/>
      <c r="J69" s="1523"/>
    </row>
    <row r="70" spans="1:10" s="1548" customFormat="1" ht="11.25" customHeight="1">
      <c r="A70" s="1570" t="s">
        <v>413</v>
      </c>
      <c r="B70" s="1570"/>
      <c r="C70" s="1549"/>
      <c r="D70" s="1564"/>
      <c r="E70" s="1540"/>
      <c r="F70" s="1523" t="str">
        <f t="shared" ref="F70:F78" si="9">IF(D70=0,"",D70/D$77)</f>
        <v/>
      </c>
      <c r="G70" s="1549"/>
      <c r="H70" s="1564"/>
      <c r="I70" s="1540"/>
      <c r="J70" s="1523" t="str">
        <f t="shared" ref="J70:J78" si="10">IF(H70=0,"",H70/H$77)</f>
        <v/>
      </c>
    </row>
    <row r="71" spans="1:10" s="1548" customFormat="1" ht="11.25" customHeight="1">
      <c r="A71" s="1572" t="s">
        <v>127</v>
      </c>
      <c r="B71" s="1573"/>
      <c r="D71" s="1553"/>
      <c r="E71" s="1540"/>
      <c r="F71" s="1556" t="str">
        <f t="shared" si="9"/>
        <v/>
      </c>
      <c r="H71" s="1553"/>
      <c r="I71" s="1540"/>
      <c r="J71" s="1556" t="str">
        <f t="shared" si="10"/>
        <v/>
      </c>
    </row>
    <row r="72" spans="1:10" s="1548" customFormat="1" ht="11.25" customHeight="1">
      <c r="A72" s="1572" t="s">
        <v>128</v>
      </c>
      <c r="B72" s="1573"/>
      <c r="D72" s="1554"/>
      <c r="E72" s="1540"/>
      <c r="F72" s="1555" t="str">
        <f t="shared" si="9"/>
        <v/>
      </c>
      <c r="H72" s="1554"/>
      <c r="I72" s="1540"/>
      <c r="J72" s="1555" t="str">
        <f t="shared" si="10"/>
        <v/>
      </c>
    </row>
    <row r="73" spans="1:10" s="1548" customFormat="1" ht="11.25" customHeight="1">
      <c r="A73" s="1570" t="s">
        <v>49</v>
      </c>
      <c r="B73" s="1570"/>
      <c r="D73" s="1554"/>
      <c r="E73" s="1583"/>
      <c r="F73" s="1555" t="str">
        <f t="shared" si="9"/>
        <v/>
      </c>
      <c r="H73" s="1554"/>
      <c r="I73" s="1583"/>
      <c r="J73" s="1555" t="str">
        <f t="shared" si="10"/>
        <v/>
      </c>
    </row>
    <row r="74" spans="1:10" s="1548" customFormat="1" ht="15" customHeight="1">
      <c r="A74" s="1565"/>
      <c r="B74" s="1565" t="s">
        <v>28</v>
      </c>
      <c r="D74" s="1566">
        <f>SUM(D70:D73)</f>
        <v>0</v>
      </c>
      <c r="E74" s="1583"/>
      <c r="F74" s="1567" t="str">
        <f t="shared" si="9"/>
        <v/>
      </c>
      <c r="H74" s="1566">
        <f>SUM(H70:H73)</f>
        <v>0</v>
      </c>
      <c r="I74" s="1583"/>
      <c r="J74" s="1567" t="str">
        <f t="shared" si="10"/>
        <v/>
      </c>
    </row>
    <row r="75" spans="1:10" s="1548" customFormat="1" ht="12">
      <c r="A75" s="2348" t="s">
        <v>176</v>
      </c>
      <c r="B75" s="2348"/>
      <c r="D75" s="1584"/>
      <c r="E75" s="1540"/>
      <c r="F75" s="1585" t="str">
        <f t="shared" si="9"/>
        <v/>
      </c>
      <c r="H75" s="1584"/>
      <c r="I75" s="1540"/>
      <c r="J75" s="1585" t="str">
        <f t="shared" si="10"/>
        <v/>
      </c>
    </row>
    <row r="76" spans="1:10" s="1548" customFormat="1" ht="14.25" customHeight="1">
      <c r="A76" s="1565"/>
      <c r="B76" s="1574" t="s">
        <v>164</v>
      </c>
      <c r="D76" s="1584">
        <f>D58+D68+D74+D75</f>
        <v>0</v>
      </c>
      <c r="E76" s="1540"/>
      <c r="F76" s="1585" t="str">
        <f t="shared" si="9"/>
        <v/>
      </c>
      <c r="H76" s="1584">
        <f>H58+H68+H74+H75</f>
        <v>0</v>
      </c>
      <c r="I76" s="1540"/>
      <c r="J76" s="1585" t="str">
        <f>IF(H76=0,"",H76/H$77)</f>
        <v/>
      </c>
    </row>
    <row r="77" spans="1:10" s="1548" customFormat="1" ht="12.75" customHeight="1">
      <c r="A77" s="1586" t="s">
        <v>51</v>
      </c>
      <c r="B77" s="1586"/>
      <c r="D77" s="1584">
        <f>D42+D76</f>
        <v>0</v>
      </c>
      <c r="E77" s="1540"/>
      <c r="F77" s="1585" t="str">
        <f t="shared" si="9"/>
        <v/>
      </c>
      <c r="H77" s="1584">
        <f>H42+H76</f>
        <v>0</v>
      </c>
      <c r="I77" s="1540"/>
      <c r="J77" s="1585" t="str">
        <f t="shared" si="10"/>
        <v/>
      </c>
    </row>
    <row r="78" spans="1:10" s="1548" customFormat="1" ht="11.25" customHeight="1">
      <c r="A78" s="1527" t="s">
        <v>52</v>
      </c>
      <c r="B78" s="1538"/>
      <c r="D78" s="1587"/>
      <c r="E78" s="1549"/>
      <c r="F78" s="1588" t="str">
        <f t="shared" si="9"/>
        <v/>
      </c>
      <c r="H78" s="1587"/>
      <c r="I78" s="1549"/>
      <c r="J78" s="1588" t="str">
        <f t="shared" si="10"/>
        <v/>
      </c>
    </row>
    <row r="79" spans="1:10" s="1549" customFormat="1" ht="5.25" customHeight="1">
      <c r="A79" s="1527"/>
      <c r="B79" s="1538"/>
      <c r="D79" s="1564"/>
      <c r="E79" s="1540"/>
      <c r="F79" s="1523"/>
      <c r="H79" s="1564"/>
      <c r="I79" s="1540"/>
      <c r="J79" s="1523"/>
    </row>
    <row r="80" spans="1:10" s="1592" customFormat="1" ht="11.25">
      <c r="A80" s="1589" t="s">
        <v>53</v>
      </c>
      <c r="B80" s="1589"/>
      <c r="D80" s="1590"/>
      <c r="E80" s="1591"/>
      <c r="F80" s="1523"/>
      <c r="H80" s="1590"/>
      <c r="I80" s="1591"/>
      <c r="J80" s="1523"/>
    </row>
    <row r="81" spans="1:10" s="1592" customFormat="1" ht="11.25">
      <c r="A81" s="1593" t="s">
        <v>0</v>
      </c>
      <c r="B81" s="1593"/>
      <c r="D81" s="1590"/>
      <c r="E81" s="1591"/>
      <c r="F81" s="1523"/>
      <c r="H81" s="1590"/>
      <c r="I81" s="1591"/>
      <c r="J81" s="1523"/>
    </row>
    <row r="82" spans="1:10" s="1592" customFormat="1" ht="11.25">
      <c r="A82" s="1593" t="s">
        <v>553</v>
      </c>
      <c r="B82" s="1593"/>
      <c r="D82" s="1590"/>
      <c r="E82" s="1591"/>
      <c r="F82" s="1523"/>
      <c r="H82" s="1590"/>
      <c r="I82" s="1591"/>
      <c r="J82" s="1523"/>
    </row>
    <row r="83" spans="1:10" s="1548" customFormat="1" ht="17.25" customHeight="1">
      <c r="A83" s="1594" t="s">
        <v>707</v>
      </c>
      <c r="B83" s="1565"/>
      <c r="C83" s="1513"/>
      <c r="D83" s="1513"/>
      <c r="E83" s="1513"/>
      <c r="F83" s="1989"/>
      <c r="G83" s="1513"/>
      <c r="H83" s="1513"/>
      <c r="I83" s="1513"/>
      <c r="J83" s="1989"/>
    </row>
    <row r="84" spans="1:10" s="1548" customFormat="1" ht="19.5" customHeight="1">
      <c r="A84" s="1595" t="s">
        <v>120</v>
      </c>
      <c r="B84" s="1595"/>
      <c r="D84" s="1540"/>
      <c r="E84" s="1549"/>
      <c r="F84" s="1523"/>
      <c r="H84" s="1540"/>
      <c r="I84" s="1549"/>
      <c r="J84" s="1523"/>
    </row>
    <row r="85" spans="1:10" s="1548" customFormat="1" ht="12" customHeight="1">
      <c r="A85" s="1572" t="s">
        <v>561</v>
      </c>
      <c r="B85" s="1573"/>
      <c r="D85" s="1553"/>
      <c r="E85" s="1549"/>
      <c r="F85" s="1556" t="str">
        <f>IF(D85=0,"",D85/D$77)</f>
        <v/>
      </c>
      <c r="H85" s="1553"/>
      <c r="I85" s="1549"/>
      <c r="J85" s="1556" t="str">
        <f>IF(H85=0,"",H85/H$77)</f>
        <v/>
      </c>
    </row>
    <row r="86" spans="1:10" s="1548" customFormat="1" ht="12" customHeight="1">
      <c r="A86" s="1572" t="s">
        <v>77</v>
      </c>
      <c r="B86" s="1573"/>
      <c r="D86" s="1553"/>
      <c r="E86" s="1549"/>
      <c r="F86" s="1556" t="str">
        <f>IF(D86=0,"",D86/D$77)</f>
        <v/>
      </c>
      <c r="H86" s="1553"/>
      <c r="I86" s="1549"/>
      <c r="J86" s="1556" t="str">
        <f t="shared" ref="J86:J95" si="11">IF(H86=0,"",H86/H$77)</f>
        <v/>
      </c>
    </row>
    <row r="87" spans="1:10" s="1561" customFormat="1" ht="11.25" customHeight="1">
      <c r="A87" s="1572" t="s">
        <v>564</v>
      </c>
      <c r="B87" s="1573"/>
      <c r="D87" s="1596"/>
      <c r="E87" s="1560"/>
      <c r="F87" s="1597" t="str">
        <f>IF(D87=0,"",D87/D$77)</f>
        <v/>
      </c>
      <c r="H87" s="1596"/>
      <c r="I87" s="1560"/>
      <c r="J87" s="1556" t="str">
        <f t="shared" si="11"/>
        <v/>
      </c>
    </row>
    <row r="88" spans="1:10" s="1548" customFormat="1" ht="12" customHeight="1">
      <c r="A88" s="1572" t="s">
        <v>78</v>
      </c>
      <c r="B88" s="1573"/>
      <c r="D88" s="1554"/>
      <c r="E88" s="1549"/>
      <c r="F88" s="1555" t="str">
        <f>IF(D88=0,"",D88/D$77)</f>
        <v/>
      </c>
      <c r="H88" s="1554"/>
      <c r="I88" s="1549"/>
      <c r="J88" s="1556" t="str">
        <f t="shared" si="11"/>
        <v/>
      </c>
    </row>
    <row r="89" spans="1:10" s="1561" customFormat="1" ht="12" customHeight="1">
      <c r="A89" s="2344" t="s">
        <v>174</v>
      </c>
      <c r="B89" s="2344"/>
      <c r="D89" s="1596"/>
      <c r="E89" s="1560"/>
      <c r="F89" s="1597" t="str">
        <f>IF(D89=0,"",D89/D$77)</f>
        <v/>
      </c>
      <c r="H89" s="1596"/>
      <c r="I89" s="1560"/>
      <c r="J89" s="1556" t="str">
        <f t="shared" si="11"/>
        <v/>
      </c>
    </row>
    <row r="90" spans="1:10" s="1561" customFormat="1" ht="14.25" customHeight="1">
      <c r="A90" s="2344" t="s">
        <v>408</v>
      </c>
      <c r="B90" s="2344"/>
      <c r="D90" s="1596"/>
      <c r="E90" s="1560"/>
      <c r="F90" s="1597" t="str">
        <f t="shared" ref="F90:F91" si="12">IF(D90=0,"",D90/D$77)</f>
        <v/>
      </c>
      <c r="H90" s="1596"/>
      <c r="I90" s="1560"/>
      <c r="J90" s="1556" t="str">
        <f t="shared" si="11"/>
        <v/>
      </c>
    </row>
    <row r="91" spans="1:10" s="1548" customFormat="1" ht="15" customHeight="1">
      <c r="A91" s="2344" t="s">
        <v>502</v>
      </c>
      <c r="B91" s="2344"/>
      <c r="D91" s="1554"/>
      <c r="E91" s="1549"/>
      <c r="F91" s="1597" t="str">
        <f t="shared" si="12"/>
        <v/>
      </c>
      <c r="H91" s="1554"/>
      <c r="I91" s="1549"/>
      <c r="J91" s="1556" t="str">
        <f t="shared" si="11"/>
        <v/>
      </c>
    </row>
    <row r="92" spans="1:10" s="1548" customFormat="1" ht="12" customHeight="1">
      <c r="A92" s="1572" t="s">
        <v>503</v>
      </c>
      <c r="B92" s="1573"/>
      <c r="D92" s="1557"/>
      <c r="E92" s="1549"/>
      <c r="F92" s="1558" t="str">
        <f>IF(D92=0,"",D92/D$77)</f>
        <v/>
      </c>
      <c r="H92" s="1557"/>
      <c r="I92" s="1549"/>
      <c r="J92" s="1556" t="str">
        <f t="shared" si="11"/>
        <v/>
      </c>
    </row>
    <row r="93" spans="1:10" s="1548" customFormat="1" ht="12" customHeight="1">
      <c r="A93" s="1572" t="s">
        <v>554</v>
      </c>
      <c r="B93" s="1573"/>
      <c r="D93" s="1557"/>
      <c r="E93" s="1549"/>
      <c r="F93" s="1558" t="str">
        <f>IF(D93=0,"",D93/D$77)</f>
        <v/>
      </c>
      <c r="H93" s="1557"/>
      <c r="I93" s="1549"/>
      <c r="J93" s="1556" t="str">
        <f t="shared" si="11"/>
        <v/>
      </c>
    </row>
    <row r="94" spans="1:10" s="1548" customFormat="1" ht="12" customHeight="1">
      <c r="A94" s="1572" t="s">
        <v>555</v>
      </c>
      <c r="B94" s="1573"/>
      <c r="D94" s="1557"/>
      <c r="E94" s="1549"/>
      <c r="F94" s="1558" t="str">
        <f t="shared" ref="F94:F95" si="13">IF(D94=0,"",D94/D$77)</f>
        <v/>
      </c>
      <c r="H94" s="1557"/>
      <c r="I94" s="1549"/>
      <c r="J94" s="1556" t="str">
        <f t="shared" si="11"/>
        <v/>
      </c>
    </row>
    <row r="95" spans="1:10" s="1548" customFormat="1" ht="12" customHeight="1">
      <c r="A95" s="1572" t="s">
        <v>92</v>
      </c>
      <c r="B95" s="1573"/>
      <c r="D95" s="1557"/>
      <c r="E95" s="1549"/>
      <c r="F95" s="1558" t="str">
        <f t="shared" si="13"/>
        <v/>
      </c>
      <c r="H95" s="1557"/>
      <c r="I95" s="1549"/>
      <c r="J95" s="1556" t="str">
        <f t="shared" si="11"/>
        <v/>
      </c>
    </row>
    <row r="96" spans="1:10" s="1548" customFormat="1" ht="15" customHeight="1">
      <c r="A96" s="1565"/>
      <c r="B96" s="1565" t="s">
        <v>28</v>
      </c>
      <c r="D96" s="1566">
        <f>SUM(D85:D95)</f>
        <v>0</v>
      </c>
      <c r="E96" s="1549"/>
      <c r="F96" s="1567" t="str">
        <f>IF(D96=0,"",D96/D$77)</f>
        <v/>
      </c>
      <c r="H96" s="1566">
        <f>SUM(H85:H95)</f>
        <v>0</v>
      </c>
      <c r="I96" s="1549"/>
      <c r="J96" s="1567" t="str">
        <f>IF(H96=0,"",H96/H$77)</f>
        <v/>
      </c>
    </row>
    <row r="97" spans="1:10" s="1548" customFormat="1" ht="11.25" customHeight="1">
      <c r="A97" s="1568" t="s">
        <v>556</v>
      </c>
      <c r="B97" s="1568"/>
      <c r="D97" s="1564"/>
      <c r="E97" s="1549"/>
      <c r="F97" s="1523"/>
      <c r="H97" s="1564"/>
      <c r="I97" s="1549"/>
      <c r="J97" s="1523"/>
    </row>
    <row r="98" spans="1:10" s="1561" customFormat="1" ht="11.25" customHeight="1">
      <c r="A98" s="1552" t="s">
        <v>561</v>
      </c>
      <c r="B98" s="1552"/>
      <c r="D98" s="1578"/>
      <c r="E98" s="1560"/>
      <c r="F98" s="1579" t="str">
        <f>IF(D98=0,"",D98/D$77)</f>
        <v/>
      </c>
      <c r="H98" s="1578"/>
      <c r="I98" s="1560"/>
      <c r="J98" s="1579" t="str">
        <f>IF(H98=0,"",H98/H$77)</f>
        <v/>
      </c>
    </row>
    <row r="99" spans="1:10" s="1561" customFormat="1" ht="11.25" customHeight="1">
      <c r="A99" s="1572" t="s">
        <v>564</v>
      </c>
      <c r="B99" s="1573"/>
      <c r="D99" s="1578"/>
      <c r="E99" s="1560"/>
      <c r="F99" s="1579" t="str">
        <f t="shared" ref="F99:F105" si="14">IF(D99=0,"",D99/D$77)</f>
        <v/>
      </c>
      <c r="H99" s="1578"/>
      <c r="I99" s="1560"/>
      <c r="J99" s="1579" t="str">
        <f t="shared" ref="J99:J104" si="15">IF(H99=0,"",H99/H$77)</f>
        <v/>
      </c>
    </row>
    <row r="100" spans="1:10" s="1561" customFormat="1" ht="11.25" customHeight="1">
      <c r="A100" s="1552" t="s">
        <v>77</v>
      </c>
      <c r="B100" s="1552"/>
      <c r="D100" s="1578"/>
      <c r="E100" s="1560"/>
      <c r="F100" s="1579" t="str">
        <f t="shared" si="14"/>
        <v/>
      </c>
      <c r="H100" s="1578"/>
      <c r="I100" s="1560"/>
      <c r="J100" s="1579" t="str">
        <f t="shared" si="15"/>
        <v/>
      </c>
    </row>
    <row r="101" spans="1:10" s="1561" customFormat="1" ht="11.25" customHeight="1">
      <c r="A101" s="1552" t="s">
        <v>119</v>
      </c>
      <c r="B101" s="1552"/>
      <c r="D101" s="1578"/>
      <c r="E101" s="1560"/>
      <c r="F101" s="1579" t="str">
        <f t="shared" si="14"/>
        <v/>
      </c>
      <c r="H101" s="1578"/>
      <c r="I101" s="1560"/>
      <c r="J101" s="1579" t="str">
        <f t="shared" si="15"/>
        <v/>
      </c>
    </row>
    <row r="102" spans="1:10" s="1548" customFormat="1" ht="11.25" customHeight="1">
      <c r="A102" s="1552" t="s">
        <v>92</v>
      </c>
      <c r="B102" s="1552"/>
      <c r="C102" s="1561"/>
      <c r="D102" s="1578"/>
      <c r="E102" s="1560"/>
      <c r="F102" s="1579" t="str">
        <f t="shared" si="14"/>
        <v/>
      </c>
      <c r="G102" s="1561"/>
      <c r="H102" s="1578"/>
      <c r="I102" s="1560"/>
      <c r="J102" s="1579" t="str">
        <f t="shared" si="15"/>
        <v/>
      </c>
    </row>
    <row r="103" spans="1:10" s="1548" customFormat="1" ht="11.25" customHeight="1">
      <c r="A103" s="1552"/>
      <c r="B103" s="1552"/>
      <c r="D103" s="1564"/>
      <c r="E103" s="1549"/>
      <c r="F103" s="1523" t="str">
        <f t="shared" si="14"/>
        <v/>
      </c>
      <c r="H103" s="1564"/>
      <c r="I103" s="1549"/>
      <c r="J103" s="1523" t="str">
        <f t="shared" si="15"/>
        <v/>
      </c>
    </row>
    <row r="104" spans="1:10" s="1548" customFormat="1" ht="11.25" customHeight="1">
      <c r="A104" s="1568" t="s">
        <v>557</v>
      </c>
      <c r="B104" s="1568"/>
      <c r="D104" s="1564"/>
      <c r="E104" s="1549"/>
      <c r="F104" s="1523" t="str">
        <f t="shared" si="14"/>
        <v/>
      </c>
      <c r="H104" s="1564"/>
      <c r="I104" s="1549"/>
      <c r="J104" s="1523" t="str">
        <f t="shared" si="15"/>
        <v/>
      </c>
    </row>
    <row r="105" spans="1:10" s="1561" customFormat="1" ht="11.25" customHeight="1">
      <c r="A105" s="1552" t="s">
        <v>561</v>
      </c>
      <c r="B105" s="1552"/>
      <c r="D105" s="1578"/>
      <c r="E105" s="1560"/>
      <c r="F105" s="1579" t="str">
        <f t="shared" si="14"/>
        <v/>
      </c>
      <c r="H105" s="1578"/>
      <c r="I105" s="1560"/>
      <c r="J105" s="1579" t="str">
        <f t="shared" ref="J105:J116" si="16">IF(H105=0,"",H105/H$77)</f>
        <v/>
      </c>
    </row>
    <row r="106" spans="1:10" s="1561" customFormat="1" ht="11.25" customHeight="1">
      <c r="A106" s="1572" t="s">
        <v>564</v>
      </c>
      <c r="B106" s="1573"/>
      <c r="D106" s="1578"/>
      <c r="E106" s="1560"/>
      <c r="F106" s="1579" t="str">
        <f t="shared" ref="F106:F116" si="17">IF(D106=0,"",D106/D$77)</f>
        <v/>
      </c>
      <c r="H106" s="1578"/>
      <c r="I106" s="1560"/>
      <c r="J106" s="1579" t="str">
        <f t="shared" si="16"/>
        <v/>
      </c>
    </row>
    <row r="107" spans="1:10" s="1561" customFormat="1" ht="11.25" customHeight="1">
      <c r="A107" s="1552" t="s">
        <v>77</v>
      </c>
      <c r="B107" s="1552"/>
      <c r="D107" s="1578"/>
      <c r="E107" s="1560"/>
      <c r="F107" s="1579" t="str">
        <f t="shared" si="17"/>
        <v/>
      </c>
      <c r="H107" s="1578"/>
      <c r="I107" s="1560"/>
      <c r="J107" s="1579" t="str">
        <f t="shared" si="16"/>
        <v/>
      </c>
    </row>
    <row r="108" spans="1:10" s="1561" customFormat="1" ht="11.25" customHeight="1">
      <c r="A108" s="1552" t="s">
        <v>119</v>
      </c>
      <c r="B108" s="1552"/>
      <c r="D108" s="1578"/>
      <c r="E108" s="1560"/>
      <c r="F108" s="1579" t="str">
        <f t="shared" si="17"/>
        <v/>
      </c>
      <c r="H108" s="1578"/>
      <c r="I108" s="1560"/>
      <c r="J108" s="1579" t="str">
        <f t="shared" si="16"/>
        <v/>
      </c>
    </row>
    <row r="109" spans="1:10" s="1548" customFormat="1" ht="11.25" customHeight="1">
      <c r="A109" s="1552" t="s">
        <v>92</v>
      </c>
      <c r="B109" s="1552"/>
      <c r="C109" s="1561"/>
      <c r="D109" s="1578"/>
      <c r="E109" s="1560"/>
      <c r="F109" s="1579" t="str">
        <f t="shared" si="17"/>
        <v/>
      </c>
      <c r="G109" s="1561"/>
      <c r="H109" s="1578"/>
      <c r="I109" s="1560"/>
      <c r="J109" s="1579" t="str">
        <f t="shared" si="16"/>
        <v/>
      </c>
    </row>
    <row r="110" spans="1:10" s="1548" customFormat="1" ht="11.25" customHeight="1">
      <c r="A110" s="1552"/>
      <c r="B110" s="1552"/>
      <c r="D110" s="1564"/>
      <c r="E110" s="1549"/>
      <c r="F110" s="1523" t="str">
        <f t="shared" si="17"/>
        <v/>
      </c>
      <c r="H110" s="1564"/>
      <c r="I110" s="1549"/>
      <c r="J110" s="1523" t="str">
        <f t="shared" si="16"/>
        <v/>
      </c>
    </row>
    <row r="111" spans="1:10" s="1548" customFormat="1" ht="11.25" customHeight="1">
      <c r="A111" s="1568" t="s">
        <v>558</v>
      </c>
      <c r="B111" s="1568"/>
      <c r="D111" s="1564"/>
      <c r="E111" s="1549"/>
      <c r="F111" s="1523" t="str">
        <f t="shared" si="17"/>
        <v/>
      </c>
      <c r="H111" s="1564"/>
      <c r="I111" s="1549"/>
      <c r="J111" s="1523" t="str">
        <f t="shared" si="16"/>
        <v/>
      </c>
    </row>
    <row r="112" spans="1:10" s="1561" customFormat="1" ht="11.25" customHeight="1">
      <c r="A112" s="1552" t="s">
        <v>561</v>
      </c>
      <c r="B112" s="1552"/>
      <c r="D112" s="1578"/>
      <c r="E112" s="1560"/>
      <c r="F112" s="1579" t="str">
        <f t="shared" si="17"/>
        <v/>
      </c>
      <c r="H112" s="1578"/>
      <c r="I112" s="1560"/>
      <c r="J112" s="1579" t="str">
        <f t="shared" si="16"/>
        <v/>
      </c>
    </row>
    <row r="113" spans="1:10" s="1561" customFormat="1" ht="12.75" customHeight="1">
      <c r="A113" s="1572" t="s">
        <v>564</v>
      </c>
      <c r="B113" s="1573"/>
      <c r="D113" s="1578"/>
      <c r="E113" s="1560"/>
      <c r="F113" s="1579" t="str">
        <f t="shared" si="17"/>
        <v/>
      </c>
      <c r="H113" s="1578"/>
      <c r="I113" s="1560"/>
      <c r="J113" s="1579" t="str">
        <f t="shared" si="16"/>
        <v/>
      </c>
    </row>
    <row r="114" spans="1:10" s="1561" customFormat="1" ht="11.25" customHeight="1">
      <c r="A114" s="1552" t="s">
        <v>77</v>
      </c>
      <c r="B114" s="1552"/>
      <c r="D114" s="1578"/>
      <c r="E114" s="1560"/>
      <c r="F114" s="1579" t="str">
        <f t="shared" si="17"/>
        <v/>
      </c>
      <c r="H114" s="1578"/>
      <c r="I114" s="1560"/>
      <c r="J114" s="1579" t="str">
        <f t="shared" si="16"/>
        <v/>
      </c>
    </row>
    <row r="115" spans="1:10" s="1561" customFormat="1" ht="11.25" customHeight="1">
      <c r="A115" s="1552" t="s">
        <v>119</v>
      </c>
      <c r="B115" s="1552"/>
      <c r="D115" s="1578"/>
      <c r="E115" s="1560"/>
      <c r="F115" s="1579" t="str">
        <f t="shared" si="17"/>
        <v/>
      </c>
      <c r="H115" s="1578"/>
      <c r="I115" s="1560"/>
      <c r="J115" s="1579" t="str">
        <f t="shared" si="16"/>
        <v/>
      </c>
    </row>
    <row r="116" spans="1:10" s="1548" customFormat="1" ht="11.25" customHeight="1">
      <c r="A116" s="1552" t="s">
        <v>92</v>
      </c>
      <c r="B116" s="1552"/>
      <c r="C116" s="1561"/>
      <c r="D116" s="1578"/>
      <c r="E116" s="1560"/>
      <c r="F116" s="1579" t="str">
        <f t="shared" si="17"/>
        <v/>
      </c>
      <c r="G116" s="1561"/>
      <c r="H116" s="1578"/>
      <c r="I116" s="1560"/>
      <c r="J116" s="1579" t="str">
        <f t="shared" si="16"/>
        <v/>
      </c>
    </row>
    <row r="117" spans="1:10" s="1548" customFormat="1" ht="14.25" customHeight="1">
      <c r="A117" s="1565"/>
      <c r="B117" s="1565" t="s">
        <v>28</v>
      </c>
      <c r="D117" s="1566">
        <f>SUM(D98:D116)</f>
        <v>0</v>
      </c>
      <c r="E117" s="1549"/>
      <c r="F117" s="1567" t="str">
        <f>IF(D117=0,"",D117/D$77)</f>
        <v/>
      </c>
      <c r="H117" s="1566">
        <f>SUM(H98:H116)</f>
        <v>0</v>
      </c>
      <c r="I117" s="1549"/>
      <c r="J117" s="1567" t="str">
        <f>IF(H117=0,"",H117/H$77)</f>
        <v/>
      </c>
    </row>
    <row r="118" spans="1:10" s="1548" customFormat="1" ht="14.25" customHeight="1">
      <c r="A118" s="1565"/>
      <c r="B118" s="1565"/>
      <c r="D118" s="1564"/>
      <c r="E118" s="1549"/>
      <c r="F118" s="1523"/>
      <c r="H118" s="1564"/>
      <c r="I118" s="1549"/>
      <c r="J118" s="1523"/>
    </row>
    <row r="119" spans="1:10" s="1548" customFormat="1" ht="11.25" customHeight="1">
      <c r="A119" s="1595" t="s">
        <v>79</v>
      </c>
      <c r="B119" s="1595"/>
      <c r="D119" s="1564"/>
      <c r="E119" s="1549"/>
      <c r="F119" s="1523"/>
      <c r="H119" s="1564"/>
      <c r="I119" s="1549"/>
      <c r="J119" s="1523"/>
    </row>
    <row r="120" spans="1:10" s="1548" customFormat="1" ht="11.25" customHeight="1">
      <c r="A120" s="1572" t="s">
        <v>561</v>
      </c>
      <c r="B120" s="1573"/>
      <c r="D120" s="1553"/>
      <c r="E120" s="1549"/>
      <c r="F120" s="1556" t="str">
        <f t="shared" ref="F120:F127" si="18">IF(D120=0,"",D120/D$77)</f>
        <v/>
      </c>
      <c r="H120" s="1553"/>
      <c r="I120" s="1549"/>
      <c r="J120" s="1556" t="str">
        <f t="shared" ref="J120:J126" si="19">IF(H120=0,"",H120/H$77)</f>
        <v/>
      </c>
    </row>
    <row r="121" spans="1:10" s="1561" customFormat="1" ht="11.25" customHeight="1">
      <c r="A121" s="1572" t="s">
        <v>564</v>
      </c>
      <c r="B121" s="1573"/>
      <c r="D121" s="1596"/>
      <c r="E121" s="1560"/>
      <c r="F121" s="1597" t="str">
        <f t="shared" si="18"/>
        <v/>
      </c>
      <c r="H121" s="1596"/>
      <c r="I121" s="1560"/>
      <c r="J121" s="1597" t="str">
        <f t="shared" si="19"/>
        <v/>
      </c>
    </row>
    <row r="122" spans="1:10" s="1548" customFormat="1" ht="11.25" customHeight="1">
      <c r="A122" s="1572" t="s">
        <v>89</v>
      </c>
      <c r="B122" s="1573"/>
      <c r="D122" s="1553"/>
      <c r="E122" s="1540"/>
      <c r="F122" s="1556" t="str">
        <f t="shared" si="18"/>
        <v/>
      </c>
      <c r="H122" s="1553"/>
      <c r="I122" s="1540"/>
      <c r="J122" s="1556" t="str">
        <f t="shared" si="19"/>
        <v/>
      </c>
    </row>
    <row r="123" spans="1:10" s="1548" customFormat="1" ht="11.25" customHeight="1">
      <c r="A123" s="1572" t="s">
        <v>80</v>
      </c>
      <c r="B123" s="1573"/>
      <c r="D123" s="1553"/>
      <c r="E123" s="1540"/>
      <c r="F123" s="1556" t="str">
        <f t="shared" si="18"/>
        <v/>
      </c>
      <c r="H123" s="1553"/>
      <c r="I123" s="1540"/>
      <c r="J123" s="1556" t="str">
        <f t="shared" si="19"/>
        <v/>
      </c>
    </row>
    <row r="124" spans="1:10" s="1548" customFormat="1" ht="11.25" customHeight="1">
      <c r="A124" s="1572" t="s">
        <v>81</v>
      </c>
      <c r="B124" s="1573"/>
      <c r="D124" s="1553"/>
      <c r="E124" s="1540"/>
      <c r="F124" s="1556" t="str">
        <f t="shared" si="18"/>
        <v/>
      </c>
      <c r="H124" s="1553"/>
      <c r="I124" s="1540"/>
      <c r="J124" s="1556" t="str">
        <f t="shared" si="19"/>
        <v/>
      </c>
    </row>
    <row r="125" spans="1:10" s="1548" customFormat="1" ht="11.25" customHeight="1">
      <c r="A125" s="1572" t="s">
        <v>82</v>
      </c>
      <c r="B125" s="1573"/>
      <c r="D125" s="1553"/>
      <c r="E125" s="1540"/>
      <c r="F125" s="1556" t="str">
        <f t="shared" si="18"/>
        <v/>
      </c>
      <c r="H125" s="1553"/>
      <c r="I125" s="1540"/>
      <c r="J125" s="1556" t="str">
        <f t="shared" si="19"/>
        <v/>
      </c>
    </row>
    <row r="126" spans="1:10" s="1548" customFormat="1" ht="11.25" customHeight="1">
      <c r="A126" s="1572" t="s">
        <v>92</v>
      </c>
      <c r="B126" s="1573"/>
      <c r="D126" s="1554"/>
      <c r="E126" s="1540"/>
      <c r="F126" s="1555" t="str">
        <f t="shared" si="18"/>
        <v/>
      </c>
      <c r="H126" s="1554"/>
      <c r="I126" s="1540"/>
      <c r="J126" s="1555" t="str">
        <f t="shared" si="19"/>
        <v/>
      </c>
    </row>
    <row r="127" spans="1:10" s="1548" customFormat="1" ht="13.5" customHeight="1">
      <c r="A127" s="1565"/>
      <c r="B127" s="1565" t="s">
        <v>28</v>
      </c>
      <c r="D127" s="1566">
        <f>SUM(D120:D126)</f>
        <v>0</v>
      </c>
      <c r="E127" s="1540"/>
      <c r="F127" s="1567" t="str">
        <f t="shared" si="18"/>
        <v/>
      </c>
      <c r="H127" s="1566">
        <f>SUM(H120:H126)</f>
        <v>0</v>
      </c>
      <c r="I127" s="1540"/>
      <c r="J127" s="1567" t="str">
        <f>IF(H127=0,"",H127/H$77)</f>
        <v/>
      </c>
    </row>
    <row r="128" spans="1:10" s="1548" customFormat="1" ht="11.25" customHeight="1">
      <c r="A128" s="1565"/>
      <c r="B128" s="1565"/>
      <c r="D128" s="1564"/>
      <c r="E128" s="1540"/>
      <c r="F128" s="1523"/>
      <c r="H128" s="1564"/>
      <c r="I128" s="1540"/>
      <c r="J128" s="1523"/>
    </row>
    <row r="129" spans="1:10" s="1548" customFormat="1" ht="11.25" customHeight="1">
      <c r="A129" s="1595" t="s">
        <v>83</v>
      </c>
      <c r="B129" s="1595"/>
      <c r="D129" s="1564"/>
      <c r="E129" s="1540"/>
      <c r="F129" s="1523"/>
      <c r="H129" s="1564"/>
      <c r="I129" s="1540"/>
      <c r="J129" s="1523"/>
    </row>
    <row r="130" spans="1:10" s="1548" customFormat="1" ht="11.25" customHeight="1">
      <c r="A130" s="1572" t="s">
        <v>561</v>
      </c>
      <c r="B130" s="1573"/>
      <c r="D130" s="1553"/>
      <c r="E130" s="1540"/>
      <c r="F130" s="1556" t="str">
        <f t="shared" ref="F130:F137" si="20">IF(D130=0,"",D130/D$77)</f>
        <v/>
      </c>
      <c r="H130" s="1553"/>
      <c r="I130" s="1540"/>
      <c r="J130" s="1556" t="str">
        <f t="shared" ref="J130:J137" si="21">IF(H130=0,"",H130/H$77)</f>
        <v/>
      </c>
    </row>
    <row r="131" spans="1:10" s="1561" customFormat="1" ht="11.25" customHeight="1">
      <c r="A131" s="1572" t="s">
        <v>564</v>
      </c>
      <c r="B131" s="1573"/>
      <c r="D131" s="1596"/>
      <c r="E131" s="1560"/>
      <c r="F131" s="1597" t="str">
        <f t="shared" si="20"/>
        <v/>
      </c>
      <c r="H131" s="1596"/>
      <c r="I131" s="1560"/>
      <c r="J131" s="1597" t="str">
        <f t="shared" si="21"/>
        <v/>
      </c>
    </row>
    <row r="132" spans="1:10" s="1548" customFormat="1" ht="11.25" customHeight="1">
      <c r="A132" s="1572" t="s">
        <v>89</v>
      </c>
      <c r="B132" s="1573"/>
      <c r="D132" s="1553"/>
      <c r="E132" s="1540"/>
      <c r="F132" s="1556" t="str">
        <f t="shared" si="20"/>
        <v/>
      </c>
      <c r="H132" s="1553"/>
      <c r="I132" s="1540"/>
      <c r="J132" s="1556" t="str">
        <f t="shared" si="21"/>
        <v/>
      </c>
    </row>
    <row r="133" spans="1:10" s="1548" customFormat="1" ht="24" customHeight="1">
      <c r="A133" s="2344" t="s">
        <v>14</v>
      </c>
      <c r="B133" s="2344"/>
      <c r="D133" s="1553"/>
      <c r="E133" s="1540"/>
      <c r="F133" s="1556" t="str">
        <f t="shared" si="20"/>
        <v/>
      </c>
      <c r="H133" s="1553"/>
      <c r="I133" s="1540"/>
      <c r="J133" s="1556" t="str">
        <f t="shared" si="21"/>
        <v/>
      </c>
    </row>
    <row r="134" spans="1:10" s="1548" customFormat="1" ht="11.25" customHeight="1">
      <c r="A134" s="1572" t="s">
        <v>84</v>
      </c>
      <c r="B134" s="1573"/>
      <c r="D134" s="1553"/>
      <c r="E134" s="1540"/>
      <c r="F134" s="1556" t="str">
        <f t="shared" si="20"/>
        <v/>
      </c>
      <c r="H134" s="1553"/>
      <c r="I134" s="1540"/>
      <c r="J134" s="1556" t="str">
        <f t="shared" si="21"/>
        <v/>
      </c>
    </row>
    <row r="135" spans="1:10" s="1600" customFormat="1" ht="12" customHeight="1">
      <c r="A135" s="1598" t="s">
        <v>15</v>
      </c>
      <c r="B135" s="1599"/>
      <c r="C135" s="1986"/>
      <c r="E135" s="1918"/>
      <c r="F135" s="1556" t="str">
        <f t="shared" si="20"/>
        <v/>
      </c>
      <c r="G135" s="1986"/>
      <c r="I135" s="1918"/>
      <c r="J135" s="1556" t="str">
        <f t="shared" si="21"/>
        <v/>
      </c>
    </row>
    <row r="136" spans="1:10" s="1548" customFormat="1" ht="11.25" customHeight="1">
      <c r="A136" s="1572" t="s">
        <v>92</v>
      </c>
      <c r="B136" s="1573"/>
      <c r="D136" s="1554"/>
      <c r="E136" s="1540"/>
      <c r="F136" s="1555" t="str">
        <f t="shared" si="20"/>
        <v/>
      </c>
      <c r="H136" s="1554"/>
      <c r="I136" s="1540"/>
      <c r="J136" s="1555" t="str">
        <f t="shared" si="21"/>
        <v/>
      </c>
    </row>
    <row r="137" spans="1:10" s="1548" customFormat="1" ht="11.25" customHeight="1">
      <c r="A137" s="1565"/>
      <c r="B137" s="1565" t="s">
        <v>28</v>
      </c>
      <c r="D137" s="1566">
        <f>SUM(D130:D136)</f>
        <v>0</v>
      </c>
      <c r="E137" s="1549"/>
      <c r="F137" s="1567" t="str">
        <f t="shared" si="20"/>
        <v/>
      </c>
      <c r="H137" s="1566">
        <f>SUM(H130:H136)</f>
        <v>0</v>
      </c>
      <c r="I137" s="1549"/>
      <c r="J137" s="1567" t="str">
        <f t="shared" si="21"/>
        <v/>
      </c>
    </row>
    <row r="138" spans="1:10" s="1548" customFormat="1" ht="11.25" customHeight="1">
      <c r="A138" s="1595" t="s">
        <v>85</v>
      </c>
      <c r="B138" s="1595"/>
      <c r="D138" s="1564"/>
      <c r="E138" s="1549"/>
      <c r="F138" s="1523"/>
      <c r="H138" s="1564"/>
      <c r="I138" s="1549"/>
      <c r="J138" s="1523"/>
    </row>
    <row r="139" spans="1:10" s="1548" customFormat="1" ht="11.25" customHeight="1">
      <c r="A139" s="1572" t="s">
        <v>561</v>
      </c>
      <c r="B139" s="1573"/>
      <c r="D139" s="1553"/>
      <c r="E139" s="1549"/>
      <c r="F139" s="1556" t="str">
        <f>IF(D139=0,"",D139/D$77)</f>
        <v/>
      </c>
      <c r="H139" s="1553"/>
      <c r="I139" s="1549"/>
      <c r="J139" s="1556" t="str">
        <f>IF(H139=0,"",H139/H$77)</f>
        <v/>
      </c>
    </row>
    <row r="140" spans="1:10" s="1561" customFormat="1" ht="11.25" customHeight="1">
      <c r="A140" s="1572" t="s">
        <v>564</v>
      </c>
      <c r="B140" s="1573"/>
      <c r="D140" s="1596"/>
      <c r="E140" s="1560"/>
      <c r="F140" s="1597" t="str">
        <f>IF(D140=0,"",D140/D$77)</f>
        <v/>
      </c>
      <c r="H140" s="1596"/>
      <c r="I140" s="1560"/>
      <c r="J140" s="1597" t="str">
        <f>IF(H140=0,"",H140/H$77)</f>
        <v/>
      </c>
    </row>
    <row r="141" spans="1:10" s="1548" customFormat="1" ht="11.25" customHeight="1">
      <c r="A141" s="1572" t="s">
        <v>89</v>
      </c>
      <c r="B141" s="1573"/>
      <c r="D141" s="1553"/>
      <c r="E141" s="1549"/>
      <c r="F141" s="1556" t="str">
        <f>IF(D141=0,"",D141/D$77)</f>
        <v/>
      </c>
      <c r="H141" s="1553"/>
      <c r="I141" s="1549"/>
      <c r="J141" s="1556" t="str">
        <f>IF(H141=0,"",H141/H$77)</f>
        <v/>
      </c>
    </row>
    <row r="142" spans="1:10" s="1548" customFormat="1" ht="11.25" customHeight="1">
      <c r="A142" s="1572" t="s">
        <v>92</v>
      </c>
      <c r="B142" s="1573"/>
      <c r="D142" s="1554"/>
      <c r="E142" s="1540"/>
      <c r="F142" s="1555" t="str">
        <f>IF(D142=0,"",D142/D$77)</f>
        <v/>
      </c>
      <c r="H142" s="1554"/>
      <c r="I142" s="1540"/>
      <c r="J142" s="1555" t="str">
        <f>IF(H142=0,"",H142/H$77)</f>
        <v/>
      </c>
    </row>
    <row r="143" spans="1:10" s="1548" customFormat="1" ht="15.75" customHeight="1">
      <c r="A143" s="1565"/>
      <c r="B143" s="1565" t="s">
        <v>28</v>
      </c>
      <c r="D143" s="1566">
        <f>SUM(D139:D142)</f>
        <v>0</v>
      </c>
      <c r="E143" s="1540"/>
      <c r="F143" s="1567" t="str">
        <f>IF(D143=0,"",D143/D$77)</f>
        <v/>
      </c>
      <c r="H143" s="1566">
        <f>SUM(H139:H142)</f>
        <v>0</v>
      </c>
      <c r="I143" s="1540"/>
      <c r="J143" s="1567" t="str">
        <f>IF(H143=0,"",H143/H$77)</f>
        <v/>
      </c>
    </row>
    <row r="144" spans="1:10" s="1548" customFormat="1" ht="11.25" customHeight="1">
      <c r="A144" s="1565"/>
      <c r="B144" s="1565"/>
      <c r="D144" s="1564"/>
      <c r="E144" s="1540"/>
      <c r="F144" s="1523"/>
      <c r="H144" s="1564"/>
      <c r="I144" s="1540"/>
      <c r="J144" s="1523"/>
    </row>
    <row r="145" spans="1:10" s="1548" customFormat="1" ht="11.25" customHeight="1">
      <c r="A145" s="1595" t="s">
        <v>87</v>
      </c>
      <c r="B145" s="1595"/>
      <c r="D145" s="1564"/>
      <c r="E145" s="1549"/>
      <c r="F145" s="1523" t="str">
        <f t="shared" ref="F145:F152" si="22">IF(D145=0,"",D145/D$77)</f>
        <v/>
      </c>
      <c r="H145" s="1564"/>
      <c r="I145" s="1549"/>
      <c r="J145" s="1523" t="str">
        <f t="shared" ref="J145:J153" si="23">IF(H145=0,"",H145/H$77)</f>
        <v/>
      </c>
    </row>
    <row r="146" spans="1:10" s="1548" customFormat="1" ht="11.25" customHeight="1">
      <c r="A146" s="1572" t="s">
        <v>561</v>
      </c>
      <c r="B146" s="1573"/>
      <c r="D146" s="1553"/>
      <c r="E146" s="1549"/>
      <c r="F146" s="1556" t="str">
        <f t="shared" si="22"/>
        <v/>
      </c>
      <c r="H146" s="1553"/>
      <c r="I146" s="1549"/>
      <c r="J146" s="1556" t="str">
        <f t="shared" si="23"/>
        <v/>
      </c>
    </row>
    <row r="147" spans="1:10" s="1548" customFormat="1" ht="11.25" customHeight="1">
      <c r="A147" s="1572" t="s">
        <v>89</v>
      </c>
      <c r="B147" s="1573"/>
      <c r="D147" s="1553"/>
      <c r="E147" s="1549"/>
      <c r="F147" s="1556" t="str">
        <f t="shared" si="22"/>
        <v/>
      </c>
      <c r="H147" s="1553"/>
      <c r="I147" s="1549"/>
      <c r="J147" s="1556" t="str">
        <f t="shared" si="23"/>
        <v/>
      </c>
    </row>
    <row r="148" spans="1:10" s="1561" customFormat="1" ht="11.25" customHeight="1">
      <c r="A148" s="1572" t="s">
        <v>564</v>
      </c>
      <c r="B148" s="1573"/>
      <c r="D148" s="1596"/>
      <c r="E148" s="1560"/>
      <c r="F148" s="1597" t="str">
        <f t="shared" si="22"/>
        <v/>
      </c>
      <c r="H148" s="1596"/>
      <c r="I148" s="1560"/>
      <c r="J148" s="1597" t="str">
        <f t="shared" si="23"/>
        <v/>
      </c>
    </row>
    <row r="149" spans="1:10" s="1548" customFormat="1" ht="11.25" customHeight="1">
      <c r="A149" s="1572" t="s">
        <v>91</v>
      </c>
      <c r="B149" s="1573"/>
      <c r="D149" s="1554"/>
      <c r="E149" s="1549"/>
      <c r="F149" s="1555" t="str">
        <f t="shared" si="22"/>
        <v/>
      </c>
      <c r="H149" s="1554"/>
      <c r="I149" s="1549"/>
      <c r="J149" s="1555" t="str">
        <f t="shared" si="23"/>
        <v/>
      </c>
    </row>
    <row r="150" spans="1:10" s="1548" customFormat="1" ht="11.25" customHeight="1">
      <c r="A150" s="1572" t="s">
        <v>129</v>
      </c>
      <c r="B150" s="1573"/>
      <c r="D150" s="1557"/>
      <c r="E150" s="1549"/>
      <c r="F150" s="1558" t="str">
        <f t="shared" si="22"/>
        <v/>
      </c>
      <c r="H150" s="1557"/>
      <c r="I150" s="1549"/>
      <c r="J150" s="1558" t="str">
        <f t="shared" si="23"/>
        <v/>
      </c>
    </row>
    <row r="151" spans="1:10" s="1548" customFormat="1" ht="11.25" customHeight="1">
      <c r="A151" s="1572" t="s">
        <v>92</v>
      </c>
      <c r="B151" s="1573"/>
      <c r="D151" s="1557"/>
      <c r="E151" s="1549"/>
      <c r="F151" s="1558" t="str">
        <f t="shared" si="22"/>
        <v/>
      </c>
      <c r="H151" s="1557"/>
      <c r="I151" s="1549"/>
      <c r="J151" s="1558" t="str">
        <f t="shared" si="23"/>
        <v/>
      </c>
    </row>
    <row r="152" spans="1:10" s="1548" customFormat="1" ht="15" customHeight="1">
      <c r="A152" s="1565"/>
      <c r="B152" s="1565" t="s">
        <v>28</v>
      </c>
      <c r="D152" s="1566">
        <f>SUM(D146:D151)</f>
        <v>0</v>
      </c>
      <c r="E152" s="1549"/>
      <c r="F152" s="1567" t="str">
        <f t="shared" si="22"/>
        <v/>
      </c>
      <c r="H152" s="1566">
        <f>SUM(H146:H151)</f>
        <v>0</v>
      </c>
      <c r="I152" s="1549"/>
      <c r="J152" s="1567" t="str">
        <f t="shared" si="23"/>
        <v/>
      </c>
    </row>
    <row r="153" spans="1:10" s="1548" customFormat="1" ht="18" customHeight="1">
      <c r="A153" s="1565"/>
      <c r="B153" s="1574" t="s">
        <v>93</v>
      </c>
      <c r="D153" s="1584">
        <f>D96+D117+D137+D143+D127+D152</f>
        <v>0</v>
      </c>
      <c r="E153" s="1549"/>
      <c r="F153" s="1585" t="str">
        <f>IF(D153=0,"",D153/D$77)</f>
        <v/>
      </c>
      <c r="H153" s="1584">
        <f>H96+H117+H137+H143+H127+H152</f>
        <v>0</v>
      </c>
      <c r="I153" s="1549"/>
      <c r="J153" s="1585" t="str">
        <f t="shared" si="23"/>
        <v/>
      </c>
    </row>
    <row r="154" spans="1:10" s="1548" customFormat="1" ht="5.25" customHeight="1">
      <c r="A154" s="1586"/>
      <c r="B154" s="1602"/>
      <c r="D154" s="1564"/>
      <c r="E154" s="1549"/>
      <c r="F154" s="1523"/>
      <c r="H154" s="1564"/>
      <c r="I154" s="1549"/>
      <c r="J154" s="1523"/>
    </row>
    <row r="155" spans="1:10" s="1548" customFormat="1" ht="9.75" customHeight="1">
      <c r="A155" s="1586"/>
      <c r="B155" s="1602"/>
      <c r="D155" s="1564"/>
      <c r="E155" s="1549"/>
      <c r="F155" s="1523"/>
      <c r="H155" s="1564"/>
      <c r="I155" s="1549"/>
      <c r="J155" s="1523"/>
    </row>
    <row r="156" spans="1:10" s="1548" customFormat="1" ht="9.75" customHeight="1">
      <c r="A156" s="1589" t="s">
        <v>53</v>
      </c>
      <c r="B156" s="1589"/>
      <c r="D156" s="1564"/>
      <c r="E156" s="1549"/>
      <c r="F156" s="1523"/>
      <c r="H156" s="1564"/>
      <c r="I156" s="1549"/>
      <c r="J156" s="1523"/>
    </row>
    <row r="157" spans="1:10" s="1548" customFormat="1" ht="9.75" customHeight="1">
      <c r="A157" s="1593" t="s">
        <v>553</v>
      </c>
      <c r="B157" s="1593"/>
      <c r="D157" s="1564"/>
      <c r="E157" s="1549"/>
      <c r="F157" s="1523"/>
      <c r="H157" s="1564"/>
      <c r="I157" s="1549"/>
      <c r="J157" s="1523"/>
    </row>
    <row r="158" spans="1:10" s="1548" customFormat="1" ht="9.75" customHeight="1">
      <c r="A158" s="1589" t="s">
        <v>562</v>
      </c>
      <c r="B158" s="1603"/>
      <c r="D158" s="1564"/>
      <c r="E158" s="1549"/>
      <c r="F158" s="1523"/>
      <c r="H158" s="1564"/>
      <c r="I158" s="1549"/>
      <c r="J158" s="1523"/>
    </row>
    <row r="159" spans="1:10" s="1548" customFormat="1" ht="9.75" customHeight="1" thickBot="1">
      <c r="A159" s="1589" t="s">
        <v>563</v>
      </c>
      <c r="B159" s="1603"/>
      <c r="D159" s="1564"/>
      <c r="E159" s="1549"/>
      <c r="F159" s="1523"/>
      <c r="H159" s="1564"/>
      <c r="I159" s="1549"/>
      <c r="J159" s="1523"/>
    </row>
    <row r="160" spans="1:10" s="1548" customFormat="1" ht="36" customHeight="1">
      <c r="A160" s="1604" t="s">
        <v>95</v>
      </c>
      <c r="B160" s="1605"/>
      <c r="C160" s="1607"/>
      <c r="D160" s="1606"/>
      <c r="E160" s="1607"/>
      <c r="F160" s="1608"/>
      <c r="G160" s="1607"/>
      <c r="H160" s="1606"/>
      <c r="I160" s="1607"/>
      <c r="J160" s="1608"/>
    </row>
    <row r="161" spans="1:10" s="1548" customFormat="1" ht="12">
      <c r="A161" s="1609" t="s">
        <v>51</v>
      </c>
      <c r="B161" s="1610"/>
      <c r="D161" s="1553">
        <f>D77</f>
        <v>0</v>
      </c>
      <c r="E161" s="1549"/>
      <c r="F161" s="1556" t="str">
        <f t="shared" ref="F161:F173" si="24">IF(D161=0,"",D161/D$77)</f>
        <v/>
      </c>
      <c r="H161" s="1553">
        <f>H77</f>
        <v>0</v>
      </c>
      <c r="I161" s="1549"/>
      <c r="J161" s="1556" t="str">
        <f t="shared" ref="J161:J173" si="25">IF(H161=0,"",H161/H$77)</f>
        <v/>
      </c>
    </row>
    <row r="162" spans="1:10" s="1548" customFormat="1" ht="12">
      <c r="A162" s="1611" t="s">
        <v>93</v>
      </c>
      <c r="B162" s="1612"/>
      <c r="D162" s="1554">
        <f>D153</f>
        <v>0</v>
      </c>
      <c r="E162" s="1540"/>
      <c r="F162" s="1555" t="str">
        <f t="shared" si="24"/>
        <v/>
      </c>
      <c r="H162" s="1554">
        <f>H153</f>
        <v>0</v>
      </c>
      <c r="I162" s="1540"/>
      <c r="J162" s="1555" t="str">
        <f t="shared" si="25"/>
        <v/>
      </c>
    </row>
    <row r="163" spans="1:10" s="1618" customFormat="1" ht="12">
      <c r="A163" s="1613" t="s">
        <v>96</v>
      </c>
      <c r="B163" s="1614"/>
      <c r="D163" s="1615">
        <f>D161-D162</f>
        <v>0</v>
      </c>
      <c r="E163" s="1616"/>
      <c r="F163" s="1617" t="str">
        <f t="shared" si="24"/>
        <v/>
      </c>
      <c r="H163" s="1615">
        <f>H161-H162</f>
        <v>0</v>
      </c>
      <c r="I163" s="1616"/>
      <c r="J163" s="1617" t="str">
        <f t="shared" si="25"/>
        <v/>
      </c>
    </row>
    <row r="164" spans="1:10" s="1548" customFormat="1" ht="12">
      <c r="A164" s="1619" t="s">
        <v>97</v>
      </c>
      <c r="B164" s="1620"/>
      <c r="D164" s="1553"/>
      <c r="E164" s="1540"/>
      <c r="F164" s="1555" t="str">
        <f t="shared" si="24"/>
        <v/>
      </c>
      <c r="H164" s="1553"/>
      <c r="I164" s="1540"/>
      <c r="J164" s="1555" t="str">
        <f t="shared" si="25"/>
        <v/>
      </c>
    </row>
    <row r="165" spans="1:10" s="1548" customFormat="1" ht="12">
      <c r="A165" s="1611" t="s">
        <v>98</v>
      </c>
      <c r="B165" s="1621"/>
      <c r="D165" s="1554"/>
      <c r="E165" s="1540"/>
      <c r="F165" s="1555" t="str">
        <f t="shared" si="24"/>
        <v/>
      </c>
      <c r="H165" s="1554"/>
      <c r="I165" s="1540"/>
      <c r="J165" s="1555" t="str">
        <f t="shared" si="25"/>
        <v/>
      </c>
    </row>
    <row r="166" spans="1:10" s="1548" customFormat="1" ht="12">
      <c r="A166" s="1611" t="s">
        <v>99</v>
      </c>
      <c r="B166" s="1621"/>
      <c r="D166" s="1554"/>
      <c r="E166" s="1540"/>
      <c r="F166" s="1555" t="str">
        <f t="shared" si="24"/>
        <v/>
      </c>
      <c r="H166" s="1554"/>
      <c r="I166" s="1540"/>
      <c r="J166" s="1555" t="str">
        <f t="shared" si="25"/>
        <v/>
      </c>
    </row>
    <row r="167" spans="1:10" s="1548" customFormat="1" ht="12">
      <c r="A167" s="1611" t="s">
        <v>30</v>
      </c>
      <c r="B167" s="1621"/>
      <c r="D167" s="1564"/>
      <c r="E167" s="1540"/>
      <c r="F167" s="1523" t="str">
        <f t="shared" si="24"/>
        <v/>
      </c>
      <c r="H167" s="1564"/>
      <c r="I167" s="1540"/>
      <c r="J167" s="1523" t="str">
        <f t="shared" si="25"/>
        <v/>
      </c>
    </row>
    <row r="168" spans="1:10" s="1548" customFormat="1" ht="12">
      <c r="A168" s="1622"/>
      <c r="B168" s="1623"/>
      <c r="D168" s="1554"/>
      <c r="E168" s="1540"/>
      <c r="F168" s="1555" t="str">
        <f t="shared" si="24"/>
        <v/>
      </c>
      <c r="H168" s="1554"/>
      <c r="I168" s="1540"/>
      <c r="J168" s="1555" t="str">
        <f>IF(H168=0,"",H168/H$77)</f>
        <v/>
      </c>
    </row>
    <row r="169" spans="1:10" s="1618" customFormat="1" ht="22.5" customHeight="1">
      <c r="A169" s="1624" t="s">
        <v>100</v>
      </c>
      <c r="B169" s="1625"/>
      <c r="D169" s="1615">
        <f>SUM(D163:D168)</f>
        <v>0</v>
      </c>
      <c r="E169" s="1626"/>
      <c r="F169" s="1617" t="str">
        <f>IF(D169=0,"",D169/D$77)</f>
        <v/>
      </c>
      <c r="H169" s="1615">
        <f>SUM(H163:H168)</f>
        <v>0</v>
      </c>
      <c r="I169" s="1626"/>
      <c r="J169" s="1617" t="str">
        <f t="shared" si="25"/>
        <v/>
      </c>
    </row>
    <row r="170" spans="1:10" s="1548" customFormat="1" ht="12">
      <c r="A170" s="1627" t="s">
        <v>101</v>
      </c>
      <c r="B170" s="1628"/>
      <c r="D170" s="1553"/>
      <c r="E170" s="1540"/>
      <c r="F170" s="1556" t="str">
        <f t="shared" si="24"/>
        <v/>
      </c>
      <c r="H170" s="1553">
        <f>D176</f>
        <v>0</v>
      </c>
      <c r="I170" s="1540"/>
      <c r="J170" s="1556" t="str">
        <f t="shared" si="25"/>
        <v/>
      </c>
    </row>
    <row r="171" spans="1:10" s="1548" customFormat="1" ht="12">
      <c r="A171" s="1619" t="s">
        <v>100</v>
      </c>
      <c r="B171" s="1620"/>
      <c r="D171" s="1554">
        <f>D169</f>
        <v>0</v>
      </c>
      <c r="E171" s="1540"/>
      <c r="F171" s="1555" t="str">
        <f t="shared" si="24"/>
        <v/>
      </c>
      <c r="H171" s="1554">
        <f>H169</f>
        <v>0</v>
      </c>
      <c r="I171" s="1540"/>
      <c r="J171" s="1555" t="str">
        <f t="shared" si="25"/>
        <v/>
      </c>
    </row>
    <row r="172" spans="1:10" s="1548" customFormat="1" ht="12">
      <c r="A172" s="1627" t="s">
        <v>102</v>
      </c>
      <c r="B172" s="1628"/>
      <c r="D172" s="1554"/>
      <c r="E172" s="1626"/>
      <c r="F172" s="1555" t="str">
        <f t="shared" si="24"/>
        <v/>
      </c>
      <c r="H172" s="1554"/>
      <c r="I172" s="1626"/>
      <c r="J172" s="1555" t="str">
        <f t="shared" si="25"/>
        <v/>
      </c>
    </row>
    <row r="173" spans="1:10" s="1548" customFormat="1" ht="12">
      <c r="A173" s="1627" t="s">
        <v>103</v>
      </c>
      <c r="B173" s="1628"/>
      <c r="D173" s="1554"/>
      <c r="E173" s="1540"/>
      <c r="F173" s="1555" t="str">
        <f t="shared" si="24"/>
        <v/>
      </c>
      <c r="H173" s="1554"/>
      <c r="I173" s="1540"/>
      <c r="J173" s="1555" t="str">
        <f t="shared" si="25"/>
        <v/>
      </c>
    </row>
    <row r="174" spans="1:10" s="1548" customFormat="1" ht="12">
      <c r="A174" s="1611" t="s">
        <v>30</v>
      </c>
      <c r="B174" s="1621"/>
      <c r="D174" s="1629"/>
      <c r="E174" s="1540"/>
      <c r="F174" s="1630"/>
      <c r="H174" s="1629"/>
      <c r="I174" s="1540"/>
      <c r="J174" s="1630"/>
    </row>
    <row r="175" spans="1:10" s="1548" customFormat="1" ht="12">
      <c r="A175" s="1622"/>
      <c r="B175" s="1623"/>
      <c r="D175" s="1553"/>
      <c r="E175" s="1540"/>
      <c r="F175" s="1556" t="str">
        <f>IF(D175=0,"",D175/D$77)</f>
        <v/>
      </c>
      <c r="H175" s="1553"/>
      <c r="I175" s="1540"/>
      <c r="J175" s="1556" t="str">
        <f>IF(H175=0,"",H175/H$77)</f>
        <v/>
      </c>
    </row>
    <row r="176" spans="1:10" s="1618" customFormat="1" ht="24.75" customHeight="1">
      <c r="A176" s="2345" t="s">
        <v>171</v>
      </c>
      <c r="B176" s="2345"/>
      <c r="D176" s="1615">
        <f>SUM(D170:D175)</f>
        <v>0</v>
      </c>
      <c r="E176" s="1626"/>
      <c r="F176" s="1617" t="str">
        <f>IF(D176=0,"",D176/D$77)</f>
        <v/>
      </c>
      <c r="H176" s="1615">
        <f>SUM(H170:H175)</f>
        <v>0</v>
      </c>
      <c r="I176" s="1626"/>
      <c r="J176" s="1617" t="str">
        <f>IF(H176=0,"",H176/H$77)</f>
        <v/>
      </c>
    </row>
    <row r="177" spans="1:10" s="1618" customFormat="1" ht="15.75" customHeight="1">
      <c r="A177" s="1631"/>
      <c r="B177" s="1631"/>
      <c r="D177" s="1632"/>
      <c r="E177" s="1626"/>
      <c r="F177" s="1633"/>
      <c r="H177" s="1632"/>
      <c r="I177" s="1626"/>
      <c r="J177" s="1633"/>
    </row>
    <row r="178" spans="1:10" s="1548" customFormat="1" ht="12">
      <c r="A178" s="1624" t="s">
        <v>2</v>
      </c>
      <c r="B178" s="1625"/>
      <c r="D178" s="1564"/>
      <c r="E178" s="1540"/>
      <c r="F178" s="1523"/>
      <c r="H178" s="1564"/>
      <c r="I178" s="1540"/>
      <c r="J178" s="1523"/>
    </row>
    <row r="179" spans="1:10" s="1548" customFormat="1" ht="12">
      <c r="A179" s="1634" t="s">
        <v>4</v>
      </c>
      <c r="B179" s="1635"/>
      <c r="C179" s="1638"/>
      <c r="D179" s="1636"/>
      <c r="E179" s="1637"/>
      <c r="F179" s="1588" t="str">
        <f>IF(D181=0,"",D179/D181)</f>
        <v/>
      </c>
      <c r="G179" s="1638"/>
      <c r="H179" s="1636"/>
      <c r="I179" s="1637"/>
      <c r="J179" s="1639" t="str">
        <f>IF(H181=0,"",H179/H181)</f>
        <v/>
      </c>
    </row>
    <row r="180" spans="1:10" s="1548" customFormat="1" ht="12">
      <c r="A180" s="1640" t="s">
        <v>3</v>
      </c>
      <c r="B180" s="1641"/>
      <c r="C180" s="1549"/>
      <c r="D180" s="1554"/>
      <c r="E180" s="1540"/>
      <c r="F180" s="1523" t="str">
        <f>IF(D182=0,"",D180/D181)</f>
        <v/>
      </c>
      <c r="G180" s="1549"/>
      <c r="H180" s="1554"/>
      <c r="I180" s="1540"/>
      <c r="J180" s="1642" t="str">
        <f>IF(H182=0,"",H180/H181)</f>
        <v/>
      </c>
    </row>
    <row r="181" spans="1:10" s="1548" customFormat="1" ht="12">
      <c r="A181" s="1643" t="s">
        <v>409</v>
      </c>
      <c r="B181" s="1644"/>
      <c r="C181" s="1616"/>
      <c r="D181" s="1615">
        <f>SUM(D179:D180)</f>
        <v>0</v>
      </c>
      <c r="E181" s="1626"/>
      <c r="F181" s="1617" t="str">
        <f>IF(D181=0,"",D181/D$181)</f>
        <v/>
      </c>
      <c r="G181" s="1616"/>
      <c r="H181" s="1615">
        <f>SUM(H179:H180)</f>
        <v>0</v>
      </c>
      <c r="I181" s="1626"/>
      <c r="J181" s="1645" t="str">
        <f>IF(H181=0,"",H181/H$181)</f>
        <v/>
      </c>
    </row>
    <row r="182" spans="1:10" s="1548" customFormat="1" ht="12">
      <c r="A182" s="1646"/>
      <c r="B182" s="1647"/>
      <c r="C182" s="1651"/>
      <c r="D182" s="1648"/>
      <c r="E182" s="1649"/>
      <c r="F182" s="1650"/>
      <c r="G182" s="1651"/>
      <c r="H182" s="1648"/>
      <c r="I182" s="1649"/>
      <c r="J182" s="1652"/>
    </row>
    <row r="183" spans="1:10" s="1548" customFormat="1" ht="9" customHeight="1">
      <c r="A183" s="1624"/>
      <c r="B183" s="1625"/>
      <c r="D183" s="1564"/>
      <c r="E183" s="1540"/>
      <c r="F183" s="1523"/>
      <c r="H183" s="1564"/>
      <c r="I183" s="1540"/>
      <c r="J183" s="1523"/>
    </row>
    <row r="184" spans="1:10" s="1548" customFormat="1" ht="5.25" customHeight="1">
      <c r="A184" s="1624"/>
      <c r="B184" s="1625"/>
      <c r="D184" s="1564"/>
      <c r="E184" s="1540"/>
      <c r="F184" s="1523"/>
      <c r="H184" s="1564"/>
      <c r="I184" s="1540"/>
      <c r="J184" s="1523"/>
    </row>
    <row r="185" spans="1:10" s="1548" customFormat="1" ht="6" customHeight="1">
      <c r="A185" s="1624"/>
      <c r="B185" s="1625"/>
      <c r="D185" s="1564"/>
      <c r="E185" s="1540"/>
      <c r="F185" s="1523"/>
      <c r="H185" s="1564"/>
      <c r="I185" s="1540"/>
      <c r="J185" s="1523"/>
    </row>
    <row r="186" spans="1:10" s="1548" customFormat="1" ht="12">
      <c r="A186" s="1653" t="s">
        <v>104</v>
      </c>
      <c r="B186" s="1653"/>
      <c r="D186" s="1564"/>
      <c r="E186" s="1540"/>
      <c r="F186" s="1523"/>
      <c r="H186" s="1564"/>
      <c r="I186" s="1540"/>
      <c r="J186" s="1523"/>
    </row>
    <row r="187" spans="1:10" s="1548" customFormat="1" ht="12">
      <c r="A187" s="1624"/>
      <c r="B187" s="1625"/>
      <c r="D187" s="1564"/>
      <c r="E187" s="1626"/>
      <c r="F187" s="1523"/>
      <c r="H187" s="1564"/>
      <c r="I187" s="1626"/>
      <c r="J187" s="1523"/>
    </row>
    <row r="188" spans="1:10" s="1548" customFormat="1" ht="12">
      <c r="A188" s="1634" t="s">
        <v>105</v>
      </c>
      <c r="B188" s="1654"/>
      <c r="C188" s="1638"/>
      <c r="D188" s="1636"/>
      <c r="E188" s="1637"/>
      <c r="F188" s="1655" t="str">
        <f>IF(D188=0,"",D188/D$161)</f>
        <v/>
      </c>
      <c r="G188" s="1638"/>
      <c r="H188" s="1636"/>
      <c r="I188" s="1637"/>
      <c r="J188" s="1656" t="str">
        <f>IF(H188=0,"",H188/H$161)</f>
        <v/>
      </c>
    </row>
    <row r="189" spans="1:10" s="1548" customFormat="1" ht="12">
      <c r="A189" s="1640" t="s">
        <v>106</v>
      </c>
      <c r="B189" s="1657"/>
      <c r="C189" s="1549"/>
      <c r="D189" s="1554"/>
      <c r="E189" s="1658"/>
      <c r="F189" s="1555" t="str">
        <f>IF(D189=0,"",D189/D$161)</f>
        <v/>
      </c>
      <c r="G189" s="1549"/>
      <c r="H189" s="1554"/>
      <c r="I189" s="1658"/>
      <c r="J189" s="1659" t="str">
        <f>IF(H189=0,"",H189/H$161)</f>
        <v/>
      </c>
    </row>
    <row r="190" spans="1:10" s="1548" customFormat="1" ht="12">
      <c r="A190" s="1640" t="s">
        <v>107</v>
      </c>
      <c r="B190" s="1657"/>
      <c r="C190" s="1549"/>
      <c r="D190" s="1554"/>
      <c r="E190" s="1658"/>
      <c r="F190" s="1555" t="str">
        <f>IF(D190=0,"",D190/D$161)</f>
        <v/>
      </c>
      <c r="G190" s="1549"/>
      <c r="H190" s="1554"/>
      <c r="I190" s="1658"/>
      <c r="J190" s="1659" t="str">
        <f>IF(H190=0,"",H190/H$161)</f>
        <v/>
      </c>
    </row>
    <row r="191" spans="1:10" s="1548" customFormat="1" ht="12">
      <c r="A191" s="1643" t="s">
        <v>108</v>
      </c>
      <c r="B191" s="1641"/>
      <c r="C191" s="1549"/>
      <c r="D191" s="1660">
        <f>SUM(D188:D190)</f>
        <v>0</v>
      </c>
      <c r="E191" s="1549"/>
      <c r="F191" s="1617" t="str">
        <f>IF(D191=0,"",D191/D$161)</f>
        <v/>
      </c>
      <c r="G191" s="1549"/>
      <c r="H191" s="1660">
        <f>SUM(H188:H190)</f>
        <v>0</v>
      </c>
      <c r="I191" s="1549"/>
      <c r="J191" s="1645" t="str">
        <f>IF(H191=0,"",H191/H$161)</f>
        <v/>
      </c>
    </row>
    <row r="192" spans="1:10" s="1548" customFormat="1" ht="15" customHeight="1">
      <c r="A192" s="1646"/>
      <c r="B192" s="1647"/>
      <c r="C192" s="1651"/>
      <c r="D192" s="1648"/>
      <c r="E192" s="1651"/>
      <c r="F192" s="1650"/>
      <c r="G192" s="1651"/>
      <c r="H192" s="1648"/>
      <c r="I192" s="1651"/>
      <c r="J192" s="1652"/>
    </row>
    <row r="193" spans="1:13" s="1548" customFormat="1" ht="7.5" customHeight="1">
      <c r="A193" s="1661"/>
      <c r="B193" s="1641"/>
      <c r="D193" s="1564"/>
      <c r="E193" s="1549"/>
      <c r="F193" s="1523"/>
      <c r="H193" s="1564"/>
      <c r="I193" s="1549"/>
      <c r="J193" s="1523"/>
    </row>
    <row r="194" spans="1:13" s="1548" customFormat="1" ht="11.25" customHeight="1">
      <c r="A194" s="1662" t="s">
        <v>109</v>
      </c>
      <c r="B194" s="1662"/>
      <c r="D194" s="1564"/>
      <c r="E194" s="1549"/>
      <c r="F194" s="1523"/>
      <c r="H194" s="1564"/>
      <c r="I194" s="1549"/>
      <c r="J194" s="1523"/>
    </row>
    <row r="195" spans="1:13" s="1548" customFormat="1" ht="9" customHeight="1">
      <c r="A195" s="1662"/>
      <c r="B195" s="1662"/>
      <c r="D195" s="1564"/>
      <c r="E195" s="1549"/>
      <c r="F195" s="1523"/>
      <c r="H195" s="1564"/>
      <c r="I195" s="1549"/>
      <c r="J195" s="1523"/>
    </row>
    <row r="196" spans="1:13" s="1548" customFormat="1" ht="12">
      <c r="A196" s="1634" t="s">
        <v>110</v>
      </c>
      <c r="B196" s="1654"/>
      <c r="C196" s="1638"/>
      <c r="D196" s="1636"/>
      <c r="E196" s="1638"/>
      <c r="F196" s="1655" t="str">
        <f>IF(D196=0,"",D196/D$161)</f>
        <v/>
      </c>
      <c r="G196" s="1638"/>
      <c r="H196" s="1636"/>
      <c r="I196" s="1638"/>
      <c r="J196" s="1656" t="str">
        <f>IF(H196=0,"",H196/H$161)</f>
        <v/>
      </c>
    </row>
    <row r="197" spans="1:13" s="1548" customFormat="1" ht="12">
      <c r="A197" s="1663" t="s">
        <v>55</v>
      </c>
      <c r="B197" s="1658"/>
      <c r="C197" s="1549"/>
      <c r="D197" s="1554"/>
      <c r="E197" s="1549"/>
      <c r="F197" s="1555" t="str">
        <f>IF(D197=0,"",D197/D$161)</f>
        <v/>
      </c>
      <c r="G197" s="1549"/>
      <c r="H197" s="1554"/>
      <c r="I197" s="1549"/>
      <c r="J197" s="1659" t="str">
        <f>IF(H197=0,"",H197/H$161)</f>
        <v/>
      </c>
    </row>
    <row r="198" spans="1:13" s="1548" customFormat="1" ht="12">
      <c r="A198" s="1640" t="s">
        <v>56</v>
      </c>
      <c r="B198" s="1657"/>
      <c r="C198" s="1549"/>
      <c r="D198" s="1554"/>
      <c r="E198" s="1549"/>
      <c r="F198" s="1555" t="str">
        <f>IF(D198=0,"",D198/D$161)</f>
        <v/>
      </c>
      <c r="G198" s="1549"/>
      <c r="H198" s="1554"/>
      <c r="I198" s="1549"/>
      <c r="J198" s="1659" t="str">
        <f>IF(H198=0,"",H198/H$161)</f>
        <v/>
      </c>
    </row>
    <row r="199" spans="1:13" s="1548" customFormat="1" ht="12">
      <c r="A199" s="1664" t="s">
        <v>30</v>
      </c>
      <c r="B199" s="1621"/>
      <c r="C199" s="1549"/>
      <c r="D199" s="1554"/>
      <c r="E199" s="1549"/>
      <c r="F199" s="1555" t="str">
        <f>IF(D199=0,"",D199/D$161)</f>
        <v/>
      </c>
      <c r="G199" s="1549"/>
      <c r="H199" s="1554"/>
      <c r="I199" s="1549"/>
      <c r="J199" s="1659" t="str">
        <f>IF(H199=0,"",H199/H$161)</f>
        <v/>
      </c>
    </row>
    <row r="200" spans="1:13" s="1548" customFormat="1" ht="16.5" customHeight="1">
      <c r="A200" s="1643" t="s">
        <v>57</v>
      </c>
      <c r="B200" s="1665"/>
      <c r="C200" s="1549"/>
      <c r="D200" s="1660">
        <f>SUM(D196:D199)</f>
        <v>0</v>
      </c>
      <c r="E200" s="1549"/>
      <c r="F200" s="1617" t="str">
        <f>IF(D200=0,"",D200/D$161)</f>
        <v/>
      </c>
      <c r="G200" s="1549"/>
      <c r="H200" s="1660">
        <f>SUM(H196:H199)</f>
        <v>0</v>
      </c>
      <c r="I200" s="1549"/>
      <c r="J200" s="1645" t="str">
        <f>IF(H200=0,"",H200/H$161)</f>
        <v/>
      </c>
    </row>
    <row r="201" spans="1:13" s="1548" customFormat="1" ht="12">
      <c r="A201" s="1646"/>
      <c r="B201" s="1647"/>
      <c r="C201" s="1651"/>
      <c r="D201" s="1648"/>
      <c r="E201" s="1651"/>
      <c r="F201" s="1650"/>
      <c r="G201" s="1651"/>
      <c r="H201" s="1648"/>
      <c r="I201" s="1651"/>
      <c r="J201" s="1652"/>
    </row>
    <row r="202" spans="1:13" s="1548" customFormat="1" ht="8.25" customHeight="1">
      <c r="A202" s="1527"/>
      <c r="B202" s="1538"/>
      <c r="E202" s="1549"/>
      <c r="F202" s="1523"/>
      <c r="I202" s="1549"/>
      <c r="J202" s="1523"/>
    </row>
    <row r="203" spans="1:13" s="1548" customFormat="1" ht="12">
      <c r="A203" s="1589" t="s">
        <v>53</v>
      </c>
      <c r="B203" s="1589"/>
      <c r="E203" s="1549"/>
      <c r="F203" s="1523"/>
      <c r="I203" s="1549"/>
      <c r="J203" s="1523"/>
    </row>
    <row r="204" spans="1:13" s="1548" customFormat="1" ht="34.5" customHeight="1">
      <c r="A204" s="2346" t="s">
        <v>717</v>
      </c>
      <c r="B204" s="2347"/>
      <c r="C204" s="2346"/>
      <c r="D204" s="2346"/>
      <c r="E204" s="2346"/>
      <c r="F204" s="2346"/>
      <c r="G204" s="2346"/>
      <c r="H204" s="2346"/>
      <c r="I204" s="2346"/>
      <c r="J204" s="2346"/>
      <c r="K204" s="1666"/>
      <c r="L204" s="1666"/>
      <c r="M204" s="1666"/>
    </row>
    <row r="205" spans="1:13" s="1548" customFormat="1" ht="15.75" customHeight="1">
      <c r="A205" s="1667"/>
      <c r="B205" s="1668"/>
      <c r="C205" s="1667"/>
      <c r="D205" s="1667"/>
      <c r="E205" s="1667"/>
      <c r="F205" s="1990"/>
      <c r="G205" s="1667"/>
      <c r="H205" s="1667"/>
      <c r="I205" s="1667"/>
      <c r="J205" s="1990"/>
      <c r="K205" s="1666"/>
      <c r="L205" s="1666"/>
      <c r="M205" s="1666"/>
    </row>
    <row r="206" spans="1:13" s="1548" customFormat="1" ht="6.75" customHeight="1">
      <c r="A206" s="1669"/>
      <c r="B206" s="1670"/>
      <c r="C206" s="1673"/>
      <c r="D206" s="1671"/>
      <c r="E206" s="1672"/>
      <c r="F206" s="1674"/>
      <c r="G206" s="1673"/>
      <c r="H206" s="1675"/>
      <c r="I206" s="1674"/>
      <c r="J206" s="1676"/>
    </row>
    <row r="207" spans="1:13">
      <c r="A207" s="1547" t="str">
        <f>"Situation financière " &amp;'Page de garde'!C4&amp; " affichant un déficit accumulé supérieur à 10 %"</f>
        <v>Situation financière 2018-2019 affichant un déficit accumulé supérieur à 10 %</v>
      </c>
      <c r="C207" s="1677"/>
      <c r="D207" s="1677"/>
      <c r="E207" s="1678"/>
      <c r="G207" s="1677"/>
      <c r="H207" s="1677"/>
      <c r="I207" s="1678"/>
    </row>
    <row r="208" spans="1:13" ht="33.75" customHeight="1">
      <c r="A208" s="2314" t="s">
        <v>765</v>
      </c>
      <c r="B208" s="2342"/>
      <c r="C208" s="2342"/>
      <c r="D208" s="2342"/>
      <c r="E208" s="2342"/>
      <c r="F208" s="2342"/>
      <c r="G208" s="2342"/>
      <c r="H208" s="2342"/>
      <c r="I208" s="2342"/>
      <c r="J208" s="2342"/>
    </row>
    <row r="235" spans="1:10">
      <c r="A235" s="1547" t="str">
        <f>"Situation financière " &amp;'Page de garde'!C4&amp;" affichant un surplus accumulé supérieur à 35 %"</f>
        <v>Situation financière 2018-2019 affichant un surplus accumulé supérieur à 35 %</v>
      </c>
      <c r="C235" s="1677"/>
      <c r="D235" s="1677"/>
      <c r="E235" s="1678"/>
      <c r="G235" s="1677"/>
      <c r="H235" s="1677"/>
      <c r="I235" s="1678"/>
    </row>
    <row r="236" spans="1:10" ht="42.75" customHeight="1">
      <c r="A236" s="2314" t="s">
        <v>766</v>
      </c>
      <c r="B236" s="2342"/>
      <c r="C236" s="2342"/>
      <c r="D236" s="2342"/>
      <c r="E236" s="2342"/>
      <c r="F236" s="2342"/>
      <c r="G236" s="2342"/>
      <c r="H236" s="2342"/>
      <c r="I236" s="2342"/>
      <c r="J236" s="2342"/>
    </row>
  </sheetData>
  <mergeCells count="10">
    <mergeCell ref="A208:J208"/>
    <mergeCell ref="A236:J236"/>
    <mergeCell ref="A133:B133"/>
    <mergeCell ref="A176:B176"/>
    <mergeCell ref="A204:J204"/>
    <mergeCell ref="A91:B91"/>
    <mergeCell ref="A52:B52"/>
    <mergeCell ref="A75:B75"/>
    <mergeCell ref="A89:B89"/>
    <mergeCell ref="A90:B90"/>
  </mergeCells>
  <dataValidations count="1">
    <dataValidation type="list" allowBlank="1" showInputMessage="1" showErrorMessage="1" sqref="B9:B11">
      <formula1>"___________________,Création-production,Diffuseur,Événement"</formula1>
    </dataValidation>
  </dataValidations>
  <pageMargins left="0.55118110236220474" right="0.31496062992125984" top="0.27559055118110237" bottom="0.35433070866141736" header="0" footer="0.27559055118110237"/>
  <pageSetup scale="80" firstPageNumber="29" fitToHeight="0" orientation="portrait" r:id="rId1"/>
  <headerFooter alignWithMargins="0">
    <oddFooter>&amp;R&amp;8Rapport final d'activité</oddFooter>
  </headerFooter>
  <rowBreaks count="2" manualBreakCount="2">
    <brk id="82" max="16383"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82625" r:id="rId4" name="Check Box 1">
              <controlPr defaultSize="0" autoFill="0" autoLine="0" autoPict="0">
                <anchor moveWithCells="1">
                  <from>
                    <xdr:col>7</xdr:col>
                    <xdr:colOff>161925</xdr:colOff>
                    <xdr:row>6</xdr:row>
                    <xdr:rowOff>123825</xdr:rowOff>
                  </from>
                  <to>
                    <xdr:col>9</xdr:col>
                    <xdr:colOff>247650</xdr:colOff>
                    <xdr:row>8</xdr:row>
                    <xdr:rowOff>38100</xdr:rowOff>
                  </to>
                </anchor>
              </controlPr>
            </control>
          </mc:Choice>
        </mc:AlternateContent>
        <mc:AlternateContent xmlns:mc="http://schemas.openxmlformats.org/markup-compatibility/2006">
          <mc:Choice Requires="x14">
            <control shapeId="282626" r:id="rId5" name="Check Box 2">
              <controlPr defaultSize="0" autoFill="0" autoLine="0" autoPict="0">
                <anchor moveWithCells="1">
                  <from>
                    <xdr:col>7</xdr:col>
                    <xdr:colOff>161925</xdr:colOff>
                    <xdr:row>7</xdr:row>
                    <xdr:rowOff>114300</xdr:rowOff>
                  </from>
                  <to>
                    <xdr:col>9</xdr:col>
                    <xdr:colOff>0</xdr:colOff>
                    <xdr:row>9</xdr:row>
                    <xdr:rowOff>9525</xdr:rowOff>
                  </to>
                </anchor>
              </controlPr>
            </control>
          </mc:Choice>
        </mc:AlternateContent>
        <mc:AlternateContent xmlns:mc="http://schemas.openxmlformats.org/markup-compatibility/2006">
          <mc:Choice Requires="x14">
            <control shapeId="282628" r:id="rId6" name="Check Box 4">
              <controlPr defaultSize="0" autoFill="0" autoLine="0" autoPict="0">
                <anchor moveWithCells="1">
                  <from>
                    <xdr:col>3</xdr:col>
                    <xdr:colOff>190500</xdr:colOff>
                    <xdr:row>6</xdr:row>
                    <xdr:rowOff>123825</xdr:rowOff>
                  </from>
                  <to>
                    <xdr:col>5</xdr:col>
                    <xdr:colOff>28575</xdr:colOff>
                    <xdr:row>8</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showGridLines="0" zoomScaleNormal="100" zoomScaleSheetLayoutView="100" workbookViewId="0">
      <selection activeCell="B3" sqref="B3:K3"/>
    </sheetView>
  </sheetViews>
  <sheetFormatPr baseColWidth="10" defaultRowHeight="11.25"/>
  <cols>
    <col min="1" max="1" width="39" style="1768" customWidth="1"/>
    <col min="2" max="2" width="10.5703125" style="1767" customWidth="1"/>
    <col min="3" max="3" width="1.7109375" style="1767" customWidth="1"/>
    <col min="4" max="4" width="12.5703125" style="1767" customWidth="1"/>
    <col min="5" max="5" width="1.7109375" style="1767" customWidth="1"/>
    <col min="6" max="6" width="13" style="1767" customWidth="1"/>
    <col min="7" max="7" width="1.7109375" style="1859" customWidth="1"/>
    <col min="8" max="8" width="10.5703125" style="1767" customWidth="1"/>
    <col min="9" max="9" width="1.7109375" style="1767" customWidth="1"/>
    <col min="10" max="10" width="12.7109375" style="1767" customWidth="1"/>
    <col min="11" max="11" width="1.7109375" style="1767" customWidth="1"/>
    <col min="12" max="12" width="12.7109375" style="1767" customWidth="1"/>
    <col min="13" max="13" width="1.28515625" style="1885" customWidth="1"/>
    <col min="14" max="14" width="11.42578125" style="1895"/>
    <col min="15" max="16384" width="11.42578125" style="1767"/>
  </cols>
  <sheetData>
    <row r="1" spans="1:14" s="2166" customFormat="1" ht="20.25" customHeight="1">
      <c r="A1" s="2163" t="str">
        <f>"Section 15 a : Statistiques d'emploi "&amp;'Page de garde'!C4&amp;" des travailleurs culturels"</f>
        <v>Section 15 a : Statistiques d'emploi 2018-2019 des travailleurs culturels</v>
      </c>
      <c r="B1" s="2163"/>
      <c r="C1" s="2163"/>
      <c r="D1" s="2163"/>
      <c r="E1" s="2164"/>
      <c r="F1" s="2164"/>
      <c r="G1" s="1851"/>
      <c r="H1" s="2165"/>
      <c r="I1" s="2165"/>
      <c r="K1" s="2165"/>
      <c r="L1" s="2165" t="s">
        <v>586</v>
      </c>
      <c r="M1" s="2167"/>
      <c r="N1" s="2168"/>
    </row>
    <row r="2" spans="1:14" ht="6.75" customHeight="1">
      <c r="A2" s="1770"/>
      <c r="B2" s="1771"/>
      <c r="C2" s="1771"/>
      <c r="D2" s="1771"/>
      <c r="E2" s="1771"/>
      <c r="F2" s="1771"/>
      <c r="G2" s="1852"/>
      <c r="H2" s="1771"/>
      <c r="I2" s="1771"/>
      <c r="J2" s="1771"/>
      <c r="K2" s="1771"/>
      <c r="L2" s="1772"/>
      <c r="M2" s="1878"/>
    </row>
    <row r="3" spans="1:14" ht="12.75">
      <c r="A3" s="1994" t="s">
        <v>587</v>
      </c>
      <c r="B3" s="2364">
        <f>'Page de garde'!C3</f>
        <v>0</v>
      </c>
      <c r="C3" s="2365"/>
      <c r="D3" s="2365"/>
      <c r="E3" s="2365"/>
      <c r="F3" s="2365"/>
      <c r="G3" s="2365"/>
      <c r="H3" s="2365"/>
      <c r="I3" s="2365"/>
      <c r="J3" s="2365"/>
      <c r="K3" s="2365"/>
      <c r="L3" s="1772"/>
      <c r="M3" s="1878"/>
    </row>
    <row r="4" spans="1:14">
      <c r="A4" s="1770"/>
      <c r="B4" s="1771"/>
      <c r="C4" s="1771"/>
      <c r="D4" s="1771"/>
      <c r="E4" s="1771"/>
      <c r="F4" s="1771"/>
      <c r="G4" s="1852"/>
      <c r="H4" s="1771"/>
      <c r="I4" s="1771"/>
      <c r="J4" s="1771"/>
      <c r="K4" s="1771"/>
      <c r="L4" s="1772"/>
      <c r="M4" s="1878"/>
    </row>
    <row r="5" spans="1:14" ht="12">
      <c r="A5" s="1995" t="s">
        <v>661</v>
      </c>
      <c r="B5" s="1774"/>
      <c r="C5" s="1774"/>
      <c r="D5" s="1774"/>
      <c r="E5" s="1774"/>
      <c r="F5" s="1774"/>
      <c r="G5" s="1894"/>
      <c r="H5" s="1774"/>
      <c r="I5" s="1774"/>
      <c r="J5" s="1774"/>
      <c r="K5" s="1774"/>
      <c r="L5" s="1772"/>
      <c r="M5" s="1878"/>
    </row>
    <row r="6" spans="1:14" ht="6" customHeight="1" thickBot="1">
      <c r="A6" s="1774"/>
      <c r="B6" s="1774"/>
      <c r="C6" s="1774"/>
      <c r="D6" s="1774"/>
      <c r="E6" s="1774"/>
      <c r="F6" s="1774"/>
      <c r="G6" s="1894"/>
      <c r="H6" s="1774"/>
      <c r="I6" s="1774"/>
      <c r="J6" s="1774"/>
      <c r="K6" s="1774"/>
      <c r="L6" s="1772"/>
      <c r="M6" s="1878"/>
    </row>
    <row r="7" spans="1:14" s="1859" customFormat="1" ht="37.5" customHeight="1" thickBot="1">
      <c r="A7" s="2380" t="s">
        <v>779</v>
      </c>
      <c r="B7" s="2380"/>
      <c r="C7" s="2380"/>
      <c r="D7" s="2380"/>
      <c r="E7" s="2380"/>
      <c r="F7" s="2380"/>
      <c r="G7" s="2380"/>
      <c r="H7" s="2380"/>
      <c r="I7" s="2380"/>
      <c r="J7" s="2380"/>
      <c r="K7" s="2380"/>
      <c r="L7" s="2380"/>
      <c r="M7" s="1853"/>
      <c r="N7" s="1958"/>
    </row>
    <row r="8" spans="1:14" s="1859" customFormat="1" ht="7.5" customHeight="1" thickBot="1">
      <c r="A8" s="1894"/>
      <c r="B8" s="1894"/>
      <c r="C8" s="1894"/>
      <c r="D8" s="1894"/>
      <c r="E8" s="1894"/>
      <c r="F8" s="1894"/>
      <c r="G8" s="1894"/>
      <c r="H8" s="1894"/>
      <c r="I8" s="1894"/>
      <c r="J8" s="1894"/>
      <c r="K8" s="1894"/>
      <c r="L8" s="1853"/>
      <c r="M8" s="1853"/>
      <c r="N8" s="1958"/>
    </row>
    <row r="9" spans="1:14" ht="13.5" thickBot="1">
      <c r="A9" s="1775" t="s">
        <v>588</v>
      </c>
      <c r="B9" s="1776"/>
      <c r="C9" s="1777"/>
      <c r="D9" s="1778" t="s">
        <v>613</v>
      </c>
      <c r="E9" s="1777"/>
      <c r="F9" s="1777"/>
      <c r="G9" s="1860"/>
      <c r="H9" s="1779"/>
      <c r="I9" s="1777"/>
      <c r="J9" s="1778" t="s">
        <v>614</v>
      </c>
      <c r="K9" s="1777"/>
      <c r="L9" s="1780"/>
      <c r="M9" s="1888"/>
      <c r="N9" s="1896">
        <v>1826.3</v>
      </c>
    </row>
    <row r="10" spans="1:14" ht="34.5" thickBot="1">
      <c r="A10" s="1781"/>
      <c r="B10" s="1819" t="s">
        <v>615</v>
      </c>
      <c r="C10" s="1820"/>
      <c r="D10" s="1819" t="s">
        <v>703</v>
      </c>
      <c r="E10" s="1820"/>
      <c r="F10" s="1819" t="s">
        <v>704</v>
      </c>
      <c r="G10" s="1853"/>
      <c r="H10" s="1819" t="s">
        <v>615</v>
      </c>
      <c r="I10" s="1820"/>
      <c r="J10" s="1819" t="s">
        <v>703</v>
      </c>
      <c r="K10" s="1821"/>
      <c r="L10" s="1822" t="s">
        <v>704</v>
      </c>
      <c r="M10" s="1889"/>
      <c r="N10" s="1897" t="s">
        <v>659</v>
      </c>
    </row>
    <row r="11" spans="1:14" ht="15" customHeight="1">
      <c r="A11" s="1996" t="s">
        <v>708</v>
      </c>
      <c r="B11" s="1782"/>
      <c r="C11" s="1783"/>
      <c r="D11" s="1782"/>
      <c r="E11" s="1784"/>
      <c r="F11" s="1782"/>
      <c r="G11" s="1853"/>
      <c r="H11" s="1782"/>
      <c r="I11" s="1783"/>
      <c r="J11" s="1782"/>
      <c r="K11" s="1782"/>
      <c r="L11" s="1785"/>
      <c r="M11" s="1785"/>
      <c r="N11" s="1898"/>
    </row>
    <row r="12" spans="1:14" ht="24">
      <c r="A12" s="1997" t="s">
        <v>674</v>
      </c>
      <c r="B12" s="1782"/>
      <c r="C12" s="1783"/>
      <c r="D12" s="1782"/>
      <c r="E12" s="1784"/>
      <c r="F12" s="1782"/>
      <c r="G12" s="1853"/>
      <c r="H12" s="1782"/>
      <c r="I12" s="1783"/>
      <c r="J12" s="1782"/>
      <c r="K12" s="1782"/>
      <c r="L12" s="1785"/>
      <c r="M12" s="1785"/>
      <c r="N12" s="1898"/>
    </row>
    <row r="13" spans="1:14" s="2007" customFormat="1" ht="12">
      <c r="A13" s="1998" t="s">
        <v>589</v>
      </c>
      <c r="B13" s="1999"/>
      <c r="C13" s="2000"/>
      <c r="D13" s="1999"/>
      <c r="E13" s="2001"/>
      <c r="F13" s="1999"/>
      <c r="G13" s="2002"/>
      <c r="H13" s="1999"/>
      <c r="I13" s="2000"/>
      <c r="J13" s="1999"/>
      <c r="K13" s="2003"/>
      <c r="L13" s="2004"/>
      <c r="M13" s="2005"/>
      <c r="N13" s="2006">
        <f>(D13+J13)/$N$9</f>
        <v>0</v>
      </c>
    </row>
    <row r="14" spans="1:14" s="2007" customFormat="1" ht="12">
      <c r="A14" s="2008" t="s">
        <v>590</v>
      </c>
      <c r="B14" s="2009"/>
      <c r="C14" s="2000"/>
      <c r="D14" s="2009"/>
      <c r="E14" s="2001"/>
      <c r="F14" s="2009"/>
      <c r="G14" s="2002"/>
      <c r="H14" s="2009"/>
      <c r="I14" s="2000"/>
      <c r="J14" s="2009"/>
      <c r="K14" s="2003"/>
      <c r="L14" s="2010"/>
      <c r="M14" s="2005"/>
      <c r="N14" s="2011">
        <f>(D14+J14)/$N$9</f>
        <v>0</v>
      </c>
    </row>
    <row r="15" spans="1:14" s="2007" customFormat="1" ht="15" customHeight="1" thickBot="1">
      <c r="A15" s="2012" t="s">
        <v>616</v>
      </c>
      <c r="B15" s="2013">
        <f>B13+B14</f>
        <v>0</v>
      </c>
      <c r="C15" s="2014"/>
      <c r="D15" s="2013">
        <f>D13+D14</f>
        <v>0</v>
      </c>
      <c r="E15" s="2013"/>
      <c r="F15" s="2013">
        <f>F13+F14</f>
        <v>0</v>
      </c>
      <c r="G15" s="2002"/>
      <c r="H15" s="2013">
        <f>H13+H14</f>
        <v>0</v>
      </c>
      <c r="I15" s="2014"/>
      <c r="J15" s="2013">
        <f>J13+J14</f>
        <v>0</v>
      </c>
      <c r="K15" s="2015"/>
      <c r="L15" s="2013">
        <f>L13+L14</f>
        <v>0</v>
      </c>
      <c r="M15" s="2016"/>
      <c r="N15" s="2017">
        <f>(D15+J15)/$N$9</f>
        <v>0</v>
      </c>
    </row>
    <row r="16" spans="1:14" s="1885" customFormat="1" ht="10.5" customHeight="1" thickBot="1">
      <c r="M16" s="1892"/>
      <c r="N16" s="1901"/>
    </row>
    <row r="17" spans="1:14" s="2007" customFormat="1" ht="13.5" customHeight="1">
      <c r="A17" s="2018" t="s">
        <v>709</v>
      </c>
      <c r="B17" s="2019"/>
      <c r="C17" s="2020"/>
      <c r="D17" s="2019"/>
      <c r="E17" s="2001"/>
      <c r="F17" s="2019"/>
      <c r="G17" s="2002"/>
      <c r="H17" s="2019"/>
      <c r="I17" s="2020"/>
      <c r="J17" s="2019"/>
      <c r="K17" s="2003"/>
      <c r="L17" s="2021"/>
      <c r="M17" s="2022"/>
      <c r="N17" s="2023"/>
    </row>
    <row r="18" spans="1:14" s="2007" customFormat="1" ht="10.5" customHeight="1">
      <c r="A18" s="2024" t="s">
        <v>592</v>
      </c>
      <c r="B18" s="2003"/>
      <c r="C18" s="2020"/>
      <c r="D18" s="2003"/>
      <c r="E18" s="2001"/>
      <c r="F18" s="2003"/>
      <c r="G18" s="2002"/>
      <c r="H18" s="2003"/>
      <c r="I18" s="2020"/>
      <c r="J18" s="2003"/>
      <c r="K18" s="2003"/>
      <c r="L18" s="2022"/>
      <c r="M18" s="2022"/>
      <c r="N18" s="2025"/>
    </row>
    <row r="19" spans="1:14" s="2007" customFormat="1" ht="12">
      <c r="A19" s="2008" t="s">
        <v>589</v>
      </c>
      <c r="B19" s="1999"/>
      <c r="C19" s="2020"/>
      <c r="D19" s="1999"/>
      <c r="E19" s="2001"/>
      <c r="F19" s="1999"/>
      <c r="G19" s="2002"/>
      <c r="H19" s="1999"/>
      <c r="I19" s="2020"/>
      <c r="J19" s="1999"/>
      <c r="K19" s="2003"/>
      <c r="L19" s="2026"/>
      <c r="M19" s="2022"/>
      <c r="N19" s="2027">
        <f>(D19+J19)/$N$9</f>
        <v>0</v>
      </c>
    </row>
    <row r="20" spans="1:14" s="2007" customFormat="1" ht="12">
      <c r="A20" s="2008" t="s">
        <v>590</v>
      </c>
      <c r="B20" s="2009"/>
      <c r="C20" s="2020"/>
      <c r="D20" s="2009"/>
      <c r="E20" s="2001"/>
      <c r="F20" s="2009"/>
      <c r="G20" s="2002"/>
      <c r="H20" s="2009"/>
      <c r="I20" s="2020"/>
      <c r="J20" s="2009"/>
      <c r="K20" s="2003"/>
      <c r="L20" s="2028"/>
      <c r="M20" s="2022"/>
      <c r="N20" s="2029">
        <f>(D20+J20)/$N$9</f>
        <v>0</v>
      </c>
    </row>
    <row r="21" spans="1:14" s="2007" customFormat="1" ht="36">
      <c r="A21" s="2024" t="s">
        <v>623</v>
      </c>
      <c r="B21" s="2030"/>
      <c r="C21" s="2031"/>
      <c r="D21" s="2030"/>
      <c r="E21" s="2001"/>
      <c r="F21" s="2030"/>
      <c r="G21" s="2002"/>
      <c r="H21" s="2030"/>
      <c r="I21" s="2031"/>
      <c r="J21" s="2030"/>
      <c r="K21" s="2003"/>
      <c r="L21" s="2032"/>
      <c r="M21" s="2033"/>
      <c r="N21" s="2034"/>
    </row>
    <row r="22" spans="1:14" s="2007" customFormat="1" ht="12">
      <c r="A22" s="2008" t="s">
        <v>589</v>
      </c>
      <c r="B22" s="1999"/>
      <c r="C22" s="2031"/>
      <c r="D22" s="1999"/>
      <c r="E22" s="2001"/>
      <c r="F22" s="1999"/>
      <c r="G22" s="2002"/>
      <c r="H22" s="1999"/>
      <c r="I22" s="2031"/>
      <c r="J22" s="1999"/>
      <c r="K22" s="2003"/>
      <c r="L22" s="2035"/>
      <c r="M22" s="2033"/>
      <c r="N22" s="2027">
        <f>(D22+J22)/$N$9</f>
        <v>0</v>
      </c>
    </row>
    <row r="23" spans="1:14" s="2007" customFormat="1" ht="12">
      <c r="A23" s="2008" t="s">
        <v>590</v>
      </c>
      <c r="B23" s="2009"/>
      <c r="C23" s="2031"/>
      <c r="D23" s="2009"/>
      <c r="E23" s="2001"/>
      <c r="F23" s="2009"/>
      <c r="G23" s="2002"/>
      <c r="H23" s="2009"/>
      <c r="I23" s="2031"/>
      <c r="J23" s="2009"/>
      <c r="K23" s="2003"/>
      <c r="L23" s="2036"/>
      <c r="M23" s="2033"/>
      <c r="N23" s="2029">
        <f>(D23+J23)/$N$9</f>
        <v>0</v>
      </c>
    </row>
    <row r="24" spans="1:14" s="2007" customFormat="1" ht="12.75" thickBot="1">
      <c r="A24" s="2012" t="s">
        <v>54</v>
      </c>
      <c r="B24" s="2037">
        <f>B19+B20+B22+B23</f>
        <v>0</v>
      </c>
      <c r="C24" s="2038"/>
      <c r="D24" s="2037">
        <f>D19+D20+D22+D23</f>
        <v>0</v>
      </c>
      <c r="E24" s="2013"/>
      <c r="F24" s="2037">
        <f>F19+F20+F22+F23</f>
        <v>0</v>
      </c>
      <c r="G24" s="2039"/>
      <c r="H24" s="2037">
        <f>H19+H20+H22+H23</f>
        <v>0</v>
      </c>
      <c r="I24" s="2038"/>
      <c r="J24" s="2037">
        <f>J19+J20+J22+J23</f>
        <v>0</v>
      </c>
      <c r="K24" s="2037"/>
      <c r="L24" s="2037">
        <f>L19+L20+L22+L23</f>
        <v>0</v>
      </c>
      <c r="M24" s="2040"/>
      <c r="N24" s="2041">
        <f>(D24+J24)/$N$9</f>
        <v>0</v>
      </c>
    </row>
    <row r="25" spans="1:14" s="1859" customFormat="1" ht="7.5" customHeight="1" thickBot="1">
      <c r="A25" s="1911"/>
      <c r="B25" s="1911"/>
      <c r="C25" s="1911"/>
      <c r="D25" s="1911"/>
      <c r="E25" s="1911"/>
      <c r="F25" s="1911"/>
      <c r="G25" s="1911"/>
      <c r="H25" s="1911"/>
      <c r="I25" s="1911"/>
      <c r="J25" s="1911"/>
      <c r="K25" s="1911"/>
      <c r="L25" s="1911"/>
      <c r="M25" s="1856"/>
      <c r="N25" s="1912"/>
    </row>
    <row r="26" spans="1:14" s="2007" customFormat="1" ht="12">
      <c r="A26" s="2018" t="s">
        <v>593</v>
      </c>
      <c r="B26" s="2019"/>
      <c r="C26" s="2042"/>
      <c r="D26" s="2019"/>
      <c r="E26" s="2043"/>
      <c r="F26" s="2019"/>
      <c r="G26" s="2044"/>
      <c r="H26" s="2019"/>
      <c r="I26" s="2042"/>
      <c r="J26" s="2019"/>
      <c r="K26" s="2019"/>
      <c r="L26" s="2021"/>
      <c r="M26" s="2022"/>
      <c r="N26" s="2023"/>
    </row>
    <row r="27" spans="1:14" s="2007" customFormat="1" ht="12">
      <c r="A27" s="2024" t="s">
        <v>594</v>
      </c>
      <c r="B27" s="2003"/>
      <c r="C27" s="2020"/>
      <c r="D27" s="2003"/>
      <c r="E27" s="2001"/>
      <c r="F27" s="2003"/>
      <c r="G27" s="2002"/>
      <c r="H27" s="2003"/>
      <c r="I27" s="2020"/>
      <c r="J27" s="2003"/>
      <c r="K27" s="2003"/>
      <c r="L27" s="2022"/>
      <c r="M27" s="2022"/>
      <c r="N27" s="2025"/>
    </row>
    <row r="28" spans="1:14" s="2007" customFormat="1" ht="12">
      <c r="A28" s="2008" t="s">
        <v>589</v>
      </c>
      <c r="B28" s="1999"/>
      <c r="C28" s="2020"/>
      <c r="D28" s="1999"/>
      <c r="E28" s="2001"/>
      <c r="F28" s="1999"/>
      <c r="G28" s="2002"/>
      <c r="H28" s="1999"/>
      <c r="I28" s="2020"/>
      <c r="J28" s="1999"/>
      <c r="K28" s="2003"/>
      <c r="L28" s="2026"/>
      <c r="M28" s="2022"/>
      <c r="N28" s="2027">
        <f>(D28+J28)/$N$9</f>
        <v>0</v>
      </c>
    </row>
    <row r="29" spans="1:14" s="2007" customFormat="1" ht="12">
      <c r="A29" s="2008" t="s">
        <v>590</v>
      </c>
      <c r="B29" s="2009"/>
      <c r="C29" s="2020"/>
      <c r="D29" s="2009"/>
      <c r="E29" s="2001"/>
      <c r="F29" s="2009"/>
      <c r="G29" s="2002"/>
      <c r="H29" s="2009"/>
      <c r="I29" s="2020"/>
      <c r="J29" s="2009"/>
      <c r="K29" s="2003"/>
      <c r="L29" s="2028"/>
      <c r="M29" s="2022"/>
      <c r="N29" s="2029">
        <f>(D29+J29)/$N$9</f>
        <v>0</v>
      </c>
    </row>
    <row r="30" spans="1:14" s="2007" customFormat="1" ht="24">
      <c r="A30" s="2024" t="s">
        <v>595</v>
      </c>
      <c r="B30" s="2030"/>
      <c r="C30" s="2000"/>
      <c r="D30" s="2030"/>
      <c r="E30" s="2001"/>
      <c r="F30" s="2030"/>
      <c r="G30" s="2002"/>
      <c r="H30" s="2030"/>
      <c r="I30" s="2000"/>
      <c r="J30" s="2030"/>
      <c r="K30" s="2003"/>
      <c r="L30" s="2045"/>
      <c r="M30" s="2005"/>
      <c r="N30" s="2046"/>
    </row>
    <row r="31" spans="1:14" s="2007" customFormat="1" ht="12" customHeight="1">
      <c r="A31" s="2008" t="s">
        <v>589</v>
      </c>
      <c r="B31" s="1999"/>
      <c r="C31" s="2020"/>
      <c r="D31" s="1999"/>
      <c r="E31" s="2001"/>
      <c r="F31" s="1999"/>
      <c r="G31" s="2002"/>
      <c r="H31" s="1999"/>
      <c r="I31" s="2020"/>
      <c r="J31" s="1999"/>
      <c r="K31" s="2003"/>
      <c r="L31" s="2026"/>
      <c r="M31" s="2022"/>
      <c r="N31" s="2027">
        <f>(D31+J31)/$N$9</f>
        <v>0</v>
      </c>
    </row>
    <row r="32" spans="1:14" s="2007" customFormat="1" ht="11.25" customHeight="1">
      <c r="A32" s="2008" t="s">
        <v>590</v>
      </c>
      <c r="B32" s="2009"/>
      <c r="C32" s="2020"/>
      <c r="D32" s="2009"/>
      <c r="E32" s="2001"/>
      <c r="F32" s="2009"/>
      <c r="G32" s="2002"/>
      <c r="H32" s="2009"/>
      <c r="I32" s="2020"/>
      <c r="J32" s="2009"/>
      <c r="K32" s="2003"/>
      <c r="L32" s="2028"/>
      <c r="M32" s="2022"/>
      <c r="N32" s="2029">
        <f>(D32+J32)/$N$9</f>
        <v>0</v>
      </c>
    </row>
    <row r="33" spans="1:14" s="2007" customFormat="1" ht="23.25" customHeight="1">
      <c r="A33" s="2024" t="s">
        <v>754</v>
      </c>
      <c r="B33" s="2030"/>
      <c r="C33" s="2000"/>
      <c r="D33" s="2030"/>
      <c r="E33" s="2001"/>
      <c r="F33" s="2030"/>
      <c r="G33" s="2002"/>
      <c r="H33" s="2030"/>
      <c r="I33" s="2000"/>
      <c r="J33" s="2030"/>
      <c r="K33" s="2003"/>
      <c r="L33" s="2045"/>
      <c r="M33" s="2005"/>
      <c r="N33" s="2046"/>
    </row>
    <row r="34" spans="1:14" s="2007" customFormat="1" ht="12">
      <c r="A34" s="2008" t="s">
        <v>589</v>
      </c>
      <c r="B34" s="1999"/>
      <c r="C34" s="2020"/>
      <c r="D34" s="1999"/>
      <c r="E34" s="2001"/>
      <c r="F34" s="1999"/>
      <c r="G34" s="2002"/>
      <c r="H34" s="1999"/>
      <c r="I34" s="2020"/>
      <c r="J34" s="1999"/>
      <c r="K34" s="2003"/>
      <c r="L34" s="2026"/>
      <c r="M34" s="2022"/>
      <c r="N34" s="2027">
        <f>(D34+J34)/$N$9</f>
        <v>0</v>
      </c>
    </row>
    <row r="35" spans="1:14" s="2007" customFormat="1" ht="12">
      <c r="A35" s="2008" t="s">
        <v>590</v>
      </c>
      <c r="B35" s="2009"/>
      <c r="C35" s="2020"/>
      <c r="D35" s="2009"/>
      <c r="E35" s="2001"/>
      <c r="F35" s="2009"/>
      <c r="G35" s="2002"/>
      <c r="H35" s="2009"/>
      <c r="I35" s="2020"/>
      <c r="J35" s="2009"/>
      <c r="K35" s="2003"/>
      <c r="L35" s="2028"/>
      <c r="M35" s="2022"/>
      <c r="N35" s="2029">
        <f>(D35+J35)/$N$9</f>
        <v>0</v>
      </c>
    </row>
    <row r="36" spans="1:14" s="2007" customFormat="1" ht="12.75" thickBot="1">
      <c r="A36" s="2012" t="s">
        <v>54</v>
      </c>
      <c r="B36" s="2037">
        <f>B28+B29+B31+B32+B34+B35</f>
        <v>0</v>
      </c>
      <c r="C36" s="2047"/>
      <c r="D36" s="2037">
        <f>D28+D29+D31+D32+D34+D35</f>
        <v>0</v>
      </c>
      <c r="E36" s="2013"/>
      <c r="F36" s="2037">
        <f>F28+F29+F31+F32+F34+F35</f>
        <v>0</v>
      </c>
      <c r="G36" s="2002"/>
      <c r="H36" s="2037">
        <f>H28+H29+H31+H32+H34+H35</f>
        <v>0</v>
      </c>
      <c r="I36" s="2047"/>
      <c r="J36" s="2037">
        <f>J28+J29+J31+J32+J34+J35</f>
        <v>0</v>
      </c>
      <c r="K36" s="2037"/>
      <c r="L36" s="2037">
        <f>L28+L29+L31+L32+L34+L35</f>
        <v>0</v>
      </c>
      <c r="M36" s="2016"/>
      <c r="N36" s="2017">
        <f>(D36+J36)/$N$9</f>
        <v>0</v>
      </c>
    </row>
    <row r="37" spans="1:14" ht="23.25" customHeight="1">
      <c r="A37" s="2018" t="s">
        <v>596</v>
      </c>
      <c r="B37" s="1793"/>
      <c r="C37" s="1783"/>
      <c r="D37" s="1793"/>
      <c r="E37" s="1784"/>
      <c r="F37" s="1793"/>
      <c r="G37" s="1853"/>
      <c r="H37" s="1793"/>
      <c r="I37" s="1783"/>
      <c r="J37" s="1793"/>
      <c r="K37" s="1793"/>
      <c r="L37" s="1794"/>
      <c r="M37" s="1785"/>
      <c r="N37" s="1900"/>
    </row>
    <row r="38" spans="1:14" s="2007" customFormat="1" ht="12.75" customHeight="1">
      <c r="A38" s="2024" t="s">
        <v>592</v>
      </c>
      <c r="B38" s="2003"/>
      <c r="C38" s="2020"/>
      <c r="D38" s="2003"/>
      <c r="E38" s="2001"/>
      <c r="F38" s="2003"/>
      <c r="G38" s="2002"/>
      <c r="H38" s="2003"/>
      <c r="I38" s="2020"/>
      <c r="J38" s="2003"/>
      <c r="K38" s="2003"/>
      <c r="L38" s="2022"/>
      <c r="M38" s="2022"/>
      <c r="N38" s="2025"/>
    </row>
    <row r="39" spans="1:14" s="2007" customFormat="1" ht="12">
      <c r="A39" s="2008" t="s">
        <v>589</v>
      </c>
      <c r="B39" s="1999"/>
      <c r="C39" s="2020"/>
      <c r="D39" s="1999"/>
      <c r="E39" s="2001"/>
      <c r="F39" s="1999"/>
      <c r="G39" s="2002"/>
      <c r="H39" s="1999"/>
      <c r="I39" s="2020"/>
      <c r="J39" s="1999"/>
      <c r="K39" s="2003"/>
      <c r="L39" s="2026"/>
      <c r="M39" s="2022"/>
      <c r="N39" s="2027">
        <f>(D39+J39)/$N$9</f>
        <v>0</v>
      </c>
    </row>
    <row r="40" spans="1:14" s="2007" customFormat="1" ht="12">
      <c r="A40" s="2008" t="s">
        <v>590</v>
      </c>
      <c r="B40" s="2009"/>
      <c r="C40" s="2020"/>
      <c r="D40" s="2009"/>
      <c r="E40" s="2001"/>
      <c r="F40" s="2009"/>
      <c r="G40" s="2002"/>
      <c r="H40" s="2009"/>
      <c r="I40" s="2020"/>
      <c r="J40" s="2009"/>
      <c r="K40" s="2003"/>
      <c r="L40" s="2028"/>
      <c r="M40" s="2022"/>
      <c r="N40" s="2029">
        <f>(D40+J40)/$N$9</f>
        <v>0</v>
      </c>
    </row>
    <row r="41" spans="1:14" ht="12">
      <c r="A41" s="2048" t="s">
        <v>624</v>
      </c>
      <c r="B41" s="1797"/>
      <c r="C41" s="1783"/>
      <c r="D41" s="1797"/>
      <c r="E41" s="1784"/>
      <c r="F41" s="1797"/>
      <c r="G41" s="1853"/>
      <c r="H41" s="1797"/>
      <c r="I41" s="1783"/>
      <c r="J41" s="1797"/>
      <c r="K41" s="1782"/>
      <c r="L41" s="1887"/>
      <c r="M41" s="1785"/>
      <c r="N41" s="2034"/>
    </row>
    <row r="42" spans="1:14" ht="12">
      <c r="A42" s="2008" t="s">
        <v>589</v>
      </c>
      <c r="B42" s="1786"/>
      <c r="C42" s="1783"/>
      <c r="D42" s="1786"/>
      <c r="E42" s="1784"/>
      <c r="F42" s="1786"/>
      <c r="G42" s="1853"/>
      <c r="H42" s="1786"/>
      <c r="I42" s="1783"/>
      <c r="J42" s="1786"/>
      <c r="K42" s="1782"/>
      <c r="L42" s="1795"/>
      <c r="M42" s="1785"/>
      <c r="N42" s="2027">
        <f>(D42+J42)/$N$9</f>
        <v>0</v>
      </c>
    </row>
    <row r="43" spans="1:14" ht="12">
      <c r="A43" s="2008" t="s">
        <v>590</v>
      </c>
      <c r="B43" s="1788"/>
      <c r="C43" s="1783"/>
      <c r="D43" s="1788"/>
      <c r="E43" s="1784"/>
      <c r="F43" s="1788"/>
      <c r="G43" s="1853"/>
      <c r="H43" s="1788"/>
      <c r="I43" s="1783"/>
      <c r="J43" s="1788"/>
      <c r="K43" s="1782"/>
      <c r="L43" s="1796"/>
      <c r="M43" s="1785"/>
      <c r="N43" s="2029">
        <f>(D43+J43)/$N$9</f>
        <v>0</v>
      </c>
    </row>
    <row r="44" spans="1:14" ht="12" customHeight="1">
      <c r="A44" s="2024" t="s">
        <v>625</v>
      </c>
      <c r="B44" s="1797"/>
      <c r="C44" s="1787"/>
      <c r="D44" s="1797"/>
      <c r="E44" s="1784"/>
      <c r="F44" s="1797"/>
      <c r="G44" s="1853"/>
      <c r="H44" s="1797"/>
      <c r="I44" s="1787"/>
      <c r="J44" s="1797"/>
      <c r="K44" s="1797"/>
      <c r="L44" s="1886"/>
      <c r="M44" s="1879"/>
      <c r="N44" s="2046"/>
    </row>
    <row r="45" spans="1:14" s="2007" customFormat="1" ht="12">
      <c r="A45" s="2008" t="s">
        <v>589</v>
      </c>
      <c r="B45" s="1999"/>
      <c r="C45" s="2020"/>
      <c r="D45" s="1999"/>
      <c r="E45" s="2001"/>
      <c r="F45" s="1999"/>
      <c r="G45" s="2002"/>
      <c r="H45" s="1999"/>
      <c r="I45" s="2020"/>
      <c r="J45" s="1999"/>
      <c r="K45" s="2003"/>
      <c r="L45" s="2026"/>
      <c r="M45" s="2022"/>
      <c r="N45" s="2027">
        <f>(D45+J45)/$N$9</f>
        <v>0</v>
      </c>
    </row>
    <row r="46" spans="1:14" s="2007" customFormat="1" ht="12">
      <c r="A46" s="2008" t="s">
        <v>590</v>
      </c>
      <c r="B46" s="2009"/>
      <c r="C46" s="2020"/>
      <c r="D46" s="2009"/>
      <c r="E46" s="2001"/>
      <c r="F46" s="2009"/>
      <c r="G46" s="2002"/>
      <c r="H46" s="2009"/>
      <c r="I46" s="2020"/>
      <c r="J46" s="2009"/>
      <c r="K46" s="2003"/>
      <c r="L46" s="2028"/>
      <c r="M46" s="2022"/>
      <c r="N46" s="2029">
        <f>(D46+J46)/$N$9</f>
        <v>0</v>
      </c>
    </row>
    <row r="47" spans="1:14" s="2007" customFormat="1" ht="12.75" thickBot="1">
      <c r="A47" s="2012" t="s">
        <v>54</v>
      </c>
      <c r="B47" s="2037">
        <f>B39+B40+B42+B43+B45+B46</f>
        <v>0</v>
      </c>
      <c r="C47" s="2052"/>
      <c r="D47" s="2037">
        <f>D39+D40+D42+D43+D45+D46</f>
        <v>0</v>
      </c>
      <c r="E47" s="2013"/>
      <c r="F47" s="2037">
        <f>F39+F40+F42+F43+F45+F46</f>
        <v>0</v>
      </c>
      <c r="G47" s="2002"/>
      <c r="H47" s="2037">
        <f>H39+H40+H42+H43+H45+H46</f>
        <v>0</v>
      </c>
      <c r="I47" s="2052"/>
      <c r="J47" s="2037">
        <f>J39+J40+J42+J43+J45+J46</f>
        <v>0</v>
      </c>
      <c r="K47" s="2037"/>
      <c r="L47" s="2037">
        <f>L39+L40+L42+L43+L45+L46</f>
        <v>0</v>
      </c>
      <c r="M47" s="2016"/>
      <c r="N47" s="2017">
        <f>(D47+J47)/$N$9</f>
        <v>0</v>
      </c>
    </row>
    <row r="48" spans="1:14" s="2007" customFormat="1" ht="15" customHeight="1">
      <c r="A48" s="2018" t="s">
        <v>597</v>
      </c>
      <c r="B48" s="2049"/>
      <c r="C48" s="2020"/>
      <c r="D48" s="2145"/>
      <c r="E48" s="2001"/>
      <c r="F48" s="2049"/>
      <c r="G48" s="2002"/>
      <c r="H48" s="2049"/>
      <c r="I48" s="2020"/>
      <c r="J48" s="2049"/>
      <c r="K48" s="2003"/>
      <c r="L48" s="2050"/>
      <c r="M48" s="2022"/>
      <c r="N48" s="2051">
        <f>(D48+J48)/$N$9</f>
        <v>0</v>
      </c>
    </row>
    <row r="49" spans="1:14" ht="10.5" customHeight="1" thickBot="1">
      <c r="A49" s="1789"/>
      <c r="B49" s="1790"/>
      <c r="C49" s="1799"/>
      <c r="D49" s="1790"/>
      <c r="E49" s="1801"/>
      <c r="F49" s="1791"/>
      <c r="G49" s="1853"/>
      <c r="H49" s="1790"/>
      <c r="I49" s="1799"/>
      <c r="J49" s="1790"/>
      <c r="K49" s="1790"/>
      <c r="L49" s="1792"/>
      <c r="M49" s="1880"/>
      <c r="N49" s="1899"/>
    </row>
    <row r="50" spans="1:14" ht="15" customHeight="1">
      <c r="A50" s="2018" t="s">
        <v>11</v>
      </c>
      <c r="B50" s="1802"/>
      <c r="C50" s="1803"/>
      <c r="D50" s="1802"/>
      <c r="E50" s="1784"/>
      <c r="F50" s="1800"/>
      <c r="G50" s="1853"/>
      <c r="H50" s="1782"/>
      <c r="I50" s="1787"/>
      <c r="J50" s="1782"/>
      <c r="K50" s="1793"/>
      <c r="L50" s="1804"/>
      <c r="M50" s="1782"/>
      <c r="N50" s="1902"/>
    </row>
    <row r="51" spans="1:14" ht="4.5" customHeight="1" thickBot="1">
      <c r="A51" s="1805"/>
      <c r="B51" s="1799"/>
      <c r="C51" s="1798"/>
      <c r="D51" s="1799"/>
      <c r="E51" s="1806"/>
      <c r="F51" s="1773"/>
      <c r="G51" s="1853"/>
      <c r="H51" s="1799"/>
      <c r="I51" s="1798"/>
      <c r="J51" s="1799"/>
      <c r="K51" s="1773"/>
      <c r="L51" s="1807"/>
      <c r="M51" s="1877"/>
      <c r="N51" s="1903"/>
    </row>
    <row r="52" spans="1:14" s="1885" customFormat="1" ht="6" customHeight="1" thickBot="1">
      <c r="A52" s="1808"/>
      <c r="B52" s="1809"/>
      <c r="C52" s="1774"/>
      <c r="D52" s="1809"/>
      <c r="E52" s="1812"/>
      <c r="F52" s="1809"/>
      <c r="G52" s="1854"/>
      <c r="H52" s="1810"/>
      <c r="I52" s="1810"/>
      <c r="J52" s="1810"/>
      <c r="K52" s="1810"/>
      <c r="L52" s="1893"/>
      <c r="M52" s="1878"/>
      <c r="N52" s="1904"/>
    </row>
    <row r="53" spans="1:14" s="2007" customFormat="1" ht="19.5" customHeight="1">
      <c r="A53" s="2146" t="s">
        <v>714</v>
      </c>
      <c r="B53" s="2019"/>
      <c r="C53" s="2042"/>
      <c r="D53" s="2019"/>
      <c r="E53" s="2001"/>
      <c r="F53" s="2019"/>
      <c r="G53" s="2002"/>
      <c r="H53" s="2019"/>
      <c r="I53" s="2020"/>
      <c r="J53" s="2019"/>
      <c r="K53" s="2019"/>
      <c r="L53" s="2021"/>
      <c r="M53" s="2022"/>
      <c r="N53" s="2023"/>
    </row>
    <row r="54" spans="1:14" s="2007" customFormat="1" ht="12">
      <c r="A54" s="2008" t="s">
        <v>589</v>
      </c>
      <c r="B54" s="1999">
        <f>B45+B42+B39+B34+B31+B28+B22+B19+B13</f>
        <v>0</v>
      </c>
      <c r="C54" s="2020"/>
      <c r="D54" s="1999">
        <f>D13+D19+D22+D28+D31+D34+D39+D42+D45</f>
        <v>0</v>
      </c>
      <c r="E54" s="2001"/>
      <c r="F54" s="1999">
        <f>F13+F19+F22+F28+F31+F34+F39+F42+F45</f>
        <v>0</v>
      </c>
      <c r="G54" s="2002"/>
      <c r="H54" s="1999">
        <f>H45+H42+H39+H34+H31+H28+H22+H19+H13</f>
        <v>0</v>
      </c>
      <c r="I54" s="2020"/>
      <c r="J54" s="1999">
        <f>J13+J19+J22+J28+J31+J34+J39+J42+J45</f>
        <v>0</v>
      </c>
      <c r="K54" s="2003"/>
      <c r="L54" s="2026">
        <f>L13+L19+L22+L28+L31+L34+L39+L42+L45</f>
        <v>0</v>
      </c>
      <c r="M54" s="2022"/>
      <c r="N54" s="2027">
        <f>(D54+J54)/$N$9</f>
        <v>0</v>
      </c>
    </row>
    <row r="55" spans="1:14" s="2007" customFormat="1" ht="12">
      <c r="A55" s="2008" t="s">
        <v>590</v>
      </c>
      <c r="B55" s="1999">
        <f>B46+B43+B40+B35+B32+B29+B23+B20+B14</f>
        <v>0</v>
      </c>
      <c r="C55" s="2020"/>
      <c r="D55" s="1999">
        <f>D14+D20+D23+D29+D32+D35+D40+D43+D46</f>
        <v>0</v>
      </c>
      <c r="E55" s="2001"/>
      <c r="F55" s="1999">
        <f>F14+F20+F23+F29+F32+F35+F40+F43+F46</f>
        <v>0</v>
      </c>
      <c r="G55" s="2002"/>
      <c r="H55" s="1999">
        <f>H46+H43+H40+H35+H32+H29+H23+H20+H14</f>
        <v>0</v>
      </c>
      <c r="I55" s="2020"/>
      <c r="J55" s="1999">
        <f>J14+J20+J23+J29+J32+J35+J40+J43+J46</f>
        <v>0</v>
      </c>
      <c r="K55" s="2003"/>
      <c r="L55" s="2026">
        <f>L14+L20+L23+L29+L32+L35+L40+L43+L46</f>
        <v>0</v>
      </c>
      <c r="M55" s="2022"/>
      <c r="N55" s="2027">
        <f>(D55+J55)/$N$9</f>
        <v>0</v>
      </c>
    </row>
    <row r="56" spans="1:14" s="2060" customFormat="1" ht="12">
      <c r="A56" s="2053" t="s">
        <v>54</v>
      </c>
      <c r="B56" s="2054">
        <f>B54+B55</f>
        <v>0</v>
      </c>
      <c r="C56" s="1995"/>
      <c r="D56" s="2055">
        <f>D54+D55</f>
        <v>0</v>
      </c>
      <c r="E56" s="2056"/>
      <c r="F56" s="2054">
        <f>F54+F55</f>
        <v>0</v>
      </c>
      <c r="G56" s="2057"/>
      <c r="H56" s="2054">
        <f>H54+H55</f>
        <v>0</v>
      </c>
      <c r="I56" s="1995"/>
      <c r="J56" s="2054">
        <f>J54+J55</f>
        <v>0</v>
      </c>
      <c r="K56" s="2054"/>
      <c r="L56" s="2054">
        <f>L54+L55</f>
        <v>0</v>
      </c>
      <c r="M56" s="2058"/>
      <c r="N56" s="2059">
        <f>N54+N55</f>
        <v>0</v>
      </c>
    </row>
    <row r="57" spans="1:14" ht="5.25" customHeight="1" thickBot="1">
      <c r="A57" s="1913"/>
      <c r="B57" s="1905"/>
      <c r="C57" s="1906"/>
      <c r="D57" s="1907"/>
      <c r="E57" s="1908"/>
      <c r="F57" s="1905"/>
      <c r="G57" s="1854"/>
      <c r="H57" s="1905"/>
      <c r="I57" s="1906"/>
      <c r="J57" s="1905"/>
      <c r="K57" s="1907"/>
      <c r="L57" s="1909"/>
      <c r="M57" s="1783"/>
      <c r="N57" s="1910"/>
    </row>
    <row r="58" spans="1:14" ht="5.25" customHeight="1" thickBot="1">
      <c r="A58" s="1878"/>
      <c r="B58" s="1782"/>
      <c r="C58" s="1783"/>
      <c r="D58" s="1782"/>
      <c r="E58" s="1784"/>
      <c r="F58" s="1782"/>
      <c r="G58" s="1853"/>
      <c r="H58" s="1782"/>
      <c r="I58" s="1783"/>
      <c r="J58" s="1782"/>
      <c r="K58" s="1782"/>
      <c r="L58" s="1783"/>
      <c r="M58" s="1783"/>
      <c r="N58" s="1903"/>
    </row>
    <row r="59" spans="1:14" s="1769" customFormat="1" ht="21.75" customHeight="1">
      <c r="A59" s="2146" t="s">
        <v>715</v>
      </c>
      <c r="B59" s="2147"/>
      <c r="C59" s="2148"/>
      <c r="D59" s="2147"/>
      <c r="E59" s="2147"/>
      <c r="F59" s="2147"/>
      <c r="G59" s="2149"/>
      <c r="H59" s="2147"/>
      <c r="I59" s="2148"/>
      <c r="J59" s="2147"/>
      <c r="K59" s="2147"/>
      <c r="L59" s="2150"/>
      <c r="M59" s="2151"/>
      <c r="N59" s="2152"/>
    </row>
    <row r="60" spans="1:14" s="2075" customFormat="1" ht="12" customHeight="1">
      <c r="A60" s="2153" t="s">
        <v>13</v>
      </c>
      <c r="B60" s="2154">
        <f>B56+B48</f>
        <v>0</v>
      </c>
      <c r="C60" s="2155"/>
      <c r="D60" s="2154">
        <f>D56+D48</f>
        <v>0</v>
      </c>
      <c r="E60" s="2155"/>
      <c r="F60" s="2154">
        <f>F56+F48</f>
        <v>0</v>
      </c>
      <c r="G60" s="2155"/>
      <c r="H60" s="2154">
        <f>H56+H48</f>
        <v>0</v>
      </c>
      <c r="I60" s="2155"/>
      <c r="J60" s="2154">
        <f>J56+J48</f>
        <v>0</v>
      </c>
      <c r="K60" s="2155"/>
      <c r="L60" s="2156">
        <f>L56+L48</f>
        <v>0</v>
      </c>
      <c r="M60" s="2002"/>
      <c r="N60" s="2157">
        <f>N56+N48</f>
        <v>0</v>
      </c>
    </row>
    <row r="61" spans="1:14" s="2075" customFormat="1" ht="5.25" customHeight="1" thickBot="1">
      <c r="A61" s="2158"/>
      <c r="B61" s="2144"/>
      <c r="C61" s="2144"/>
      <c r="D61" s="2144"/>
      <c r="E61" s="2144"/>
      <c r="F61" s="2144"/>
      <c r="G61" s="2144"/>
      <c r="H61" s="2144"/>
      <c r="I61" s="2144"/>
      <c r="J61" s="2144"/>
      <c r="K61" s="2144"/>
      <c r="L61" s="2159"/>
      <c r="M61" s="2002"/>
      <c r="N61" s="2160"/>
    </row>
    <row r="62" spans="1:14" ht="18.75" customHeight="1" thickBot="1">
      <c r="A62" s="2047" t="s">
        <v>626</v>
      </c>
      <c r="B62" s="1811"/>
      <c r="C62" s="1811"/>
      <c r="D62" s="1811"/>
      <c r="E62" s="1811"/>
      <c r="F62" s="1811"/>
      <c r="G62" s="1812"/>
      <c r="H62" s="1799"/>
      <c r="I62" s="1799"/>
      <c r="J62" s="1799"/>
      <c r="K62" s="1799"/>
      <c r="L62" s="1799"/>
      <c r="M62" s="1808"/>
    </row>
    <row r="63" spans="1:14" ht="16.5" customHeight="1" thickBot="1">
      <c r="A63" s="2070" t="s">
        <v>598</v>
      </c>
      <c r="B63" s="2368" t="s">
        <v>613</v>
      </c>
      <c r="C63" s="2368"/>
      <c r="D63" s="2368"/>
      <c r="E63" s="2368"/>
      <c r="F63" s="2368"/>
      <c r="G63" s="1861"/>
      <c r="H63" s="2368" t="s">
        <v>614</v>
      </c>
      <c r="I63" s="2368"/>
      <c r="J63" s="2368"/>
      <c r="K63" s="2368"/>
      <c r="L63" s="2369"/>
      <c r="M63" s="1856"/>
    </row>
    <row r="64" spans="1:14" s="2007" customFormat="1" ht="12">
      <c r="A64" s="2061" t="s">
        <v>599</v>
      </c>
      <c r="B64" s="2377"/>
      <c r="C64" s="2377"/>
      <c r="D64" s="2377"/>
      <c r="E64" s="2377"/>
      <c r="F64" s="2377"/>
      <c r="G64" s="2062"/>
      <c r="H64" s="2377"/>
      <c r="I64" s="2377"/>
      <c r="J64" s="2377"/>
      <c r="K64" s="2377"/>
      <c r="L64" s="2385"/>
      <c r="M64" s="1888"/>
      <c r="N64" s="2063"/>
    </row>
    <row r="65" spans="1:15" s="2007" customFormat="1" ht="12">
      <c r="A65" s="2024" t="s">
        <v>591</v>
      </c>
      <c r="B65" s="2372"/>
      <c r="C65" s="2372"/>
      <c r="D65" s="2372"/>
      <c r="E65" s="2372"/>
      <c r="F65" s="2372"/>
      <c r="G65" s="2062"/>
      <c r="H65" s="2372"/>
      <c r="I65" s="2372"/>
      <c r="J65" s="2372"/>
      <c r="K65" s="2372"/>
      <c r="L65" s="2373"/>
      <c r="M65" s="1888"/>
      <c r="N65" s="2063"/>
    </row>
    <row r="66" spans="1:15" s="2007" customFormat="1" ht="35.25" customHeight="1">
      <c r="A66" s="2024" t="s">
        <v>600</v>
      </c>
      <c r="B66" s="2372"/>
      <c r="C66" s="2372"/>
      <c r="D66" s="2372"/>
      <c r="E66" s="2372"/>
      <c r="F66" s="2372"/>
      <c r="G66" s="2062"/>
      <c r="H66" s="2372"/>
      <c r="I66" s="2372"/>
      <c r="J66" s="2372"/>
      <c r="K66" s="2372"/>
      <c r="L66" s="2373"/>
      <c r="M66" s="1888"/>
      <c r="N66" s="2063"/>
    </row>
    <row r="67" spans="1:15" s="2060" customFormat="1" ht="12" customHeight="1">
      <c r="A67" s="2064" t="s">
        <v>13</v>
      </c>
      <c r="B67" s="2374">
        <f>B64+B65+B66</f>
        <v>0</v>
      </c>
      <c r="C67" s="2374"/>
      <c r="D67" s="2374"/>
      <c r="E67" s="2374"/>
      <c r="F67" s="2374"/>
      <c r="G67" s="2065"/>
      <c r="H67" s="2374">
        <f>H64+H65+H66</f>
        <v>0</v>
      </c>
      <c r="I67" s="2374"/>
      <c r="J67" s="2374"/>
      <c r="K67" s="2374"/>
      <c r="L67" s="2375"/>
      <c r="M67" s="2066"/>
      <c r="N67" s="2067"/>
    </row>
    <row r="68" spans="1:15" ht="5.25" customHeight="1" thickBot="1">
      <c r="A68" s="1913"/>
      <c r="B68" s="2376"/>
      <c r="C68" s="2376"/>
      <c r="D68" s="2376"/>
      <c r="E68" s="2376"/>
      <c r="F68" s="2376"/>
      <c r="G68" s="1812"/>
      <c r="H68" s="2376"/>
      <c r="I68" s="2376"/>
      <c r="J68" s="2376"/>
      <c r="K68" s="2376"/>
      <c r="L68" s="2384"/>
      <c r="M68" s="1856"/>
    </row>
    <row r="69" spans="1:15" ht="6" customHeight="1">
      <c r="A69" s="1813"/>
      <c r="B69" s="1814"/>
      <c r="C69" s="1814"/>
      <c r="D69" s="1814"/>
      <c r="E69" s="1814"/>
      <c r="F69" s="1814"/>
      <c r="G69" s="1855"/>
      <c r="H69" s="1814"/>
      <c r="I69" s="1814"/>
      <c r="J69" s="1814"/>
      <c r="K69" s="1814"/>
      <c r="L69" s="1814"/>
      <c r="M69" s="1852"/>
    </row>
    <row r="70" spans="1:15" s="2007" customFormat="1" ht="12.75" thickBot="1">
      <c r="A70" s="2047" t="s">
        <v>627</v>
      </c>
      <c r="B70" s="2047"/>
      <c r="C70" s="2047"/>
      <c r="D70" s="2047"/>
      <c r="E70" s="2047"/>
      <c r="F70" s="2047"/>
      <c r="G70" s="2068"/>
      <c r="H70" s="2047"/>
      <c r="I70" s="2047"/>
      <c r="J70" s="2047"/>
      <c r="K70" s="2047"/>
      <c r="L70" s="2069"/>
      <c r="M70" s="2002"/>
      <c r="N70" s="2063"/>
    </row>
    <row r="71" spans="1:15" s="2007" customFormat="1" ht="14.25" customHeight="1" thickBot="1">
      <c r="A71" s="2070" t="s">
        <v>601</v>
      </c>
      <c r="B71" s="2368" t="s">
        <v>657</v>
      </c>
      <c r="C71" s="2368"/>
      <c r="D71" s="2368"/>
      <c r="E71" s="2368"/>
      <c r="F71" s="2368"/>
      <c r="G71" s="2071"/>
      <c r="H71" s="2368" t="s">
        <v>658</v>
      </c>
      <c r="I71" s="2368"/>
      <c r="J71" s="2368"/>
      <c r="K71" s="2368"/>
      <c r="L71" s="2369"/>
      <c r="M71" s="2072"/>
      <c r="N71" s="2063"/>
    </row>
    <row r="72" spans="1:15" s="2075" customFormat="1" ht="12" customHeight="1">
      <c r="A72" s="2073"/>
      <c r="B72" s="2381"/>
      <c r="C72" s="2381"/>
      <c r="D72" s="2381"/>
      <c r="E72" s="2381"/>
      <c r="F72" s="2381"/>
      <c r="G72" s="2072"/>
      <c r="H72" s="2381"/>
      <c r="I72" s="2381"/>
      <c r="J72" s="2381"/>
      <c r="K72" s="2381"/>
      <c r="L72" s="2382"/>
      <c r="M72" s="2072"/>
      <c r="N72" s="2074"/>
    </row>
    <row r="73" spans="1:15" ht="7.5" customHeight="1" thickBot="1">
      <c r="A73" s="1815"/>
      <c r="B73" s="2370"/>
      <c r="C73" s="2370"/>
      <c r="D73" s="2370"/>
      <c r="E73" s="2370"/>
      <c r="F73" s="2370"/>
      <c r="G73" s="1857"/>
      <c r="H73" s="2370"/>
      <c r="I73" s="2370"/>
      <c r="J73" s="2370"/>
      <c r="K73" s="2370"/>
      <c r="L73" s="2371"/>
      <c r="M73" s="1890"/>
    </row>
    <row r="74" spans="1:15" ht="6.75" customHeight="1">
      <c r="A74" s="1787"/>
      <c r="B74" s="1816"/>
      <c r="C74" s="1816"/>
      <c r="D74" s="1816"/>
      <c r="E74" s="1816"/>
      <c r="F74" s="1816"/>
      <c r="G74" s="1852"/>
      <c r="H74" s="1816"/>
      <c r="I74" s="1816"/>
      <c r="J74" s="1816"/>
      <c r="K74" s="1816"/>
      <c r="L74" s="1772"/>
      <c r="M74" s="1853"/>
    </row>
    <row r="75" spans="1:15" ht="23.25" customHeight="1" thickBot="1">
      <c r="A75" s="2076" t="s">
        <v>617</v>
      </c>
      <c r="B75" s="1816"/>
      <c r="C75" s="1816"/>
      <c r="D75" s="1816"/>
      <c r="E75" s="1816"/>
      <c r="F75" s="1816"/>
      <c r="G75" s="1852"/>
      <c r="H75" s="1816"/>
      <c r="I75" s="1816"/>
      <c r="J75" s="1816"/>
      <c r="K75" s="1816"/>
      <c r="L75" s="1772"/>
      <c r="M75" s="1853"/>
    </row>
    <row r="76" spans="1:15" s="2007" customFormat="1" ht="14.25" customHeight="1" thickBot="1">
      <c r="A76" s="2070" t="s">
        <v>618</v>
      </c>
      <c r="B76" s="2368" t="s">
        <v>613</v>
      </c>
      <c r="C76" s="2368"/>
      <c r="D76" s="2368"/>
      <c r="E76" s="2368"/>
      <c r="F76" s="2368"/>
      <c r="G76" s="2071"/>
      <c r="H76" s="2368" t="s">
        <v>614</v>
      </c>
      <c r="I76" s="2368"/>
      <c r="J76" s="2368"/>
      <c r="K76" s="2368"/>
      <c r="L76" s="2369"/>
      <c r="M76" s="2072"/>
      <c r="N76" s="2063"/>
    </row>
    <row r="77" spans="1:15" s="2007" customFormat="1" ht="14.25" customHeight="1">
      <c r="A77" s="2061" t="s">
        <v>86</v>
      </c>
      <c r="B77" s="2377"/>
      <c r="C77" s="2377"/>
      <c r="D77" s="2377"/>
      <c r="E77" s="2377"/>
      <c r="F77" s="2377"/>
      <c r="G77" s="2062"/>
      <c r="H77" s="2377"/>
      <c r="I77" s="2377"/>
      <c r="J77" s="2377"/>
      <c r="K77" s="2377"/>
      <c r="L77" s="2378"/>
      <c r="M77" s="1888"/>
      <c r="N77" s="2063"/>
    </row>
    <row r="78" spans="1:15" ht="5.25" customHeight="1" thickBot="1">
      <c r="A78" s="1815"/>
      <c r="B78" s="2370"/>
      <c r="C78" s="2370"/>
      <c r="D78" s="2370"/>
      <c r="E78" s="2370"/>
      <c r="F78" s="2370"/>
      <c r="G78" s="1857"/>
      <c r="H78" s="2370"/>
      <c r="I78" s="2370"/>
      <c r="J78" s="2370"/>
      <c r="K78" s="2370"/>
      <c r="L78" s="2383"/>
      <c r="M78" s="1890"/>
    </row>
    <row r="79" spans="1:15" ht="19.5" customHeight="1">
      <c r="A79" s="2379"/>
      <c r="B79" s="2379"/>
      <c r="C79" s="2379"/>
      <c r="D79" s="2379"/>
      <c r="E79" s="2379"/>
      <c r="F79" s="2379"/>
      <c r="G79" s="2379"/>
      <c r="H79" s="2379"/>
      <c r="I79" s="2379"/>
      <c r="J79" s="2379"/>
      <c r="K79" s="2379"/>
      <c r="L79" s="2379"/>
      <c r="M79" s="1891"/>
      <c r="O79" s="1769"/>
    </row>
    <row r="80" spans="1:15" ht="21" customHeight="1">
      <c r="A80" s="2362" t="s">
        <v>602</v>
      </c>
      <c r="B80" s="2362"/>
      <c r="C80" s="2362"/>
      <c r="D80" s="2362"/>
      <c r="E80" s="2362"/>
      <c r="F80" s="2362"/>
      <c r="G80" s="2362"/>
      <c r="H80" s="2362"/>
      <c r="I80" s="2362"/>
      <c r="J80" s="2362"/>
      <c r="K80" s="2362"/>
      <c r="L80" s="2362"/>
      <c r="M80" s="1858"/>
    </row>
    <row r="81" spans="1:13" ht="8.25" customHeight="1">
      <c r="A81" s="1817"/>
      <c r="B81" s="1817"/>
      <c r="C81" s="1817"/>
      <c r="D81" s="1817"/>
      <c r="E81" s="1817"/>
      <c r="F81" s="1817"/>
      <c r="G81" s="1858"/>
      <c r="H81" s="1817"/>
      <c r="I81" s="1817"/>
      <c r="J81" s="1817"/>
      <c r="K81" s="1817"/>
      <c r="L81" s="1817"/>
      <c r="M81" s="1858"/>
    </row>
    <row r="82" spans="1:13" ht="62.25" customHeight="1">
      <c r="A82" s="2363" t="s">
        <v>628</v>
      </c>
      <c r="B82" s="2363"/>
      <c r="C82" s="2363"/>
      <c r="D82" s="2363"/>
      <c r="E82" s="2363"/>
      <c r="F82" s="2363"/>
      <c r="G82" s="2363"/>
      <c r="H82" s="2363"/>
      <c r="I82" s="2363"/>
      <c r="J82" s="2363"/>
      <c r="K82" s="2363"/>
      <c r="L82" s="2363"/>
      <c r="M82" s="1882"/>
    </row>
    <row r="83" spans="1:13" ht="12" customHeight="1">
      <c r="A83" s="2362" t="s">
        <v>603</v>
      </c>
      <c r="B83" s="2362"/>
      <c r="C83" s="2362"/>
      <c r="D83" s="2362"/>
      <c r="E83" s="2362"/>
      <c r="F83" s="2362"/>
      <c r="G83" s="2362"/>
      <c r="H83" s="2362"/>
      <c r="I83" s="2362"/>
      <c r="J83" s="2362"/>
      <c r="K83" s="2362"/>
      <c r="L83" s="2362"/>
      <c r="M83" s="1881"/>
    </row>
    <row r="84" spans="1:13" ht="33" customHeight="1">
      <c r="A84" s="2363" t="s">
        <v>629</v>
      </c>
      <c r="B84" s="2363"/>
      <c r="C84" s="2363"/>
      <c r="D84" s="2363"/>
      <c r="E84" s="2363"/>
      <c r="F84" s="2363"/>
      <c r="G84" s="2363"/>
      <c r="H84" s="2363"/>
      <c r="I84" s="2363"/>
      <c r="J84" s="2363"/>
      <c r="K84" s="2363"/>
      <c r="L84" s="2363"/>
      <c r="M84" s="1882"/>
    </row>
    <row r="85" spans="1:13" ht="23.25" customHeight="1">
      <c r="A85" s="2362" t="s">
        <v>660</v>
      </c>
      <c r="B85" s="2362"/>
      <c r="C85" s="2362"/>
      <c r="D85" s="2362"/>
      <c r="E85" s="2362"/>
      <c r="F85" s="2362"/>
      <c r="G85" s="2362"/>
      <c r="H85" s="2362"/>
      <c r="I85" s="2362"/>
      <c r="J85" s="2362"/>
      <c r="K85" s="2362"/>
      <c r="L85" s="2362"/>
      <c r="M85" s="1881"/>
    </row>
    <row r="86" spans="1:13" ht="41.25" customHeight="1">
      <c r="A86" s="2366" t="s">
        <v>675</v>
      </c>
      <c r="B86" s="2366"/>
      <c r="C86" s="2366"/>
      <c r="D86" s="2366"/>
      <c r="E86" s="2366"/>
      <c r="F86" s="2366"/>
      <c r="G86" s="2366"/>
      <c r="H86" s="2366"/>
      <c r="I86" s="2366"/>
      <c r="J86" s="2366"/>
      <c r="K86" s="2366"/>
      <c r="L86" s="2366"/>
      <c r="M86" s="1883"/>
    </row>
    <row r="87" spans="1:13" ht="24" customHeight="1">
      <c r="A87" s="2367" t="s">
        <v>631</v>
      </c>
      <c r="B87" s="2367"/>
      <c r="C87" s="2367"/>
      <c r="D87" s="2367"/>
      <c r="E87" s="2367"/>
      <c r="F87" s="2367"/>
      <c r="G87" s="2367"/>
      <c r="H87" s="2367"/>
      <c r="I87" s="2367"/>
      <c r="J87" s="2367"/>
      <c r="K87" s="2367"/>
      <c r="L87" s="2367"/>
      <c r="M87" s="1858"/>
    </row>
    <row r="88" spans="1:13" ht="29.25" customHeight="1">
      <c r="A88" s="2363" t="s">
        <v>619</v>
      </c>
      <c r="B88" s="2363"/>
      <c r="C88" s="2363"/>
      <c r="D88" s="2363"/>
      <c r="E88" s="2363"/>
      <c r="F88" s="2363"/>
      <c r="G88" s="2363"/>
      <c r="H88" s="2363"/>
      <c r="I88" s="2363"/>
      <c r="J88" s="2363"/>
      <c r="K88" s="2363"/>
      <c r="L88" s="2363"/>
      <c r="M88" s="1882"/>
    </row>
    <row r="89" spans="1:13" ht="24" customHeight="1">
      <c r="A89" s="2362" t="s">
        <v>604</v>
      </c>
      <c r="B89" s="2362"/>
      <c r="C89" s="2362"/>
      <c r="D89" s="2362"/>
      <c r="E89" s="2362"/>
      <c r="F89" s="2362"/>
      <c r="G89" s="2362"/>
      <c r="H89" s="2362"/>
      <c r="I89" s="2362"/>
      <c r="J89" s="2362"/>
      <c r="K89" s="2362"/>
      <c r="L89" s="2362"/>
      <c r="M89" s="1881"/>
    </row>
    <row r="90" spans="1:13" ht="33.75" customHeight="1">
      <c r="A90" s="2361" t="s">
        <v>620</v>
      </c>
      <c r="B90" s="2361"/>
      <c r="C90" s="2361"/>
      <c r="D90" s="2361"/>
      <c r="E90" s="2361"/>
      <c r="F90" s="2361"/>
      <c r="G90" s="2361"/>
      <c r="H90" s="2361"/>
      <c r="I90" s="2361"/>
      <c r="J90" s="2361"/>
      <c r="K90" s="2361"/>
      <c r="L90" s="2361"/>
      <c r="M90" s="1884"/>
    </row>
    <row r="91" spans="1:13" ht="24" customHeight="1">
      <c r="A91" s="2362" t="s">
        <v>605</v>
      </c>
      <c r="B91" s="2362"/>
      <c r="C91" s="2362"/>
      <c r="D91" s="2362"/>
      <c r="E91" s="2362"/>
      <c r="F91" s="2362"/>
      <c r="G91" s="2362"/>
      <c r="H91" s="2362"/>
      <c r="I91" s="2362"/>
      <c r="J91" s="2362"/>
      <c r="K91" s="2362"/>
      <c r="L91" s="2362"/>
      <c r="M91" s="1881"/>
    </row>
    <row r="92" spans="1:13" ht="19.5" customHeight="1">
      <c r="A92" s="2363" t="s">
        <v>621</v>
      </c>
      <c r="B92" s="2363"/>
      <c r="C92" s="2363"/>
      <c r="D92" s="2363"/>
      <c r="E92" s="2363"/>
      <c r="F92" s="2363"/>
      <c r="G92" s="2363"/>
      <c r="H92" s="2363"/>
      <c r="I92" s="2363"/>
      <c r="J92" s="2363"/>
      <c r="K92" s="2363"/>
      <c r="L92" s="2363"/>
      <c r="M92" s="1882"/>
    </row>
    <row r="93" spans="1:13" ht="12.75">
      <c r="A93" s="2362" t="s">
        <v>622</v>
      </c>
      <c r="B93" s="2362"/>
      <c r="C93" s="2362"/>
      <c r="D93" s="2362"/>
      <c r="E93" s="2362"/>
      <c r="F93" s="2362"/>
      <c r="G93" s="2362"/>
      <c r="H93" s="2362"/>
      <c r="I93" s="2362"/>
      <c r="J93" s="2362"/>
      <c r="K93" s="2362"/>
      <c r="L93" s="2362"/>
      <c r="M93" s="1881"/>
    </row>
    <row r="94" spans="1:13" ht="115.5" customHeight="1">
      <c r="A94" s="2363" t="s">
        <v>775</v>
      </c>
      <c r="B94" s="2363"/>
      <c r="C94" s="2363"/>
      <c r="D94" s="2363"/>
      <c r="E94" s="2363"/>
      <c r="F94" s="2363"/>
      <c r="G94" s="2363"/>
      <c r="H94" s="2363"/>
      <c r="I94" s="2363"/>
      <c r="J94" s="2363"/>
      <c r="K94" s="2363"/>
      <c r="L94" s="2363"/>
      <c r="M94" s="1882"/>
    </row>
    <row r="95" spans="1:13">
      <c r="A95" s="1818"/>
      <c r="B95" s="1772"/>
      <c r="C95" s="1772"/>
      <c r="D95" s="1772"/>
      <c r="E95" s="1772"/>
      <c r="F95" s="1772"/>
      <c r="G95" s="1853"/>
      <c r="H95" s="1772"/>
      <c r="I95" s="1772"/>
      <c r="J95" s="1772"/>
      <c r="K95" s="1772"/>
      <c r="L95" s="1772"/>
      <c r="M95" s="1878"/>
    </row>
  </sheetData>
  <mergeCells count="41">
    <mergeCell ref="A7:L7"/>
    <mergeCell ref="B72:F72"/>
    <mergeCell ref="H72:L72"/>
    <mergeCell ref="H78:L78"/>
    <mergeCell ref="B78:F78"/>
    <mergeCell ref="H68:L68"/>
    <mergeCell ref="B63:F63"/>
    <mergeCell ref="H63:L63"/>
    <mergeCell ref="B64:F64"/>
    <mergeCell ref="H64:L64"/>
    <mergeCell ref="B65:F65"/>
    <mergeCell ref="H65:L65"/>
    <mergeCell ref="A88:L88"/>
    <mergeCell ref="A89:L89"/>
    <mergeCell ref="B77:F77"/>
    <mergeCell ref="H77:L77"/>
    <mergeCell ref="A79:L79"/>
    <mergeCell ref="A80:L80"/>
    <mergeCell ref="A82:L82"/>
    <mergeCell ref="A83:L83"/>
    <mergeCell ref="B3:K3"/>
    <mergeCell ref="A84:L84"/>
    <mergeCell ref="A85:L85"/>
    <mergeCell ref="A86:L86"/>
    <mergeCell ref="A87:L87"/>
    <mergeCell ref="B71:F71"/>
    <mergeCell ref="H71:L71"/>
    <mergeCell ref="B73:F73"/>
    <mergeCell ref="H73:L73"/>
    <mergeCell ref="B76:F76"/>
    <mergeCell ref="H76:L76"/>
    <mergeCell ref="B66:F66"/>
    <mergeCell ref="H66:L66"/>
    <mergeCell ref="B67:F67"/>
    <mergeCell ref="H67:L67"/>
    <mergeCell ref="B68:F68"/>
    <mergeCell ref="A90:L90"/>
    <mergeCell ref="A91:L91"/>
    <mergeCell ref="A92:L92"/>
    <mergeCell ref="A93:L93"/>
    <mergeCell ref="A94:L94"/>
  </mergeCells>
  <printOptions horizontalCentered="1"/>
  <pageMargins left="0.23622047244094491" right="0.23622047244094491" top="0.39370078740157483" bottom="0.39370078740157483" header="0.31496062992125984" footer="0.23622047244094491"/>
  <pageSetup scale="70" fitToWidth="0" fitToHeight="0" orientation="portrait" r:id="rId1"/>
  <headerFooter>
    <oddFooter>&amp;R&amp;8Rapport final d'activité</oddFooter>
  </headerFooter>
  <rowBreaks count="1" manualBreakCount="1">
    <brk id="7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5"/>
  <sheetViews>
    <sheetView showGridLines="0" showZeros="0" zoomScaleNormal="100" zoomScaleSheetLayoutView="100" workbookViewId="0">
      <selection activeCell="P5" sqref="P5"/>
    </sheetView>
  </sheetViews>
  <sheetFormatPr baseColWidth="10" defaultRowHeight="12"/>
  <cols>
    <col min="1" max="1" width="20.7109375" style="675" customWidth="1"/>
    <col min="2" max="2" width="1" style="666" customWidth="1"/>
    <col min="3" max="3" width="24.85546875" style="653" customWidth="1"/>
    <col min="4" max="4" width="1" style="640" customWidth="1"/>
    <col min="5" max="5" width="10.7109375" style="641" customWidth="1"/>
    <col min="6" max="6" width="2" style="640" customWidth="1"/>
    <col min="7" max="7" width="12.28515625" style="640" customWidth="1"/>
    <col min="8" max="8" width="2" style="640" customWidth="1"/>
    <col min="9" max="9" width="10.7109375" style="641" customWidth="1"/>
    <col min="10" max="10" width="0.85546875" style="640" customWidth="1"/>
    <col min="11" max="11" width="22.140625" style="641" customWidth="1"/>
    <col min="12" max="12" width="8.140625" style="642" customWidth="1"/>
    <col min="13" max="13" width="1.140625" style="666" customWidth="1"/>
    <col min="14" max="14" width="8.85546875" style="643" customWidth="1"/>
    <col min="15" max="15" width="1.140625" style="640" customWidth="1"/>
    <col min="16" max="16" width="8.85546875" style="644" customWidth="1"/>
    <col min="17" max="17" width="1.140625" style="640" customWidth="1"/>
    <col min="18" max="18" width="8.85546875" style="645" customWidth="1"/>
    <col min="19" max="19" width="1.140625" style="640" customWidth="1"/>
    <col min="20" max="20" width="8.85546875" style="644" customWidth="1"/>
    <col min="21" max="21" width="1.140625" style="640" customWidth="1"/>
    <col min="22" max="22" width="8.85546875" style="645" customWidth="1"/>
    <col min="23" max="23" width="1.140625" style="640" customWidth="1"/>
    <col min="24" max="24" width="8.85546875" style="644" customWidth="1"/>
    <col min="25" max="25" width="1.140625" style="640" customWidth="1"/>
    <col min="26" max="26" width="8.85546875" style="645" customWidth="1"/>
    <col min="27" max="27" width="1.140625" style="640" customWidth="1"/>
    <col min="28" max="28" width="8.85546875" style="644" customWidth="1"/>
    <col min="29" max="16384" width="11.42578125" style="666"/>
  </cols>
  <sheetData>
    <row r="1" spans="1:28" s="1087" customFormat="1" ht="24" customHeight="1">
      <c r="A1" s="2386" t="str">
        <f>CONCATENATE("Section 15 b : Statistiques d'adhésion et  d'abonnements ",'Page de garde'!C4)</f>
        <v>Section 15 b : Statistiques d'adhésion et  d'abonnements 2018-2019</v>
      </c>
      <c r="B1" s="2386"/>
      <c r="C1" s="2386"/>
      <c r="D1" s="2386"/>
      <c r="E1" s="2386"/>
      <c r="F1" s="2386"/>
      <c r="G1" s="2386"/>
      <c r="H1" s="2386"/>
      <c r="I1" s="2386"/>
      <c r="J1" s="2386"/>
      <c r="K1" s="2386"/>
      <c r="L1" s="1086"/>
    </row>
    <row r="2" spans="1:28" s="319" customFormat="1" ht="39.75" customHeight="1">
      <c r="A2" s="623"/>
      <c r="B2" s="623"/>
      <c r="C2" s="676"/>
      <c r="D2" s="2387" t="s">
        <v>755</v>
      </c>
      <c r="E2" s="2388"/>
      <c r="F2" s="2388"/>
      <c r="G2" s="2388"/>
      <c r="H2" s="2388"/>
      <c r="I2" s="2388"/>
      <c r="J2" s="2388"/>
      <c r="K2" s="2388"/>
      <c r="L2" s="624"/>
      <c r="M2" s="624"/>
      <c r="N2" s="624"/>
      <c r="O2" s="624"/>
      <c r="P2" s="624"/>
    </row>
    <row r="3" spans="1:28" s="319" customFormat="1" ht="15" customHeight="1">
      <c r="A3" s="1092" t="s">
        <v>9</v>
      </c>
      <c r="B3" s="625"/>
      <c r="C3" s="626">
        <f>'Page de garde'!C3</f>
        <v>0</v>
      </c>
      <c r="D3" s="626"/>
      <c r="E3" s="626"/>
      <c r="F3" s="626"/>
      <c r="G3" s="626"/>
      <c r="H3" s="626"/>
      <c r="I3" s="626"/>
      <c r="J3" s="626"/>
      <c r="K3" s="626"/>
      <c r="L3" s="418"/>
    </row>
    <row r="4" spans="1:28" s="627" customFormat="1" ht="11.25"/>
    <row r="5" spans="1:28" s="629" customFormat="1" ht="46.5" customHeight="1">
      <c r="A5" s="628" t="s">
        <v>189</v>
      </c>
      <c r="B5" s="628"/>
      <c r="E5" s="630" t="s">
        <v>190</v>
      </c>
      <c r="F5" s="631" t="s">
        <v>34</v>
      </c>
      <c r="G5" s="630" t="s">
        <v>191</v>
      </c>
      <c r="H5" s="632" t="s">
        <v>192</v>
      </c>
      <c r="I5" s="633" t="s">
        <v>13</v>
      </c>
    </row>
    <row r="6" spans="1:28" s="627" customFormat="1" ht="12" customHeight="1">
      <c r="A6" s="634"/>
      <c r="B6" s="634"/>
      <c r="C6" s="634"/>
      <c r="E6" s="635"/>
      <c r="F6" s="27"/>
      <c r="G6" s="636"/>
      <c r="H6" s="27"/>
      <c r="I6" s="637">
        <f>E6*G6</f>
        <v>0</v>
      </c>
    </row>
    <row r="7" spans="1:28" s="627" customFormat="1" ht="12" customHeight="1">
      <c r="A7" s="634"/>
      <c r="B7" s="634"/>
      <c r="C7" s="634"/>
      <c r="E7" s="635"/>
      <c r="F7" s="27"/>
      <c r="G7" s="636"/>
      <c r="H7" s="27"/>
      <c r="I7" s="638">
        <f t="shared" ref="I7:I11" si="0">E7*G7</f>
        <v>0</v>
      </c>
      <c r="U7" s="416"/>
      <c r="V7" s="416"/>
      <c r="W7" s="70"/>
      <c r="X7" s="70"/>
      <c r="Y7" s="416"/>
      <c r="Z7" s="51"/>
      <c r="AA7" s="51"/>
      <c r="AB7" s="51"/>
    </row>
    <row r="8" spans="1:28" s="639" customFormat="1" ht="12" customHeight="1">
      <c r="A8" s="634"/>
      <c r="B8" s="634"/>
      <c r="C8" s="634"/>
      <c r="E8" s="635"/>
      <c r="F8" s="27"/>
      <c r="G8" s="636"/>
      <c r="H8" s="27"/>
      <c r="I8" s="638">
        <f t="shared" si="0"/>
        <v>0</v>
      </c>
      <c r="J8" s="640"/>
      <c r="K8" s="641"/>
      <c r="L8" s="642"/>
      <c r="N8" s="643"/>
      <c r="O8" s="640"/>
      <c r="P8" s="644"/>
      <c r="Q8" s="640"/>
      <c r="R8" s="645"/>
      <c r="S8" s="640"/>
      <c r="T8" s="644"/>
      <c r="U8" s="640"/>
      <c r="V8" s="645"/>
      <c r="W8" s="640"/>
      <c r="X8" s="644"/>
      <c r="Y8" s="640"/>
      <c r="Z8" s="645"/>
      <c r="AA8" s="640"/>
      <c r="AB8" s="644"/>
    </row>
    <row r="9" spans="1:28" s="639" customFormat="1" ht="12" customHeight="1">
      <c r="A9" s="646"/>
      <c r="B9" s="646"/>
      <c r="C9" s="646"/>
      <c r="E9" s="635"/>
      <c r="F9" s="27"/>
      <c r="G9" s="647"/>
      <c r="H9" s="27"/>
      <c r="I9" s="638">
        <f t="shared" si="0"/>
        <v>0</v>
      </c>
      <c r="J9" s="640"/>
      <c r="K9" s="641"/>
      <c r="L9" s="642"/>
      <c r="N9" s="643"/>
      <c r="O9" s="640"/>
      <c r="P9" s="644"/>
      <c r="Q9" s="640"/>
      <c r="R9" s="645"/>
      <c r="S9" s="640"/>
      <c r="T9" s="644"/>
      <c r="U9" s="640"/>
      <c r="V9" s="645"/>
      <c r="W9" s="640"/>
      <c r="X9" s="644"/>
      <c r="Y9" s="640"/>
      <c r="Z9" s="645"/>
      <c r="AA9" s="640"/>
      <c r="AB9" s="644"/>
    </row>
    <row r="10" spans="1:28" s="639" customFormat="1" ht="12" customHeight="1">
      <c r="A10" s="646"/>
      <c r="B10" s="646"/>
      <c r="C10" s="646"/>
      <c r="E10" s="635"/>
      <c r="F10" s="27"/>
      <c r="G10" s="647"/>
      <c r="H10" s="27"/>
      <c r="I10" s="638">
        <f t="shared" si="0"/>
        <v>0</v>
      </c>
      <c r="J10" s="640"/>
      <c r="K10" s="641"/>
      <c r="L10" s="642"/>
      <c r="N10" s="643"/>
      <c r="O10" s="640"/>
      <c r="P10" s="644"/>
      <c r="Q10" s="640"/>
      <c r="R10" s="645"/>
      <c r="S10" s="640"/>
      <c r="T10" s="644"/>
      <c r="U10" s="640"/>
      <c r="V10" s="645"/>
      <c r="W10" s="640"/>
      <c r="X10" s="644"/>
      <c r="Y10" s="640"/>
      <c r="Z10" s="645"/>
      <c r="AA10" s="640"/>
      <c r="AB10" s="644"/>
    </row>
    <row r="11" spans="1:28" s="639" customFormat="1" ht="12" customHeight="1">
      <c r="A11" s="618" t="s">
        <v>193</v>
      </c>
      <c r="B11" s="31"/>
      <c r="C11" s="31"/>
      <c r="E11" s="648"/>
      <c r="F11" s="27"/>
      <c r="G11" s="636"/>
      <c r="H11" s="27"/>
      <c r="I11" s="638">
        <f t="shared" si="0"/>
        <v>0</v>
      </c>
      <c r="J11" s="640"/>
      <c r="K11" s="641"/>
      <c r="L11" s="642"/>
      <c r="N11" s="643"/>
      <c r="O11" s="640"/>
      <c r="P11" s="644"/>
      <c r="Q11" s="640"/>
      <c r="R11" s="645"/>
      <c r="S11" s="640"/>
      <c r="T11" s="644"/>
      <c r="U11" s="640"/>
      <c r="V11" s="645"/>
      <c r="W11" s="640"/>
      <c r="X11" s="644"/>
      <c r="Y11" s="640"/>
      <c r="Z11" s="645"/>
      <c r="AA11" s="640"/>
      <c r="AB11" s="644"/>
    </row>
    <row r="12" spans="1:28" s="639" customFormat="1" ht="12" customHeight="1">
      <c r="B12" s="27"/>
      <c r="C12" s="649" t="s">
        <v>13</v>
      </c>
      <c r="E12" s="650">
        <f>SUM(E6:E11)</f>
        <v>0</v>
      </c>
      <c r="F12" s="27"/>
      <c r="G12" s="651"/>
      <c r="H12" s="27"/>
      <c r="I12" s="652">
        <f>SUM(I6:I11)</f>
        <v>0</v>
      </c>
      <c r="J12" s="640"/>
      <c r="K12" s="641"/>
      <c r="L12" s="642"/>
      <c r="N12" s="643"/>
      <c r="O12" s="640"/>
      <c r="P12" s="644"/>
      <c r="Q12" s="640"/>
      <c r="R12" s="645"/>
      <c r="S12" s="640"/>
      <c r="T12" s="644"/>
      <c r="U12" s="640"/>
      <c r="V12" s="645"/>
      <c r="W12" s="640"/>
      <c r="X12" s="644"/>
      <c r="Y12" s="640"/>
      <c r="Z12" s="645"/>
      <c r="AA12" s="640"/>
      <c r="AB12" s="644"/>
    </row>
    <row r="13" spans="1:28" s="627" customFormat="1" ht="11.25" customHeight="1"/>
    <row r="14" spans="1:28" s="627" customFormat="1" ht="11.25" customHeight="1"/>
    <row r="15" spans="1:28" s="627" customFormat="1" ht="11.25" customHeight="1"/>
    <row r="16" spans="1:28" s="639" customFormat="1" ht="14.25" customHeight="1">
      <c r="A16" s="627" t="s">
        <v>194</v>
      </c>
      <c r="C16" s="653"/>
      <c r="D16" s="640"/>
      <c r="E16" s="641"/>
      <c r="F16" s="640"/>
      <c r="G16" s="640"/>
      <c r="H16" s="640"/>
      <c r="J16" s="654"/>
      <c r="K16" s="655"/>
      <c r="L16" s="642"/>
      <c r="N16" s="643"/>
      <c r="O16" s="640"/>
      <c r="P16" s="644"/>
      <c r="Q16" s="640"/>
      <c r="R16" s="645"/>
      <c r="S16" s="640"/>
      <c r="T16" s="644"/>
      <c r="U16" s="640"/>
      <c r="V16" s="645"/>
      <c r="W16" s="640"/>
      <c r="X16" s="644"/>
      <c r="Y16" s="640"/>
      <c r="Z16" s="645"/>
      <c r="AA16" s="640"/>
      <c r="AB16" s="644"/>
    </row>
    <row r="17" spans="1:28" s="639" customFormat="1" ht="11.25" customHeight="1">
      <c r="A17" s="656"/>
      <c r="C17" s="653"/>
      <c r="D17" s="640"/>
      <c r="E17" s="630"/>
      <c r="F17" s="657"/>
      <c r="G17" s="658"/>
      <c r="H17" s="640"/>
      <c r="I17" s="641"/>
      <c r="J17" s="640"/>
      <c r="K17" s="641"/>
      <c r="L17" s="642"/>
      <c r="N17" s="643"/>
      <c r="O17" s="640"/>
      <c r="P17" s="644"/>
      <c r="Q17" s="640"/>
      <c r="R17" s="645"/>
      <c r="S17" s="640"/>
      <c r="T17" s="644"/>
      <c r="U17" s="640"/>
      <c r="V17" s="645"/>
      <c r="W17" s="640"/>
      <c r="X17" s="644"/>
      <c r="Y17" s="640"/>
      <c r="Z17" s="645"/>
      <c r="AA17" s="640"/>
      <c r="AB17" s="644"/>
    </row>
    <row r="18" spans="1:28" s="639" customFormat="1" ht="11.25" customHeight="1">
      <c r="A18" s="656"/>
      <c r="C18" s="653"/>
      <c r="D18" s="640"/>
      <c r="E18" s="630"/>
      <c r="F18" s="657"/>
      <c r="G18" s="658"/>
      <c r="H18" s="640"/>
      <c r="I18" s="641"/>
      <c r="J18" s="640"/>
      <c r="K18" s="641"/>
      <c r="L18" s="642"/>
      <c r="N18" s="643"/>
      <c r="O18" s="640"/>
      <c r="P18" s="644"/>
      <c r="Q18" s="640"/>
      <c r="R18" s="645"/>
      <c r="S18" s="640"/>
      <c r="T18" s="644"/>
      <c r="U18" s="640"/>
      <c r="V18" s="645"/>
      <c r="W18" s="640"/>
      <c r="X18" s="644"/>
      <c r="Y18" s="640"/>
      <c r="Z18" s="645"/>
      <c r="AA18" s="640"/>
      <c r="AB18" s="644"/>
    </row>
    <row r="19" spans="1:28" s="639" customFormat="1" ht="11.25" customHeight="1">
      <c r="A19" s="656"/>
      <c r="C19" s="653"/>
      <c r="D19" s="640"/>
      <c r="E19" s="630"/>
      <c r="F19" s="657"/>
      <c r="G19" s="658"/>
      <c r="H19" s="640"/>
      <c r="I19" s="641"/>
      <c r="J19" s="640"/>
      <c r="K19" s="641"/>
      <c r="L19" s="642"/>
      <c r="N19" s="643"/>
      <c r="O19" s="640"/>
      <c r="P19" s="644"/>
      <c r="Q19" s="640"/>
      <c r="R19" s="645"/>
      <c r="S19" s="640"/>
      <c r="T19" s="644"/>
      <c r="U19" s="640"/>
      <c r="V19" s="645"/>
      <c r="W19" s="640"/>
      <c r="X19" s="644"/>
      <c r="Y19" s="640"/>
      <c r="Z19" s="645"/>
      <c r="AA19" s="640"/>
      <c r="AB19" s="644"/>
    </row>
    <row r="20" spans="1:28">
      <c r="A20" s="659" t="s">
        <v>195</v>
      </c>
      <c r="B20" s="37"/>
      <c r="C20" s="37"/>
      <c r="D20" s="37"/>
      <c r="E20" s="660" t="s">
        <v>196</v>
      </c>
      <c r="F20" s="661"/>
      <c r="G20" s="662" t="s">
        <v>197</v>
      </c>
      <c r="H20" s="663"/>
      <c r="I20" s="509"/>
      <c r="J20" s="663"/>
      <c r="K20" s="664"/>
      <c r="L20" s="665"/>
      <c r="N20" s="667"/>
      <c r="O20" s="663"/>
      <c r="P20" s="668"/>
      <c r="Q20" s="663"/>
      <c r="R20" s="669"/>
      <c r="S20" s="663"/>
      <c r="T20" s="668"/>
      <c r="U20" s="663"/>
      <c r="V20" s="669"/>
      <c r="W20" s="663"/>
      <c r="X20" s="668"/>
      <c r="Y20" s="663"/>
      <c r="Z20" s="669"/>
      <c r="AA20" s="663"/>
      <c r="AB20" s="668"/>
    </row>
    <row r="21" spans="1:28" s="639" customFormat="1" ht="12" customHeight="1">
      <c r="A21" s="419" t="s">
        <v>198</v>
      </c>
      <c r="B21" s="27"/>
      <c r="C21" s="670"/>
      <c r="D21" s="27"/>
      <c r="E21" s="635"/>
      <c r="F21" s="648"/>
      <c r="G21" s="671"/>
      <c r="H21" s="648"/>
      <c r="I21" s="1426"/>
      <c r="J21" s="640"/>
      <c r="K21" s="641"/>
      <c r="L21" s="642"/>
      <c r="N21" s="643"/>
      <c r="O21" s="640"/>
      <c r="P21" s="644"/>
      <c r="Q21" s="640"/>
      <c r="R21" s="645"/>
      <c r="S21" s="640"/>
      <c r="T21" s="644"/>
      <c r="U21" s="640"/>
      <c r="V21" s="645"/>
      <c r="W21" s="640"/>
      <c r="X21" s="644"/>
      <c r="Y21" s="640"/>
      <c r="Z21" s="645"/>
      <c r="AA21" s="640"/>
      <c r="AB21" s="644"/>
    </row>
    <row r="22" spans="1:28" s="639" customFormat="1" ht="12" customHeight="1">
      <c r="A22" s="419" t="s">
        <v>199</v>
      </c>
      <c r="B22" s="27"/>
      <c r="C22" s="670"/>
      <c r="D22" s="27"/>
      <c r="E22" s="672"/>
      <c r="F22" s="648"/>
      <c r="G22" s="673"/>
      <c r="H22" s="648"/>
      <c r="I22" s="1426"/>
      <c r="J22" s="640"/>
      <c r="K22" s="641"/>
      <c r="L22" s="642"/>
      <c r="N22" s="643"/>
      <c r="O22" s="640"/>
      <c r="P22" s="644"/>
      <c r="Q22" s="640"/>
      <c r="R22" s="645"/>
      <c r="S22" s="640"/>
      <c r="T22" s="644"/>
      <c r="U22" s="640"/>
      <c r="V22" s="645"/>
      <c r="W22" s="640"/>
      <c r="X22" s="644"/>
      <c r="Y22" s="640"/>
      <c r="Z22" s="645"/>
      <c r="AA22" s="640"/>
      <c r="AB22" s="644"/>
    </row>
    <row r="23" spans="1:28" s="639" customFormat="1" ht="12" customHeight="1">
      <c r="A23" s="419" t="s">
        <v>200</v>
      </c>
      <c r="B23" s="27"/>
      <c r="C23" s="670"/>
      <c r="D23" s="27"/>
      <c r="E23" s="672"/>
      <c r="F23" s="648"/>
      <c r="G23" s="673"/>
      <c r="H23" s="648"/>
      <c r="I23" s="1426"/>
      <c r="J23" s="640"/>
      <c r="K23" s="641"/>
      <c r="L23" s="642"/>
      <c r="N23" s="643"/>
      <c r="O23" s="640"/>
      <c r="P23" s="644"/>
      <c r="Q23" s="640"/>
      <c r="R23" s="645"/>
      <c r="S23" s="640"/>
      <c r="T23" s="644"/>
      <c r="U23" s="640"/>
      <c r="V23" s="645"/>
      <c r="W23" s="640"/>
      <c r="X23" s="644"/>
      <c r="Y23" s="640"/>
      <c r="Z23" s="645"/>
      <c r="AA23" s="640"/>
      <c r="AB23" s="644"/>
    </row>
    <row r="24" spans="1:28" s="639" customFormat="1" ht="12" customHeight="1">
      <c r="A24" s="419" t="s">
        <v>201</v>
      </c>
      <c r="B24" s="27"/>
      <c r="C24" s="670"/>
      <c r="D24" s="27"/>
      <c r="E24" s="672"/>
      <c r="F24" s="648"/>
      <c r="G24" s="673"/>
      <c r="H24" s="648"/>
      <c r="I24" s="1426"/>
      <c r="J24" s="640"/>
      <c r="K24" s="641"/>
      <c r="L24" s="642"/>
      <c r="N24" s="643"/>
      <c r="O24" s="640"/>
      <c r="P24" s="644"/>
      <c r="Q24" s="640"/>
      <c r="R24" s="645"/>
      <c r="S24" s="640"/>
      <c r="T24" s="644"/>
      <c r="U24" s="640"/>
      <c r="V24" s="645"/>
      <c r="W24" s="640"/>
      <c r="X24" s="644"/>
      <c r="Y24" s="640"/>
      <c r="Z24" s="645"/>
      <c r="AA24" s="640"/>
      <c r="AB24" s="644"/>
    </row>
    <row r="25" spans="1:28" s="639" customFormat="1" ht="12" customHeight="1">
      <c r="A25" s="419" t="s">
        <v>202</v>
      </c>
      <c r="B25" s="27"/>
      <c r="C25" s="670"/>
      <c r="D25" s="27"/>
      <c r="E25" s="672"/>
      <c r="F25" s="648"/>
      <c r="G25" s="673"/>
      <c r="H25" s="648"/>
      <c r="I25" s="1426"/>
      <c r="J25" s="640"/>
      <c r="K25" s="641"/>
      <c r="L25" s="642"/>
      <c r="N25" s="643"/>
      <c r="O25" s="640"/>
      <c r="P25" s="644"/>
      <c r="Q25" s="640"/>
      <c r="R25" s="645"/>
      <c r="S25" s="640"/>
      <c r="T25" s="644"/>
      <c r="U25" s="640"/>
      <c r="V25" s="645"/>
      <c r="W25" s="640"/>
      <c r="X25" s="644"/>
      <c r="Y25" s="640"/>
      <c r="Z25" s="645"/>
      <c r="AA25" s="640"/>
      <c r="AB25" s="644"/>
    </row>
    <row r="26" spans="1:28" s="639" customFormat="1" ht="12" customHeight="1">
      <c r="A26" s="419" t="s">
        <v>203</v>
      </c>
      <c r="B26" s="27"/>
      <c r="C26" s="670"/>
      <c r="D26" s="27"/>
      <c r="E26" s="672"/>
      <c r="F26" s="648"/>
      <c r="G26" s="673"/>
      <c r="H26" s="648"/>
      <c r="I26" s="1426"/>
      <c r="J26" s="640"/>
      <c r="K26" s="641"/>
      <c r="L26" s="642"/>
      <c r="N26" s="643"/>
      <c r="O26" s="640"/>
      <c r="P26" s="644"/>
      <c r="Q26" s="640"/>
      <c r="R26" s="645"/>
      <c r="S26" s="640"/>
      <c r="T26" s="644"/>
      <c r="U26" s="640"/>
      <c r="V26" s="645"/>
      <c r="W26" s="640"/>
      <c r="X26" s="644"/>
      <c r="Y26" s="640"/>
      <c r="Z26" s="645"/>
      <c r="AA26" s="640"/>
      <c r="AB26" s="644"/>
    </row>
    <row r="27" spans="1:28" s="639" customFormat="1" ht="12" customHeight="1">
      <c r="A27" s="419" t="s">
        <v>204</v>
      </c>
      <c r="B27" s="27"/>
      <c r="C27" s="670"/>
      <c r="D27" s="27"/>
      <c r="E27" s="672"/>
      <c r="F27" s="648"/>
      <c r="G27" s="673"/>
      <c r="H27" s="648"/>
      <c r="I27" s="1426"/>
      <c r="J27" s="640"/>
      <c r="K27" s="641"/>
      <c r="L27" s="642"/>
      <c r="N27" s="643"/>
      <c r="O27" s="640"/>
      <c r="P27" s="644"/>
      <c r="Q27" s="640"/>
      <c r="R27" s="645"/>
      <c r="S27" s="640"/>
      <c r="T27" s="644"/>
      <c r="U27" s="640"/>
      <c r="V27" s="645"/>
      <c r="W27" s="640"/>
      <c r="X27" s="644"/>
      <c r="Y27" s="640"/>
      <c r="Z27" s="645"/>
      <c r="AA27" s="640"/>
      <c r="AB27" s="644"/>
    </row>
    <row r="28" spans="1:28" s="639" customFormat="1" ht="12" customHeight="1">
      <c r="A28" s="419" t="s">
        <v>205</v>
      </c>
      <c r="B28" s="27"/>
      <c r="C28" s="670"/>
      <c r="D28" s="27"/>
      <c r="E28" s="672"/>
      <c r="F28" s="648"/>
      <c r="G28" s="673"/>
      <c r="H28" s="648"/>
      <c r="I28" s="1426"/>
      <c r="J28" s="640"/>
      <c r="K28" s="641"/>
      <c r="L28" s="642"/>
      <c r="N28" s="643"/>
      <c r="O28" s="640"/>
      <c r="P28" s="644"/>
      <c r="Q28" s="640"/>
      <c r="R28" s="645"/>
      <c r="S28" s="640"/>
      <c r="T28" s="644"/>
      <c r="U28" s="640"/>
      <c r="V28" s="645"/>
      <c r="W28" s="640"/>
      <c r="X28" s="644"/>
      <c r="Y28" s="640"/>
      <c r="Z28" s="645"/>
      <c r="AA28" s="640"/>
      <c r="AB28" s="644"/>
    </row>
    <row r="29" spans="1:28" s="639" customFormat="1" ht="12" customHeight="1">
      <c r="A29" s="419" t="s">
        <v>206</v>
      </c>
      <c r="B29" s="27"/>
      <c r="C29" s="670"/>
      <c r="D29" s="27"/>
      <c r="E29" s="672"/>
      <c r="F29" s="648"/>
      <c r="G29" s="673"/>
      <c r="H29" s="648"/>
      <c r="I29" s="1426"/>
      <c r="J29" s="640"/>
      <c r="K29" s="641"/>
      <c r="L29" s="642"/>
      <c r="N29" s="643"/>
      <c r="O29" s="640"/>
      <c r="P29" s="644"/>
      <c r="Q29" s="640"/>
      <c r="R29" s="645"/>
      <c r="S29" s="640"/>
      <c r="T29" s="644"/>
      <c r="U29" s="640"/>
      <c r="V29" s="645"/>
      <c r="W29" s="640"/>
      <c r="X29" s="644"/>
      <c r="Y29" s="640"/>
      <c r="Z29" s="645"/>
      <c r="AA29" s="640"/>
      <c r="AB29" s="644"/>
    </row>
    <row r="30" spans="1:28" s="639" customFormat="1" ht="12" customHeight="1">
      <c r="A30" s="419" t="s">
        <v>207</v>
      </c>
      <c r="B30" s="27"/>
      <c r="C30" s="670"/>
      <c r="D30" s="27"/>
      <c r="E30" s="672"/>
      <c r="F30" s="648"/>
      <c r="G30" s="673"/>
      <c r="H30" s="648"/>
      <c r="I30" s="1426"/>
      <c r="J30" s="640"/>
      <c r="K30" s="641"/>
      <c r="L30" s="642"/>
      <c r="N30" s="643"/>
      <c r="O30" s="640"/>
      <c r="P30" s="644"/>
      <c r="Q30" s="640"/>
      <c r="R30" s="645"/>
      <c r="S30" s="640"/>
      <c r="T30" s="644"/>
      <c r="U30" s="640"/>
      <c r="V30" s="645"/>
      <c r="W30" s="640"/>
      <c r="X30" s="644"/>
      <c r="Y30" s="640"/>
      <c r="Z30" s="645"/>
      <c r="AA30" s="640"/>
      <c r="AB30" s="644"/>
    </row>
    <row r="31" spans="1:28" s="639" customFormat="1" ht="12" customHeight="1">
      <c r="A31" s="419" t="s">
        <v>208</v>
      </c>
      <c r="B31" s="27"/>
      <c r="C31" s="670"/>
      <c r="D31" s="27"/>
      <c r="E31" s="672"/>
      <c r="F31" s="648"/>
      <c r="G31" s="673"/>
      <c r="H31" s="648"/>
      <c r="I31" s="1426"/>
      <c r="J31" s="640"/>
      <c r="K31" s="641"/>
      <c r="L31" s="642"/>
      <c r="N31" s="643"/>
      <c r="O31" s="640"/>
      <c r="P31" s="644"/>
      <c r="Q31" s="640"/>
      <c r="R31" s="645"/>
      <c r="S31" s="640"/>
      <c r="T31" s="644"/>
      <c r="U31" s="640"/>
      <c r="V31" s="645"/>
      <c r="W31" s="640"/>
      <c r="X31" s="644"/>
      <c r="Y31" s="640"/>
      <c r="Z31" s="645"/>
      <c r="AA31" s="640"/>
      <c r="AB31" s="644"/>
    </row>
    <row r="32" spans="1:28" s="639" customFormat="1" ht="12" customHeight="1">
      <c r="A32" s="419" t="s">
        <v>209</v>
      </c>
      <c r="B32" s="27"/>
      <c r="C32" s="670"/>
      <c r="D32" s="27"/>
      <c r="E32" s="672"/>
      <c r="F32" s="648"/>
      <c r="G32" s="673"/>
      <c r="H32" s="648"/>
      <c r="I32" s="1426"/>
      <c r="J32" s="640"/>
      <c r="K32" s="641"/>
      <c r="L32" s="642"/>
      <c r="N32" s="643"/>
      <c r="O32" s="640"/>
      <c r="P32" s="644"/>
      <c r="Q32" s="640"/>
      <c r="R32" s="645"/>
      <c r="S32" s="640"/>
      <c r="T32" s="644"/>
      <c r="U32" s="640"/>
      <c r="V32" s="645"/>
      <c r="W32" s="640"/>
      <c r="X32" s="644"/>
      <c r="Y32" s="640"/>
      <c r="Z32" s="645"/>
      <c r="AA32" s="640"/>
      <c r="AB32" s="644"/>
    </row>
    <row r="33" spans="1:28" s="639" customFormat="1" ht="12" customHeight="1">
      <c r="A33" s="419" t="s">
        <v>210</v>
      </c>
      <c r="B33" s="27"/>
      <c r="C33" s="670"/>
      <c r="D33" s="27"/>
      <c r="E33" s="672"/>
      <c r="F33" s="648"/>
      <c r="G33" s="673"/>
      <c r="H33" s="648"/>
      <c r="I33" s="1426"/>
      <c r="J33" s="640"/>
      <c r="K33" s="641"/>
      <c r="L33" s="642"/>
      <c r="N33" s="643"/>
      <c r="O33" s="640"/>
      <c r="P33" s="644"/>
      <c r="Q33" s="640"/>
      <c r="R33" s="645"/>
      <c r="S33" s="640"/>
      <c r="T33" s="644"/>
      <c r="U33" s="640"/>
      <c r="V33" s="645"/>
      <c r="W33" s="640"/>
      <c r="X33" s="644"/>
      <c r="Y33" s="640"/>
      <c r="Z33" s="645"/>
      <c r="AA33" s="640"/>
      <c r="AB33" s="644"/>
    </row>
    <row r="34" spans="1:28" s="639" customFormat="1" ht="12" customHeight="1">
      <c r="A34" s="419" t="s">
        <v>211</v>
      </c>
      <c r="B34" s="27"/>
      <c r="C34" s="670"/>
      <c r="D34" s="27"/>
      <c r="E34" s="672"/>
      <c r="F34" s="648"/>
      <c r="G34" s="673"/>
      <c r="H34" s="648"/>
      <c r="I34" s="1426"/>
      <c r="J34" s="640"/>
      <c r="K34" s="641"/>
      <c r="L34" s="642"/>
      <c r="N34" s="643"/>
      <c r="O34" s="640"/>
      <c r="P34" s="644"/>
      <c r="Q34" s="640"/>
      <c r="R34" s="645"/>
      <c r="S34" s="640"/>
      <c r="T34" s="644"/>
      <c r="U34" s="640"/>
      <c r="V34" s="645"/>
      <c r="W34" s="640"/>
      <c r="X34" s="644"/>
      <c r="Y34" s="640"/>
      <c r="Z34" s="645"/>
      <c r="AA34" s="640"/>
      <c r="AB34" s="644"/>
    </row>
    <row r="35" spans="1:28" s="639" customFormat="1" ht="12" customHeight="1">
      <c r="A35" s="419" t="s">
        <v>212</v>
      </c>
      <c r="B35" s="27"/>
      <c r="C35" s="670"/>
      <c r="D35" s="27"/>
      <c r="E35" s="672"/>
      <c r="F35" s="648"/>
      <c r="G35" s="673"/>
      <c r="H35" s="648"/>
      <c r="I35" s="1426"/>
      <c r="J35" s="640"/>
      <c r="K35" s="641"/>
      <c r="L35" s="642"/>
      <c r="N35" s="643"/>
      <c r="O35" s="640"/>
      <c r="P35" s="644"/>
      <c r="Q35" s="640"/>
      <c r="R35" s="645"/>
      <c r="S35" s="640"/>
      <c r="T35" s="644"/>
      <c r="U35" s="640"/>
      <c r="V35" s="645"/>
      <c r="W35" s="640"/>
      <c r="X35" s="644"/>
      <c r="Y35" s="640"/>
      <c r="Z35" s="645"/>
      <c r="AA35" s="640"/>
      <c r="AB35" s="644"/>
    </row>
    <row r="36" spans="1:28" s="639" customFormat="1" ht="12" customHeight="1">
      <c r="A36" s="419" t="s">
        <v>213</v>
      </c>
      <c r="B36" s="27"/>
      <c r="C36" s="670"/>
      <c r="D36" s="27"/>
      <c r="E36" s="672"/>
      <c r="F36" s="648"/>
      <c r="G36" s="673"/>
      <c r="H36" s="648"/>
      <c r="I36" s="1426"/>
      <c r="J36" s="640"/>
      <c r="K36" s="641"/>
      <c r="L36" s="642"/>
      <c r="N36" s="643"/>
      <c r="O36" s="640"/>
      <c r="P36" s="644"/>
      <c r="Q36" s="640"/>
      <c r="R36" s="645"/>
      <c r="S36" s="640"/>
      <c r="T36" s="644"/>
      <c r="U36" s="640"/>
      <c r="V36" s="645"/>
      <c r="W36" s="640"/>
      <c r="X36" s="644"/>
      <c r="Y36" s="640"/>
      <c r="Z36" s="645"/>
      <c r="AA36" s="640"/>
      <c r="AB36" s="644"/>
    </row>
    <row r="37" spans="1:28" s="639" customFormat="1" ht="12" customHeight="1">
      <c r="A37" s="419" t="s">
        <v>214</v>
      </c>
      <c r="B37" s="27"/>
      <c r="C37" s="670"/>
      <c r="D37" s="27"/>
      <c r="E37" s="672"/>
      <c r="F37" s="648"/>
      <c r="G37" s="673"/>
      <c r="H37" s="648"/>
      <c r="I37" s="1426"/>
      <c r="J37" s="640"/>
      <c r="K37" s="641"/>
      <c r="L37" s="642"/>
      <c r="N37" s="643"/>
      <c r="O37" s="640"/>
      <c r="P37" s="644"/>
      <c r="Q37" s="640"/>
      <c r="R37" s="645"/>
      <c r="S37" s="640"/>
      <c r="T37" s="644"/>
      <c r="U37" s="640"/>
      <c r="V37" s="645"/>
      <c r="W37" s="640"/>
      <c r="X37" s="644"/>
      <c r="Y37" s="640"/>
      <c r="Z37" s="645"/>
      <c r="AA37" s="640"/>
      <c r="AB37" s="644"/>
    </row>
    <row r="38" spans="1:28" s="639" customFormat="1" ht="18" customHeight="1">
      <c r="A38" s="27"/>
      <c r="B38" s="27"/>
      <c r="C38" s="167" t="s">
        <v>13</v>
      </c>
      <c r="D38" s="27"/>
      <c r="E38" s="650">
        <f>SUM(E21:E37)</f>
        <v>0</v>
      </c>
      <c r="F38" s="648"/>
      <c r="G38" s="674">
        <f>SUM(G21:G37)</f>
        <v>0</v>
      </c>
      <c r="H38" s="648"/>
      <c r="I38" s="1426"/>
      <c r="J38" s="640"/>
      <c r="K38" s="641"/>
      <c r="L38" s="642"/>
      <c r="N38" s="643"/>
      <c r="O38" s="640"/>
      <c r="P38" s="644"/>
      <c r="Q38" s="640"/>
      <c r="R38" s="645"/>
      <c r="S38" s="640"/>
      <c r="T38" s="644"/>
      <c r="U38" s="640"/>
      <c r="V38" s="645"/>
      <c r="W38" s="640"/>
      <c r="X38" s="644"/>
      <c r="Y38" s="640"/>
      <c r="Z38" s="645"/>
      <c r="AA38" s="640"/>
      <c r="AB38" s="644"/>
    </row>
    <row r="41" spans="1:28" ht="12.75">
      <c r="A41"/>
      <c r="B41"/>
      <c r="C41"/>
      <c r="D41"/>
      <c r="E41"/>
      <c r="F41"/>
      <c r="G41"/>
      <c r="H41"/>
      <c r="I41"/>
      <c r="J41"/>
      <c r="K41"/>
    </row>
    <row r="42" spans="1:28" ht="12.75">
      <c r="A42"/>
      <c r="B42"/>
      <c r="C42"/>
      <c r="D42"/>
      <c r="E42"/>
      <c r="F42"/>
      <c r="G42"/>
      <c r="H42"/>
      <c r="I42"/>
      <c r="J42"/>
      <c r="K42"/>
    </row>
    <row r="43" spans="1:28" ht="12.75">
      <c r="A43"/>
      <c r="B43"/>
      <c r="C43"/>
      <c r="D43"/>
      <c r="E43"/>
      <c r="F43"/>
      <c r="G43"/>
      <c r="H43"/>
      <c r="I43"/>
      <c r="J43"/>
      <c r="K43"/>
    </row>
    <row r="44" spans="1:28" ht="12.75">
      <c r="A44"/>
      <c r="B44"/>
      <c r="C44"/>
      <c r="D44"/>
      <c r="E44"/>
      <c r="F44"/>
      <c r="G44"/>
      <c r="H44"/>
      <c r="I44"/>
      <c r="J44"/>
      <c r="K44"/>
    </row>
    <row r="45" spans="1:28" ht="12.75">
      <c r="A45"/>
      <c r="B45"/>
      <c r="C45"/>
      <c r="D45"/>
      <c r="E45"/>
      <c r="F45"/>
      <c r="G45"/>
      <c r="H45"/>
      <c r="I45"/>
      <c r="J45"/>
      <c r="K45"/>
    </row>
  </sheetData>
  <customSheetViews>
    <customSheetView guid="{E81D238A-7B02-4284-898B-8B059A14501E}"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1"/>
      <headerFooter alignWithMargins="0">
        <oddFooter>&amp;R&amp;8Soutien à la mission</oddFooter>
      </headerFooter>
    </customSheetView>
    <customSheetView guid="{880C3229-9790-4559-BAA0-FBDBBD6DDD03}" showPageBreaks="1" showGridLines="0" zeroValues="0" view="pageLayout">
      <selection activeCell="H58" sqref="H58"/>
      <pageMargins left="0.51181102362204722" right="0.51181102362204722" top="0.51181102362204722" bottom="0.70866141732283472" header="0" footer="0.51181102362204722"/>
      <pageSetup scale="85" firstPageNumber="32" orientation="portrait" r:id="rId2"/>
      <headerFooter alignWithMargins="0">
        <oddFooter>&amp;R&amp;8Soutien à la mission</oddFooter>
      </headerFooter>
    </customSheetView>
  </customSheetViews>
  <mergeCells count="2">
    <mergeCell ref="A1:K1"/>
    <mergeCell ref="D2:K2"/>
  </mergeCells>
  <phoneticPr fontId="16" type="noConversion"/>
  <pageMargins left="0.51181102362204722" right="0.51181102362204722" top="0.51181102362204722" bottom="0.70866141732283472" header="0" footer="0.51181102362204722"/>
  <pageSetup scale="85" firstPageNumber="32" orientation="portrait" r:id="rId3"/>
  <headerFooter alignWithMargins="0">
    <oddFooter>&amp;R&amp;8Rapport final d'activité</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7"/>
  <sheetViews>
    <sheetView showGridLines="0" showZeros="0" topLeftCell="A15" zoomScaleNormal="100" zoomScaleSheetLayoutView="100" workbookViewId="0">
      <selection activeCell="A30" sqref="A30:Y30"/>
    </sheetView>
  </sheetViews>
  <sheetFormatPr baseColWidth="10" defaultRowHeight="12"/>
  <cols>
    <col min="1" max="1" width="22.28515625" style="199" customWidth="1"/>
    <col min="2" max="2" width="1.85546875" style="199" customWidth="1"/>
    <col min="3" max="3" width="21.85546875" style="199" customWidth="1"/>
    <col min="4" max="4" width="1.85546875" style="199" customWidth="1"/>
    <col min="5" max="5" width="11.42578125" style="199"/>
    <col min="6" max="6" width="1.85546875" style="199" customWidth="1"/>
    <col min="7" max="7" width="9.140625" style="199" customWidth="1"/>
    <col min="8" max="8" width="1.85546875" style="199" customWidth="1"/>
    <col min="9" max="9" width="9.7109375" style="1372" customWidth="1"/>
    <col min="10" max="10" width="1.85546875" style="1372" customWidth="1"/>
    <col min="11" max="11" width="9.85546875" style="1372" customWidth="1"/>
    <col min="12" max="12" width="1.85546875" style="199" customWidth="1"/>
    <col min="13" max="13" width="4.140625" style="199" customWidth="1"/>
    <col min="14" max="14" width="1.85546875" style="199" customWidth="1"/>
    <col min="15" max="15" width="11.42578125" style="199"/>
    <col min="16" max="16" width="1.85546875" style="199" customWidth="1"/>
    <col min="17" max="17" width="11.42578125" style="199"/>
    <col min="18" max="18" width="1.85546875" style="199" customWidth="1"/>
    <col min="19" max="19" width="8.42578125" style="199" customWidth="1"/>
    <col min="20" max="20" width="1.85546875" style="199" customWidth="1"/>
    <col min="21" max="21" width="9.140625" style="199" customWidth="1"/>
    <col min="22" max="22" width="1.85546875" style="199" customWidth="1"/>
    <col min="23" max="23" width="8.85546875" style="199" customWidth="1"/>
    <col min="24" max="24" width="1.85546875" style="199" customWidth="1"/>
    <col min="25" max="16384" width="11.42578125" style="199"/>
  </cols>
  <sheetData>
    <row r="1" spans="1:25" s="185" customFormat="1" ht="26.25" customHeight="1">
      <c r="A1" s="182" t="s">
        <v>142</v>
      </c>
      <c r="B1" s="182"/>
      <c r="C1" s="182"/>
      <c r="D1" s="182"/>
      <c r="E1" s="182"/>
      <c r="F1" s="183"/>
      <c r="G1" s="184"/>
      <c r="H1" s="182"/>
      <c r="I1" s="184"/>
      <c r="J1" s="182"/>
      <c r="K1" s="184"/>
      <c r="L1" s="182"/>
      <c r="Q1" s="186"/>
      <c r="R1" s="186"/>
      <c r="S1" s="187"/>
      <c r="T1" s="186"/>
      <c r="U1" s="268"/>
      <c r="V1" s="188"/>
      <c r="W1" s="188"/>
      <c r="X1" s="188"/>
      <c r="Y1" s="269" t="s">
        <v>58</v>
      </c>
    </row>
    <row r="2" spans="1:25" s="185" customFormat="1" ht="18.75" customHeight="1">
      <c r="A2" s="189"/>
      <c r="B2" s="190"/>
      <c r="C2" s="191" t="s">
        <v>146</v>
      </c>
      <c r="D2" s="192" t="s">
        <v>147</v>
      </c>
      <c r="E2" s="193"/>
      <c r="F2" s="193"/>
      <c r="G2" s="194"/>
      <c r="H2" s="192" t="s">
        <v>148</v>
      </c>
      <c r="I2" s="194"/>
      <c r="J2" s="1308"/>
      <c r="K2" s="194"/>
      <c r="L2" s="192"/>
      <c r="M2" s="1307"/>
      <c r="N2" s="1307"/>
      <c r="O2" s="1307"/>
      <c r="P2" s="189"/>
      <c r="Q2" s="195"/>
      <c r="R2" s="195"/>
      <c r="S2" s="196" t="s">
        <v>149</v>
      </c>
      <c r="T2" s="195"/>
      <c r="U2" s="2389">
        <f>'Page de garde'!C3</f>
        <v>0</v>
      </c>
      <c r="V2" s="2389"/>
      <c r="W2" s="2389"/>
      <c r="X2" s="2389"/>
      <c r="Y2" s="2389"/>
    </row>
    <row r="3" spans="1:25" ht="6" customHeight="1">
      <c r="A3" s="197"/>
      <c r="B3" s="197"/>
      <c r="C3" s="197"/>
      <c r="D3" s="197"/>
      <c r="E3" s="197"/>
      <c r="F3" s="197"/>
      <c r="G3" s="198"/>
      <c r="H3" s="197"/>
      <c r="I3" s="1368"/>
      <c r="J3" s="1369"/>
      <c r="K3" s="1368"/>
      <c r="L3" s="197"/>
      <c r="M3" s="197"/>
      <c r="N3" s="197"/>
      <c r="O3" s="197"/>
      <c r="P3" s="197"/>
      <c r="Q3" s="197"/>
      <c r="R3" s="197"/>
      <c r="S3" s="197"/>
      <c r="T3" s="197"/>
      <c r="U3" s="197"/>
      <c r="V3" s="197"/>
      <c r="W3" s="197"/>
      <c r="X3" s="197"/>
      <c r="Y3" s="197"/>
    </row>
    <row r="4" spans="1:25" s="203" customFormat="1" ht="81.75" customHeight="1">
      <c r="A4" s="200" t="s">
        <v>511</v>
      </c>
      <c r="B4" s="200" t="s">
        <v>150</v>
      </c>
      <c r="C4" s="200" t="s">
        <v>151</v>
      </c>
      <c r="D4" s="200" t="s">
        <v>150</v>
      </c>
      <c r="E4" s="200" t="s">
        <v>152</v>
      </c>
      <c r="F4" s="200" t="s">
        <v>150</v>
      </c>
      <c r="G4" s="200" t="s">
        <v>153</v>
      </c>
      <c r="H4" s="200" t="s">
        <v>150</v>
      </c>
      <c r="I4" s="1415" t="s">
        <v>546</v>
      </c>
      <c r="J4" s="1346"/>
      <c r="K4" s="409" t="s">
        <v>539</v>
      </c>
      <c r="L4" s="200" t="s">
        <v>150</v>
      </c>
      <c r="M4" s="201" t="s">
        <v>540</v>
      </c>
      <c r="N4" s="200" t="s">
        <v>150</v>
      </c>
      <c r="O4" s="200" t="s">
        <v>154</v>
      </c>
      <c r="P4" s="200" t="s">
        <v>150</v>
      </c>
      <c r="Q4" s="200" t="s">
        <v>155</v>
      </c>
      <c r="R4" s="200" t="s">
        <v>150</v>
      </c>
      <c r="S4" s="202" t="s">
        <v>20</v>
      </c>
      <c r="T4" s="200"/>
      <c r="U4" s="202" t="s">
        <v>156</v>
      </c>
      <c r="V4" s="200"/>
      <c r="W4" s="200" t="s">
        <v>45</v>
      </c>
      <c r="X4" s="200"/>
      <c r="Y4" s="200" t="s">
        <v>544</v>
      </c>
    </row>
    <row r="5" spans="1:25" s="205" customFormat="1" ht="18" customHeight="1">
      <c r="A5" s="204"/>
      <c r="C5" s="206"/>
      <c r="E5" s="204"/>
      <c r="G5" s="207"/>
      <c r="I5" s="1345"/>
      <c r="J5" s="50"/>
      <c r="K5" s="414"/>
      <c r="M5" s="208"/>
      <c r="O5" s="204"/>
      <c r="Q5" s="209"/>
      <c r="S5" s="208"/>
      <c r="U5" s="208"/>
      <c r="W5" s="208"/>
      <c r="Y5" s="209"/>
    </row>
    <row r="6" spans="1:25" s="205" customFormat="1" ht="18" customHeight="1">
      <c r="A6" s="204"/>
      <c r="C6" s="204"/>
      <c r="E6" s="204"/>
      <c r="G6" s="207"/>
      <c r="I6" s="1345"/>
      <c r="J6" s="227"/>
      <c r="K6" s="414"/>
      <c r="M6" s="208"/>
      <c r="O6" s="204"/>
      <c r="Q6" s="209"/>
      <c r="S6" s="208"/>
      <c r="U6" s="208"/>
      <c r="W6" s="208"/>
      <c r="Y6" s="209"/>
    </row>
    <row r="7" spans="1:25" s="205" customFormat="1" ht="18" customHeight="1">
      <c r="A7" s="204"/>
      <c r="C7" s="204"/>
      <c r="E7" s="204"/>
      <c r="G7" s="207"/>
      <c r="I7" s="1345"/>
      <c r="J7" s="227"/>
      <c r="K7" s="414"/>
      <c r="M7" s="208"/>
      <c r="O7" s="204"/>
      <c r="Q7" s="209"/>
      <c r="S7" s="208"/>
      <c r="U7" s="208"/>
      <c r="W7" s="208"/>
      <c r="Y7" s="209"/>
    </row>
    <row r="8" spans="1:25" s="205" customFormat="1" ht="18" customHeight="1">
      <c r="A8" s="204"/>
      <c r="C8" s="204"/>
      <c r="E8" s="204"/>
      <c r="G8" s="207"/>
      <c r="I8" s="1345"/>
      <c r="J8" s="227"/>
      <c r="K8" s="414"/>
      <c r="M8" s="208"/>
      <c r="O8" s="204"/>
      <c r="Q8" s="209"/>
      <c r="S8" s="208"/>
      <c r="U8" s="208"/>
      <c r="W8" s="208"/>
      <c r="Y8" s="209"/>
    </row>
    <row r="9" spans="1:25" s="205" customFormat="1" ht="18" customHeight="1">
      <c r="A9" s="204"/>
      <c r="C9" s="204"/>
      <c r="E9" s="204"/>
      <c r="G9" s="207"/>
      <c r="I9" s="1345"/>
      <c r="J9" s="227"/>
      <c r="K9" s="414"/>
      <c r="M9" s="208"/>
      <c r="O9" s="204"/>
      <c r="Q9" s="209"/>
      <c r="S9" s="208"/>
      <c r="U9" s="208"/>
      <c r="W9" s="208"/>
      <c r="Y9" s="209"/>
    </row>
    <row r="10" spans="1:25" s="205" customFormat="1" ht="18" customHeight="1">
      <c r="A10" s="204"/>
      <c r="C10" s="204"/>
      <c r="E10" s="204"/>
      <c r="G10" s="207"/>
      <c r="I10" s="1345"/>
      <c r="J10" s="227"/>
      <c r="K10" s="414"/>
      <c r="M10" s="208"/>
      <c r="O10" s="204"/>
      <c r="Q10" s="209"/>
      <c r="S10" s="208"/>
      <c r="U10" s="208"/>
      <c r="W10" s="208"/>
      <c r="Y10" s="209"/>
    </row>
    <row r="11" spans="1:25" s="205" customFormat="1" ht="18" customHeight="1">
      <c r="A11" s="204"/>
      <c r="C11" s="204"/>
      <c r="E11" s="204"/>
      <c r="G11" s="207"/>
      <c r="I11" s="1345"/>
      <c r="J11" s="227"/>
      <c r="K11" s="414"/>
      <c r="M11" s="208"/>
      <c r="O11" s="204"/>
      <c r="Q11" s="209"/>
      <c r="S11" s="208"/>
      <c r="U11" s="208"/>
      <c r="W11" s="208"/>
      <c r="Y11" s="209"/>
    </row>
    <row r="12" spans="1:25" s="205" customFormat="1" ht="18" customHeight="1">
      <c r="A12" s="204"/>
      <c r="C12" s="204"/>
      <c r="E12" s="204"/>
      <c r="G12" s="207"/>
      <c r="I12" s="1345"/>
      <c r="J12" s="227"/>
      <c r="K12" s="414"/>
      <c r="M12" s="208"/>
      <c r="O12" s="204"/>
      <c r="Q12" s="209"/>
      <c r="S12" s="208"/>
      <c r="U12" s="208"/>
      <c r="W12" s="208"/>
      <c r="Y12" s="209"/>
    </row>
    <row r="13" spans="1:25" s="205" customFormat="1" ht="18" customHeight="1">
      <c r="A13" s="204"/>
      <c r="C13" s="204"/>
      <c r="E13" s="204"/>
      <c r="G13" s="207"/>
      <c r="I13" s="1345"/>
      <c r="J13" s="227"/>
      <c r="K13" s="414"/>
      <c r="M13" s="208"/>
      <c r="O13" s="204"/>
      <c r="Q13" s="209"/>
      <c r="S13" s="208"/>
      <c r="U13" s="208"/>
      <c r="W13" s="208"/>
      <c r="Y13" s="209"/>
    </row>
    <row r="14" spans="1:25" s="205" customFormat="1" ht="18" customHeight="1">
      <c r="A14" s="204"/>
      <c r="C14" s="204"/>
      <c r="E14" s="204"/>
      <c r="G14" s="207"/>
      <c r="I14" s="1345"/>
      <c r="J14" s="227"/>
      <c r="K14" s="414"/>
      <c r="M14" s="208"/>
      <c r="O14" s="204"/>
      <c r="Q14" s="209"/>
      <c r="S14" s="208"/>
      <c r="U14" s="208"/>
      <c r="W14" s="208"/>
      <c r="Y14" s="209"/>
    </row>
    <row r="15" spans="1:25" s="205" customFormat="1" ht="18" customHeight="1">
      <c r="A15" s="204"/>
      <c r="C15" s="204"/>
      <c r="E15" s="204"/>
      <c r="G15" s="207"/>
      <c r="I15" s="1345"/>
      <c r="J15" s="227"/>
      <c r="K15" s="414"/>
      <c r="M15" s="208"/>
      <c r="O15" s="204"/>
      <c r="Q15" s="209"/>
      <c r="S15" s="208"/>
      <c r="U15" s="208"/>
      <c r="W15" s="208"/>
      <c r="Y15" s="209"/>
    </row>
    <row r="16" spans="1:25" s="205" customFormat="1" ht="18" customHeight="1">
      <c r="A16" s="204"/>
      <c r="C16" s="204"/>
      <c r="E16" s="204"/>
      <c r="G16" s="207"/>
      <c r="I16" s="1345"/>
      <c r="J16" s="227"/>
      <c r="K16" s="414"/>
      <c r="M16" s="208"/>
      <c r="O16" s="204"/>
      <c r="Q16" s="209"/>
      <c r="S16" s="208"/>
      <c r="U16" s="208"/>
      <c r="W16" s="208"/>
      <c r="Y16" s="209"/>
    </row>
    <row r="17" spans="1:25" s="205" customFormat="1" ht="18" customHeight="1">
      <c r="A17" s="204"/>
      <c r="C17" s="204"/>
      <c r="E17" s="204"/>
      <c r="G17" s="207"/>
      <c r="I17" s="1345"/>
      <c r="J17" s="227"/>
      <c r="K17" s="414"/>
      <c r="M17" s="208"/>
      <c r="O17" s="204"/>
      <c r="Q17" s="209"/>
      <c r="S17" s="208"/>
      <c r="U17" s="208"/>
      <c r="W17" s="208"/>
      <c r="Y17" s="209"/>
    </row>
    <row r="18" spans="1:25" s="205" customFormat="1" ht="18" customHeight="1">
      <c r="A18" s="204"/>
      <c r="C18" s="204"/>
      <c r="E18" s="204"/>
      <c r="G18" s="207"/>
      <c r="I18" s="1345"/>
      <c r="J18" s="227"/>
      <c r="K18" s="414"/>
      <c r="M18" s="208"/>
      <c r="O18" s="204"/>
      <c r="Q18" s="209"/>
      <c r="S18" s="208"/>
      <c r="U18" s="208"/>
      <c r="W18" s="208"/>
      <c r="Y18" s="209"/>
    </row>
    <row r="19" spans="1:25" s="205" customFormat="1" ht="18" customHeight="1">
      <c r="A19" s="204"/>
      <c r="C19" s="204"/>
      <c r="E19" s="204"/>
      <c r="G19" s="207"/>
      <c r="I19" s="1345"/>
      <c r="J19" s="227"/>
      <c r="K19" s="414"/>
      <c r="M19" s="208"/>
      <c r="O19" s="204"/>
      <c r="Q19" s="209"/>
      <c r="S19" s="208"/>
      <c r="U19" s="208"/>
      <c r="W19" s="208"/>
      <c r="Y19" s="209"/>
    </row>
    <row r="20" spans="1:25" s="205" customFormat="1" ht="18" customHeight="1">
      <c r="A20" s="210"/>
      <c r="C20" s="210"/>
      <c r="E20" s="210"/>
      <c r="G20" s="211"/>
      <c r="I20" s="1345"/>
      <c r="J20" s="227"/>
      <c r="K20" s="414"/>
      <c r="M20" s="212"/>
      <c r="O20" s="210"/>
      <c r="Q20" s="213"/>
      <c r="S20" s="212"/>
      <c r="U20" s="212"/>
      <c r="W20" s="212"/>
      <c r="Y20" s="213"/>
    </row>
    <row r="21" spans="1:25" s="205" customFormat="1" ht="6" customHeight="1">
      <c r="A21" s="214"/>
      <c r="C21" s="214"/>
      <c r="E21" s="214"/>
      <c r="G21" s="215"/>
      <c r="I21" s="1370"/>
      <c r="J21" s="227"/>
      <c r="K21" s="1370"/>
      <c r="M21" s="216"/>
      <c r="O21" s="214"/>
      <c r="Q21" s="217"/>
      <c r="S21" s="216"/>
      <c r="U21" s="216"/>
      <c r="W21" s="216"/>
      <c r="Y21" s="217"/>
    </row>
    <row r="22" spans="1:25" s="205" customFormat="1" ht="12.6" customHeight="1">
      <c r="A22" s="214" t="s">
        <v>118</v>
      </c>
      <c r="B22" s="214"/>
      <c r="C22" s="214"/>
      <c r="D22" s="214"/>
      <c r="F22" s="199"/>
      <c r="G22" s="1309"/>
      <c r="J22" s="227"/>
      <c r="K22" s="1417"/>
      <c r="O22" s="1371" t="s">
        <v>157</v>
      </c>
      <c r="Q22" s="219">
        <f>SUM(Q5:Q20)</f>
        <v>0</v>
      </c>
      <c r="S22" s="218">
        <f>SUM(S5:S20)</f>
        <v>0</v>
      </c>
      <c r="T22" s="220"/>
      <c r="U22" s="218">
        <f>SUM(U5:U20)</f>
        <v>0</v>
      </c>
      <c r="V22" s="220"/>
      <c r="W22" s="218">
        <f>SUM(W5:W20)</f>
        <v>0</v>
      </c>
      <c r="Y22" s="219">
        <f>SUM(Y5:Y20)</f>
        <v>0</v>
      </c>
    </row>
    <row r="23" spans="1:25" s="205" customFormat="1" ht="6.75" customHeight="1">
      <c r="A23" s="221"/>
      <c r="B23" s="214"/>
      <c r="C23" s="214"/>
      <c r="D23" s="214"/>
      <c r="I23" s="227"/>
      <c r="J23" s="227"/>
      <c r="K23" s="227"/>
    </row>
    <row r="24" spans="1:25" s="227" customFormat="1" ht="13.5" customHeight="1">
      <c r="A24" s="222" t="s">
        <v>512</v>
      </c>
      <c r="B24" s="223"/>
      <c r="C24" s="223"/>
      <c r="D24" s="223"/>
      <c r="E24" s="224"/>
      <c r="F24" s="223"/>
      <c r="G24" s="223"/>
      <c r="H24" s="223"/>
      <c r="I24" s="223"/>
      <c r="J24" s="226"/>
      <c r="K24" s="1422"/>
      <c r="L24" s="230"/>
      <c r="M24" s="230"/>
      <c r="N24" s="230"/>
    </row>
    <row r="25" spans="1:25" s="227" customFormat="1" ht="12" customHeight="1">
      <c r="A25" s="228" t="s">
        <v>158</v>
      </c>
      <c r="B25" s="229"/>
      <c r="C25" s="230"/>
      <c r="D25" s="230"/>
      <c r="E25" s="230"/>
      <c r="F25" s="230"/>
      <c r="G25" s="230"/>
      <c r="H25" s="230"/>
      <c r="I25" s="233"/>
      <c r="J25" s="231"/>
      <c r="K25" s="1422"/>
      <c r="L25" s="230"/>
      <c r="M25" s="230"/>
      <c r="N25" s="230"/>
    </row>
    <row r="26" spans="1:25" s="227" customFormat="1" ht="12" customHeight="1">
      <c r="A26" s="228" t="s">
        <v>159</v>
      </c>
      <c r="B26" s="230"/>
      <c r="C26" s="230"/>
      <c r="D26" s="230"/>
      <c r="E26" s="230"/>
      <c r="F26" s="230"/>
      <c r="G26" s="230"/>
      <c r="H26" s="230"/>
      <c r="I26" s="225"/>
      <c r="J26" s="231"/>
      <c r="K26" s="1422"/>
      <c r="L26" s="230"/>
      <c r="M26" s="230"/>
      <c r="N26" s="230"/>
    </row>
    <row r="27" spans="1:25" s="227" customFormat="1" ht="9.75" customHeight="1">
      <c r="A27" s="228" t="s">
        <v>160</v>
      </c>
      <c r="B27" s="230"/>
      <c r="C27" s="230"/>
      <c r="D27" s="230"/>
      <c r="E27" s="230"/>
      <c r="F27" s="230"/>
      <c r="G27" s="230"/>
      <c r="H27" s="230"/>
      <c r="I27" s="225"/>
      <c r="J27" s="231"/>
      <c r="K27" s="1422"/>
      <c r="L27" s="230"/>
      <c r="M27" s="230"/>
      <c r="N27" s="230"/>
    </row>
    <row r="28" spans="1:25" s="227" customFormat="1" ht="11.25">
      <c r="A28" s="232"/>
      <c r="B28" s="233"/>
      <c r="C28" s="233"/>
      <c r="D28" s="233"/>
      <c r="E28" s="233"/>
      <c r="F28" s="233"/>
      <c r="G28" s="233"/>
      <c r="H28" s="233"/>
      <c r="I28" s="233"/>
      <c r="J28" s="234"/>
      <c r="K28" s="1422"/>
      <c r="L28" s="230"/>
      <c r="M28" s="230"/>
      <c r="N28" s="230"/>
    </row>
    <row r="29" spans="1:25">
      <c r="A29" s="227" t="s">
        <v>541</v>
      </c>
    </row>
    <row r="30" spans="1:25" ht="70.5" customHeight="1">
      <c r="A30" s="2390" t="s">
        <v>776</v>
      </c>
      <c r="B30" s="2391"/>
      <c r="C30" s="2391"/>
      <c r="D30" s="2391"/>
      <c r="E30" s="2391"/>
      <c r="F30" s="2391"/>
      <c r="G30" s="2391"/>
      <c r="H30" s="2391"/>
      <c r="I30" s="2391"/>
      <c r="J30" s="2391"/>
      <c r="K30" s="2391"/>
      <c r="L30" s="2391"/>
      <c r="M30" s="2391"/>
      <c r="N30" s="2391"/>
      <c r="O30" s="2391"/>
      <c r="P30" s="2391"/>
      <c r="Q30" s="2391"/>
      <c r="R30" s="2391"/>
      <c r="S30" s="2391"/>
      <c r="T30" s="2391"/>
      <c r="U30" s="2391"/>
      <c r="V30" s="2391"/>
      <c r="W30" s="2391"/>
      <c r="X30" s="2391"/>
      <c r="Y30" s="2391"/>
    </row>
    <row r="31" spans="1:25">
      <c r="A31" s="227" t="s">
        <v>542</v>
      </c>
    </row>
    <row r="32" spans="1:25">
      <c r="A32" s="227" t="s">
        <v>543</v>
      </c>
    </row>
    <row r="36" ht="12" customHeight="1"/>
    <row r="38" ht="11.25" customHeight="1"/>
    <row r="49" spans="1:1">
      <c r="A49" s="205"/>
    </row>
    <row r="56" spans="1:1" ht="15.75" customHeight="1"/>
    <row r="63" spans="1:1" ht="15" customHeight="1"/>
    <row r="64" spans="1:1" ht="15.75" customHeight="1"/>
    <row r="66" ht="12.75" customHeight="1"/>
    <row r="67" ht="11.25" customHeight="1"/>
  </sheetData>
  <customSheetViews>
    <customSheetView guid="{E81D238A-7B02-4284-898B-8B059A14501E}" showPageBreaks="1" showGridLines="0" zeroValues="0">
      <selection activeCell="H58" sqref="H58"/>
      <pageMargins left="0.39370078740157483" right="0.39370078740157483" top="0.39370078740157483" bottom="0.39370078740157483" header="0" footer="0.27559055118110237"/>
      <pageSetup paperSize="5" scale="95" firstPageNumber="13" orientation="landscape" r:id="rId1"/>
      <headerFooter alignWithMargins="0">
        <oddFooter>&amp;R&amp;8Soutien à la mission</oddFooter>
      </headerFooter>
    </customSheetView>
    <customSheetView guid="{EE10AC66-1EA7-44A5-A4AC-C85396D1CDF4}" showGridLines="0" showRuler="0">
      <pageMargins left="0.38" right="0.39" top="0.41" bottom="0.38" header="0" footer="0.28999999999999998"/>
      <pageSetup scale="95" firstPageNumber="13" orientation="landscape" r:id="rId2"/>
      <headerFooter alignWithMargins="0">
        <oddFooter>&amp;R&amp;8Soutien pour une année 2012-2013</oddFooter>
      </headerFooter>
    </customSheetView>
    <customSheetView guid="{880C3229-9790-4559-BAA0-FBDBBD6DDD03}" showGridLines="0" zeroValues="0">
      <selection activeCell="H58" sqref="H58"/>
      <pageMargins left="0.39370078740157483" right="0.39370078740157483" top="0.39370078740157483" bottom="0.39370078740157483" header="0" footer="0.27559055118110237"/>
      <pageSetup paperSize="5" scale="95" firstPageNumber="13" orientation="landscape" r:id="rId3"/>
      <headerFooter alignWithMargins="0">
        <oddFooter>&amp;R&amp;8Soutien à la mission</oddFooter>
      </headerFooter>
    </customSheetView>
  </customSheetViews>
  <mergeCells count="2">
    <mergeCell ref="U2:Y2"/>
    <mergeCell ref="A30:Y30"/>
  </mergeCells>
  <phoneticPr fontId="6" type="noConversion"/>
  <dataValidations disablePrompts="1" count="2">
    <dataValidation type="list" allowBlank="1" showInputMessage="1" showErrorMessage="1" sqref="K5:K20">
      <formula1>"Autochtone,Diversité"</formula1>
    </dataValidation>
    <dataValidation type="list" errorStyle="warning" allowBlank="1" showInputMessage="1" showErrorMessage="1" sqref="I5:I20">
      <formula1>"Préscolaire,Primaire,Secondaire,Familiale,Adulte"</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4"/>
  <headerFooter alignWithMargins="0">
    <oddFooter>&amp;R&amp;8Rapport final d'activité</oddFooter>
  </headerFooter>
  <legacyDrawing r:id="rId5"/>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6"/>
  <sheetViews>
    <sheetView showGridLines="0" showZeros="0" topLeftCell="A7" zoomScaleNormal="100" zoomScaleSheetLayoutView="100" workbookViewId="0">
      <selection activeCell="A29" sqref="A29:Y29"/>
    </sheetView>
  </sheetViews>
  <sheetFormatPr baseColWidth="10" defaultRowHeight="12"/>
  <cols>
    <col min="1" max="1" width="17.85546875" style="199" customWidth="1"/>
    <col min="2" max="2" width="1.85546875" style="199" customWidth="1"/>
    <col min="3" max="3" width="19.5703125" style="199" customWidth="1"/>
    <col min="4" max="4" width="1.85546875" style="199" customWidth="1"/>
    <col min="5" max="5" width="11.42578125" style="199"/>
    <col min="6" max="6" width="1.85546875" style="199" customWidth="1"/>
    <col min="7" max="7" width="9.140625" style="199" customWidth="1"/>
    <col min="8" max="8" width="1.85546875" style="199" customWidth="1"/>
    <col min="9" max="9" width="9.140625" style="1372" customWidth="1"/>
    <col min="10" max="10" width="1.85546875" style="1372" customWidth="1"/>
    <col min="11" max="11" width="9.85546875" style="1372" customWidth="1"/>
    <col min="12" max="12" width="1.85546875" style="199" customWidth="1"/>
    <col min="13" max="13" width="4.140625" style="199" customWidth="1"/>
    <col min="14" max="14" width="1.85546875" style="199" customWidth="1"/>
    <col min="15" max="15" width="11.42578125" style="199"/>
    <col min="16" max="16" width="1.85546875" style="199" customWidth="1"/>
    <col min="17" max="17" width="11.42578125" style="199"/>
    <col min="18" max="18" width="1.85546875" style="199" customWidth="1"/>
    <col min="19" max="19" width="8.42578125" style="199" customWidth="1"/>
    <col min="20" max="20" width="1.85546875" style="199" customWidth="1"/>
    <col min="21" max="21" width="9.140625" style="199" customWidth="1"/>
    <col min="22" max="22" width="1.85546875" style="199" customWidth="1"/>
    <col min="23" max="23" width="8.85546875" style="199" customWidth="1"/>
    <col min="24" max="24" width="1.85546875" style="199" customWidth="1"/>
    <col min="25" max="16384" width="11.42578125" style="199"/>
  </cols>
  <sheetData>
    <row r="1" spans="1:25" s="185" customFormat="1" ht="26.25" customHeight="1">
      <c r="A1" s="182" t="s">
        <v>698</v>
      </c>
      <c r="B1" s="182"/>
      <c r="C1" s="182"/>
      <c r="D1" s="182"/>
      <c r="E1" s="182"/>
      <c r="F1" s="183"/>
      <c r="G1" s="184"/>
      <c r="H1" s="182"/>
      <c r="I1" s="184"/>
      <c r="J1" s="182"/>
      <c r="K1" s="184"/>
      <c r="L1" s="182"/>
      <c r="Q1" s="186"/>
      <c r="R1" s="186"/>
      <c r="S1" s="187"/>
      <c r="T1" s="186"/>
      <c r="U1" s="268"/>
      <c r="V1" s="188"/>
      <c r="W1" s="188"/>
      <c r="X1" s="188"/>
      <c r="Y1" s="269" t="s">
        <v>58</v>
      </c>
    </row>
    <row r="2" spans="1:25" s="185" customFormat="1" ht="18.75" customHeight="1">
      <c r="A2" s="189"/>
      <c r="B2" s="1966"/>
      <c r="C2" s="191" t="s">
        <v>146</v>
      </c>
      <c r="D2" s="192" t="s">
        <v>147</v>
      </c>
      <c r="E2" s="1967"/>
      <c r="F2" s="1967"/>
      <c r="G2" s="1968"/>
      <c r="H2" s="192" t="s">
        <v>148</v>
      </c>
      <c r="I2" s="1968"/>
      <c r="J2" s="1308"/>
      <c r="K2" s="1968"/>
      <c r="L2" s="192"/>
      <c r="M2" s="1307"/>
      <c r="N2" s="1307"/>
      <c r="O2" s="1307"/>
      <c r="P2" s="189"/>
      <c r="Q2" s="1969"/>
      <c r="R2" s="1969"/>
      <c r="S2" s="1970" t="s">
        <v>149</v>
      </c>
      <c r="T2" s="1969"/>
      <c r="U2" s="1692">
        <f>'Page de garde'!C3</f>
        <v>0</v>
      </c>
      <c r="V2" s="1692"/>
      <c r="W2" s="1692"/>
      <c r="X2" s="1692"/>
      <c r="Y2" s="1692"/>
    </row>
    <row r="3" spans="1:25" ht="6" customHeight="1">
      <c r="A3" s="197"/>
      <c r="B3" s="197"/>
      <c r="C3" s="197"/>
      <c r="D3" s="197"/>
      <c r="E3" s="197"/>
      <c r="F3" s="197"/>
      <c r="G3" s="198"/>
      <c r="H3" s="197"/>
      <c r="I3" s="1368"/>
      <c r="J3" s="1369"/>
      <c r="K3" s="1368"/>
      <c r="L3" s="197"/>
      <c r="M3" s="197"/>
      <c r="N3" s="197"/>
      <c r="O3" s="197"/>
      <c r="P3" s="197"/>
      <c r="Q3" s="197"/>
      <c r="R3" s="197"/>
      <c r="S3" s="197"/>
      <c r="T3" s="197"/>
      <c r="U3" s="197"/>
      <c r="V3" s="197"/>
      <c r="W3" s="197"/>
      <c r="X3" s="197"/>
      <c r="Y3" s="197"/>
    </row>
    <row r="4" spans="1:25" s="203" customFormat="1" ht="67.5" customHeight="1">
      <c r="A4" s="200" t="s">
        <v>511</v>
      </c>
      <c r="B4" s="200" t="s">
        <v>150</v>
      </c>
      <c r="C4" s="200" t="s">
        <v>151</v>
      </c>
      <c r="D4" s="200" t="s">
        <v>150</v>
      </c>
      <c r="E4" s="200" t="s">
        <v>152</v>
      </c>
      <c r="F4" s="200" t="s">
        <v>150</v>
      </c>
      <c r="G4" s="200" t="s">
        <v>153</v>
      </c>
      <c r="H4" s="200" t="s">
        <v>150</v>
      </c>
      <c r="I4" s="1971" t="s">
        <v>699</v>
      </c>
      <c r="J4" s="1972"/>
      <c r="K4" s="1973" t="s">
        <v>539</v>
      </c>
      <c r="L4" s="200" t="s">
        <v>150</v>
      </c>
      <c r="M4" s="201" t="s">
        <v>540</v>
      </c>
      <c r="N4" s="200" t="s">
        <v>150</v>
      </c>
      <c r="O4" s="200" t="s">
        <v>154</v>
      </c>
      <c r="P4" s="200" t="s">
        <v>150</v>
      </c>
      <c r="Q4" s="200" t="s">
        <v>155</v>
      </c>
      <c r="R4" s="200" t="s">
        <v>150</v>
      </c>
      <c r="S4" s="202" t="s">
        <v>20</v>
      </c>
      <c r="T4" s="200"/>
      <c r="U4" s="202" t="s">
        <v>156</v>
      </c>
      <c r="V4" s="200"/>
      <c r="W4" s="200" t="s">
        <v>45</v>
      </c>
      <c r="X4" s="200"/>
      <c r="Y4" s="200" t="s">
        <v>544</v>
      </c>
    </row>
    <row r="5" spans="1:25" s="205" customFormat="1" ht="18" customHeight="1">
      <c r="A5" s="204"/>
      <c r="C5" s="206"/>
      <c r="E5" s="204"/>
      <c r="G5" s="207"/>
      <c r="I5" s="1974"/>
      <c r="J5" s="1975"/>
      <c r="K5" s="1976"/>
      <c r="M5" s="208"/>
      <c r="O5" s="204"/>
      <c r="Q5" s="209"/>
      <c r="S5" s="208"/>
      <c r="U5" s="208"/>
      <c r="W5" s="208"/>
      <c r="Y5" s="209"/>
    </row>
    <row r="6" spans="1:25" s="205" customFormat="1" ht="18" customHeight="1">
      <c r="A6" s="204"/>
      <c r="C6" s="204"/>
      <c r="E6" s="204"/>
      <c r="G6" s="207"/>
      <c r="I6" s="1974"/>
      <c r="J6" s="227"/>
      <c r="K6" s="1976"/>
      <c r="M6" s="208"/>
      <c r="O6" s="204"/>
      <c r="Q6" s="209"/>
      <c r="S6" s="208"/>
      <c r="U6" s="208"/>
      <c r="W6" s="208"/>
      <c r="Y6" s="209"/>
    </row>
    <row r="7" spans="1:25" s="205" customFormat="1" ht="18" customHeight="1">
      <c r="A7" s="204"/>
      <c r="C7" s="204"/>
      <c r="E7" s="204"/>
      <c r="G7" s="207"/>
      <c r="I7" s="1974"/>
      <c r="J7" s="227"/>
      <c r="K7" s="1976"/>
      <c r="M7" s="208"/>
      <c r="O7" s="204"/>
      <c r="Q7" s="209"/>
      <c r="S7" s="208"/>
      <c r="U7" s="208"/>
      <c r="W7" s="208"/>
      <c r="Y7" s="209"/>
    </row>
    <row r="8" spans="1:25" s="205" customFormat="1" ht="18" customHeight="1">
      <c r="A8" s="204"/>
      <c r="C8" s="204"/>
      <c r="E8" s="204"/>
      <c r="G8" s="207"/>
      <c r="I8" s="1974"/>
      <c r="J8" s="227"/>
      <c r="K8" s="1976"/>
      <c r="M8" s="208"/>
      <c r="O8" s="204"/>
      <c r="Q8" s="209"/>
      <c r="S8" s="208"/>
      <c r="U8" s="208"/>
      <c r="W8" s="208"/>
      <c r="Y8" s="209"/>
    </row>
    <row r="9" spans="1:25" s="205" customFormat="1" ht="18" customHeight="1">
      <c r="A9" s="204"/>
      <c r="C9" s="204"/>
      <c r="E9" s="204"/>
      <c r="G9" s="207"/>
      <c r="I9" s="1974"/>
      <c r="J9" s="227"/>
      <c r="K9" s="1976"/>
      <c r="M9" s="208"/>
      <c r="O9" s="204"/>
      <c r="Q9" s="209"/>
      <c r="S9" s="208"/>
      <c r="U9" s="208"/>
      <c r="W9" s="208"/>
      <c r="Y9" s="209"/>
    </row>
    <row r="10" spans="1:25" s="205" customFormat="1" ht="18" customHeight="1">
      <c r="A10" s="204"/>
      <c r="C10" s="204"/>
      <c r="E10" s="204"/>
      <c r="G10" s="207"/>
      <c r="I10" s="1974"/>
      <c r="J10" s="227"/>
      <c r="K10" s="1976"/>
      <c r="M10" s="208"/>
      <c r="O10" s="204"/>
      <c r="Q10" s="209"/>
      <c r="S10" s="208"/>
      <c r="U10" s="208"/>
      <c r="W10" s="208"/>
      <c r="Y10" s="209"/>
    </row>
    <row r="11" spans="1:25" s="205" customFormat="1" ht="18" customHeight="1">
      <c r="A11" s="204"/>
      <c r="C11" s="204"/>
      <c r="E11" s="204"/>
      <c r="G11" s="207"/>
      <c r="I11" s="1974"/>
      <c r="J11" s="227"/>
      <c r="K11" s="1976"/>
      <c r="M11" s="208"/>
      <c r="O11" s="204"/>
      <c r="Q11" s="209"/>
      <c r="S11" s="208"/>
      <c r="U11" s="208"/>
      <c r="W11" s="208"/>
      <c r="Y11" s="209"/>
    </row>
    <row r="12" spans="1:25" s="205" customFormat="1" ht="18" customHeight="1">
      <c r="A12" s="204"/>
      <c r="C12" s="204"/>
      <c r="E12" s="204"/>
      <c r="G12" s="207"/>
      <c r="I12" s="1974"/>
      <c r="J12" s="227"/>
      <c r="K12" s="1976"/>
      <c r="M12" s="208"/>
      <c r="O12" s="204"/>
      <c r="Q12" s="209"/>
      <c r="S12" s="208"/>
      <c r="U12" s="208"/>
      <c r="W12" s="208"/>
      <c r="Y12" s="209"/>
    </row>
    <row r="13" spans="1:25" s="205" customFormat="1" ht="18" customHeight="1">
      <c r="A13" s="204"/>
      <c r="C13" s="204"/>
      <c r="E13" s="204"/>
      <c r="G13" s="207"/>
      <c r="I13" s="1974"/>
      <c r="J13" s="227"/>
      <c r="K13" s="1976"/>
      <c r="M13" s="208"/>
      <c r="O13" s="204"/>
      <c r="Q13" s="209"/>
      <c r="S13" s="208"/>
      <c r="U13" s="208"/>
      <c r="W13" s="208"/>
      <c r="Y13" s="209"/>
    </row>
    <row r="14" spans="1:25" s="205" customFormat="1" ht="18" customHeight="1">
      <c r="A14" s="204"/>
      <c r="C14" s="204"/>
      <c r="E14" s="204"/>
      <c r="G14" s="207"/>
      <c r="I14" s="1974"/>
      <c r="J14" s="227"/>
      <c r="K14" s="1976"/>
      <c r="M14" s="208"/>
      <c r="O14" s="204"/>
      <c r="Q14" s="209"/>
      <c r="S14" s="208"/>
      <c r="U14" s="208"/>
      <c r="W14" s="208"/>
      <c r="Y14" s="209"/>
    </row>
    <row r="15" spans="1:25" s="205" customFormat="1" ht="18" customHeight="1">
      <c r="A15" s="204"/>
      <c r="C15" s="204"/>
      <c r="E15" s="204"/>
      <c r="G15" s="207"/>
      <c r="I15" s="1974"/>
      <c r="J15" s="227"/>
      <c r="K15" s="1976"/>
      <c r="M15" s="208"/>
      <c r="O15" s="204"/>
      <c r="Q15" s="209"/>
      <c r="S15" s="208"/>
      <c r="U15" s="208"/>
      <c r="W15" s="208"/>
      <c r="Y15" s="209"/>
    </row>
    <row r="16" spans="1:25" s="205" customFormat="1" ht="18" customHeight="1">
      <c r="A16" s="204"/>
      <c r="C16" s="204"/>
      <c r="E16" s="204"/>
      <c r="G16" s="207"/>
      <c r="I16" s="1974"/>
      <c r="J16" s="227"/>
      <c r="K16" s="1976"/>
      <c r="M16" s="208"/>
      <c r="O16" s="204"/>
      <c r="Q16" s="209"/>
      <c r="S16" s="208"/>
      <c r="U16" s="208"/>
      <c r="W16" s="208"/>
      <c r="Y16" s="209"/>
    </row>
    <row r="17" spans="1:25" s="205" customFormat="1" ht="18" customHeight="1">
      <c r="A17" s="204"/>
      <c r="C17" s="204"/>
      <c r="E17" s="204"/>
      <c r="G17" s="207"/>
      <c r="I17" s="1974"/>
      <c r="J17" s="227"/>
      <c r="K17" s="1976"/>
      <c r="M17" s="208"/>
      <c r="O17" s="204"/>
      <c r="Q17" s="209"/>
      <c r="S17" s="208"/>
      <c r="U17" s="208"/>
      <c r="W17" s="208"/>
      <c r="Y17" s="209"/>
    </row>
    <row r="18" spans="1:25" s="205" customFormat="1" ht="18" customHeight="1">
      <c r="A18" s="204"/>
      <c r="C18" s="204"/>
      <c r="E18" s="204"/>
      <c r="G18" s="207"/>
      <c r="I18" s="1974"/>
      <c r="J18" s="227"/>
      <c r="K18" s="1976"/>
      <c r="M18" s="208"/>
      <c r="O18" s="204"/>
      <c r="Q18" s="209"/>
      <c r="S18" s="208"/>
      <c r="U18" s="208"/>
      <c r="W18" s="208"/>
      <c r="Y18" s="209"/>
    </row>
    <row r="19" spans="1:25" s="205" customFormat="1" ht="18" customHeight="1">
      <c r="A19" s="210"/>
      <c r="C19" s="210"/>
      <c r="E19" s="210"/>
      <c r="G19" s="211"/>
      <c r="I19" s="1974"/>
      <c r="J19" s="227"/>
      <c r="K19" s="1976"/>
      <c r="M19" s="212"/>
      <c r="O19" s="210"/>
      <c r="Q19" s="213"/>
      <c r="S19" s="212"/>
      <c r="U19" s="212"/>
      <c r="W19" s="212"/>
      <c r="Y19" s="213"/>
    </row>
    <row r="20" spans="1:25" s="205" customFormat="1" ht="18" customHeight="1">
      <c r="A20" s="214"/>
      <c r="C20" s="214"/>
      <c r="E20" s="214"/>
      <c r="G20" s="215"/>
      <c r="I20" s="1370"/>
      <c r="J20" s="227"/>
      <c r="K20" s="1370"/>
      <c r="M20" s="216"/>
      <c r="O20" s="214"/>
      <c r="Q20" s="217"/>
      <c r="S20" s="216"/>
      <c r="U20" s="216"/>
      <c r="W20" s="216"/>
      <c r="Y20" s="217"/>
    </row>
    <row r="21" spans="1:25" s="205" customFormat="1" ht="12.6" customHeight="1">
      <c r="A21" s="214" t="s">
        <v>118</v>
      </c>
      <c r="B21" s="214"/>
      <c r="C21" s="214"/>
      <c r="D21" s="214"/>
      <c r="F21" s="199"/>
      <c r="G21" s="1309"/>
      <c r="J21" s="227"/>
      <c r="K21" s="1417"/>
      <c r="O21" s="1371" t="s">
        <v>157</v>
      </c>
      <c r="Q21" s="219">
        <f>SUM(Q5:Q19)</f>
        <v>0</v>
      </c>
      <c r="S21" s="218">
        <f>SUM(S5:S19)</f>
        <v>0</v>
      </c>
      <c r="T21" s="220"/>
      <c r="U21" s="218">
        <f>SUM(U5:U19)</f>
        <v>0</v>
      </c>
      <c r="V21" s="220"/>
      <c r="W21" s="218">
        <f>SUM(W5:W19)</f>
        <v>0</v>
      </c>
      <c r="Y21" s="219">
        <f>SUM(Y5:Y19)</f>
        <v>0</v>
      </c>
    </row>
    <row r="22" spans="1:25" s="205" customFormat="1" ht="12" customHeight="1">
      <c r="A22" s="221"/>
      <c r="B22" s="214"/>
      <c r="C22" s="214"/>
      <c r="D22" s="214"/>
      <c r="I22" s="227"/>
      <c r="J22" s="227"/>
      <c r="K22" s="227"/>
    </row>
    <row r="23" spans="1:25" s="227" customFormat="1" ht="13.5" customHeight="1">
      <c r="A23" s="222" t="s">
        <v>512</v>
      </c>
      <c r="B23" s="223"/>
      <c r="C23" s="223"/>
      <c r="D23" s="223"/>
      <c r="E23" s="224"/>
      <c r="F23" s="223"/>
      <c r="G23" s="223"/>
      <c r="H23" s="223"/>
      <c r="I23" s="223"/>
      <c r="J23" s="226"/>
      <c r="K23" s="1422"/>
      <c r="L23" s="230"/>
    </row>
    <row r="24" spans="1:25" s="227" customFormat="1" ht="12" customHeight="1">
      <c r="A24" s="228" t="s">
        <v>158</v>
      </c>
      <c r="B24" s="229"/>
      <c r="C24" s="230"/>
      <c r="D24" s="230"/>
      <c r="E24" s="230"/>
      <c r="F24" s="230"/>
      <c r="G24" s="230"/>
      <c r="H24" s="230"/>
      <c r="I24" s="233"/>
      <c r="J24" s="231"/>
      <c r="K24" s="1422"/>
      <c r="L24" s="230"/>
    </row>
    <row r="25" spans="1:25" s="227" customFormat="1" ht="12" customHeight="1">
      <c r="A25" s="228" t="s">
        <v>159</v>
      </c>
      <c r="B25" s="230"/>
      <c r="C25" s="230"/>
      <c r="D25" s="230"/>
      <c r="E25" s="230"/>
      <c r="F25" s="230"/>
      <c r="G25" s="230"/>
      <c r="H25" s="230"/>
      <c r="I25" s="225"/>
      <c r="J25" s="231"/>
      <c r="K25" s="1422"/>
      <c r="L25" s="230"/>
    </row>
    <row r="26" spans="1:25" s="227" customFormat="1" ht="9.75" customHeight="1">
      <c r="A26" s="228" t="s">
        <v>160</v>
      </c>
      <c r="B26" s="230"/>
      <c r="C26" s="230"/>
      <c r="D26" s="230"/>
      <c r="E26" s="230"/>
      <c r="F26" s="230"/>
      <c r="G26" s="230"/>
      <c r="H26" s="230"/>
      <c r="I26" s="225"/>
      <c r="J26" s="231"/>
      <c r="K26" s="1422"/>
      <c r="L26" s="230"/>
    </row>
    <row r="27" spans="1:25" s="227" customFormat="1" ht="11.25">
      <c r="A27" s="232"/>
      <c r="B27" s="233"/>
      <c r="C27" s="233"/>
      <c r="D27" s="233"/>
      <c r="E27" s="233"/>
      <c r="F27" s="233"/>
      <c r="G27" s="233"/>
      <c r="H27" s="233"/>
      <c r="I27" s="233"/>
      <c r="J27" s="234"/>
      <c r="K27" s="1422"/>
      <c r="L27" s="230"/>
    </row>
    <row r="28" spans="1:25">
      <c r="A28" s="227" t="s">
        <v>541</v>
      </c>
    </row>
    <row r="29" spans="1:25" ht="69" customHeight="1">
      <c r="A29" s="2390" t="s">
        <v>776</v>
      </c>
      <c r="B29" s="2391"/>
      <c r="C29" s="2391"/>
      <c r="D29" s="2391"/>
      <c r="E29" s="2391"/>
      <c r="F29" s="2391"/>
      <c r="G29" s="2391"/>
      <c r="H29" s="2391"/>
      <c r="I29" s="2391"/>
      <c r="J29" s="2391"/>
      <c r="K29" s="2391"/>
      <c r="L29" s="2391"/>
      <c r="M29" s="2391"/>
      <c r="N29" s="2391"/>
      <c r="O29" s="2391"/>
      <c r="P29" s="2391"/>
      <c r="Q29" s="2391"/>
      <c r="R29" s="2391"/>
      <c r="S29" s="2391"/>
      <c r="T29" s="2391"/>
      <c r="U29" s="2391"/>
      <c r="V29" s="2391"/>
      <c r="W29" s="2391"/>
      <c r="X29" s="2391"/>
      <c r="Y29" s="2391"/>
    </row>
    <row r="30" spans="1:25">
      <c r="A30" s="227" t="s">
        <v>542</v>
      </c>
    </row>
    <row r="31" spans="1:25">
      <c r="A31" s="227" t="s">
        <v>543</v>
      </c>
    </row>
    <row r="35" spans="1:1" ht="12" customHeight="1"/>
    <row r="37" spans="1:1" ht="11.25" customHeight="1"/>
    <row r="48" spans="1:1">
      <c r="A48" s="205"/>
    </row>
    <row r="55" ht="15.75" customHeight="1"/>
    <row r="62" ht="15" customHeight="1"/>
    <row r="63" ht="15.75" customHeight="1"/>
    <row r="65" ht="12.75" customHeight="1"/>
    <row r="66" ht="11.25" customHeight="1"/>
  </sheetData>
  <mergeCells count="1">
    <mergeCell ref="A29:Y29"/>
  </mergeCells>
  <dataValidations count="2">
    <dataValidation type="list" errorStyle="warning" allowBlank="1" showInputMessage="1" showErrorMessage="1" sqref="I5:I19">
      <formula1>"Préscolaire,Primaire,Secondaire,Familiale,Adulte"</formula1>
    </dataValidation>
    <dataValidation type="list" allowBlank="1" showInputMessage="1" showErrorMessage="1" sqref="K5:K19">
      <formula1>"Autochtone,Diversité"</formula1>
    </dataValidation>
  </dataValidations>
  <printOptions gridLinesSet="0"/>
  <pageMargins left="0.39370078740157483" right="0.39370078740157483" top="0.39370078740157483" bottom="0.39370078740157483" header="0" footer="0.27559055118110237"/>
  <pageSetup paperSize="5" scale="95" firstPageNumber="13" orientation="landscape" r:id="rId1"/>
  <headerFooter alignWithMargins="0">
    <oddFooter>&amp;R&amp;8Rapport final d'activité</odd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11"/>
  <sheetViews>
    <sheetView showGridLines="0" showWhiteSpace="0" topLeftCell="A82" zoomScaleNormal="100" workbookViewId="0">
      <selection activeCell="A111" sqref="A111:N111"/>
    </sheetView>
  </sheetViews>
  <sheetFormatPr baseColWidth="10" defaultRowHeight="12.75"/>
  <cols>
    <col min="1" max="1" width="2.140625" style="1439" customWidth="1"/>
    <col min="2" max="2" width="29.140625" style="1439" customWidth="1"/>
    <col min="3" max="3" width="1.42578125" style="1439" customWidth="1"/>
    <col min="4" max="4" width="21.42578125" style="1439" customWidth="1"/>
    <col min="5" max="5" width="1.28515625" style="1439" customWidth="1"/>
    <col min="6" max="6" width="20.5703125" style="1439" customWidth="1"/>
    <col min="7" max="7" width="1.5703125" style="1439" customWidth="1"/>
    <col min="8" max="8" width="16.7109375" style="1439" customWidth="1"/>
    <col min="9" max="9" width="1.42578125" style="1439" customWidth="1"/>
    <col min="10" max="10" width="7.5703125" style="1439" customWidth="1"/>
    <col min="11" max="11" width="1.85546875" style="1439" customWidth="1"/>
    <col min="12" max="12" width="6.5703125" style="1439" customWidth="1"/>
    <col min="13" max="13" width="2" style="1439" customWidth="1"/>
    <col min="14" max="14" width="21.85546875" style="1439" customWidth="1"/>
    <col min="15" max="16384" width="11.42578125" style="1439"/>
  </cols>
  <sheetData>
    <row r="1" spans="1:14" ht="26.25" customHeight="1">
      <c r="A1" s="1446" t="str">
        <f>"Annexe 1 : Gouvernance "&amp;'Page de garde'!C4</f>
        <v>Annexe 1 : Gouvernance 2018-2019</v>
      </c>
    </row>
    <row r="2" spans="1:14" ht="6.75" customHeight="1">
      <c r="A2" s="1446"/>
    </row>
    <row r="3" spans="1:14" ht="26.25" customHeight="1">
      <c r="A3" s="1446" t="s">
        <v>419</v>
      </c>
      <c r="B3" s="1447"/>
    </row>
    <row r="4" spans="1:14" ht="15">
      <c r="A4" s="1430" t="s">
        <v>149</v>
      </c>
      <c r="B4" s="1448"/>
      <c r="C4" s="1692">
        <f>'Page de garde'!C3</f>
        <v>0</v>
      </c>
      <c r="D4" s="1685"/>
      <c r="E4" s="1685"/>
      <c r="F4" s="1685"/>
      <c r="G4" s="1685"/>
      <c r="H4" s="1685"/>
      <c r="I4" s="1685"/>
      <c r="J4" s="1685"/>
      <c r="K4" s="1685"/>
      <c r="L4" s="1685"/>
      <c r="M4" s="1685"/>
    </row>
    <row r="5" spans="1:14" s="1443" customFormat="1" ht="15">
      <c r="A5" s="1444" t="s">
        <v>463</v>
      </c>
      <c r="B5" s="1448"/>
      <c r="C5" s="1437"/>
      <c r="D5" s="1449"/>
      <c r="E5" s="1437"/>
      <c r="F5" s="1450"/>
      <c r="G5" s="1437"/>
      <c r="H5" s="1437"/>
      <c r="I5" s="1437"/>
      <c r="J5" s="1437"/>
      <c r="K5" s="1437"/>
      <c r="L5" s="1437"/>
      <c r="M5" s="1437"/>
    </row>
    <row r="6" spans="1:14" s="1438" customFormat="1" ht="12">
      <c r="A6" s="1451" t="s">
        <v>440</v>
      </c>
      <c r="B6" s="1440"/>
      <c r="D6" s="1452"/>
      <c r="E6" s="1452"/>
      <c r="F6" s="1452"/>
      <c r="G6" s="1452"/>
      <c r="H6" s="1452"/>
      <c r="I6" s="1452"/>
      <c r="J6" s="1452"/>
      <c r="K6" s="1452"/>
      <c r="L6" s="1452"/>
      <c r="M6" s="1452"/>
    </row>
    <row r="7" spans="1:14" s="1438" customFormat="1" ht="12">
      <c r="A7" s="1454" t="s">
        <v>437</v>
      </c>
      <c r="B7" s="1455"/>
      <c r="C7" s="1456"/>
      <c r="D7" s="1456"/>
      <c r="E7" s="1456"/>
      <c r="F7" s="1456"/>
      <c r="G7" s="1456"/>
      <c r="H7" s="1452"/>
      <c r="J7" s="1457"/>
      <c r="L7" s="1457"/>
      <c r="M7" s="1452"/>
    </row>
    <row r="8" spans="1:14" s="1438" customFormat="1" ht="12">
      <c r="A8" s="1454" t="s">
        <v>438</v>
      </c>
      <c r="B8" s="1454"/>
      <c r="C8" s="1456"/>
      <c r="D8" s="1456"/>
      <c r="E8" s="1456"/>
      <c r="F8" s="1456"/>
      <c r="G8" s="1456"/>
      <c r="H8" s="1452"/>
      <c r="I8" s="1452"/>
      <c r="J8" s="1457"/>
      <c r="K8" s="1452"/>
      <c r="L8" s="1457"/>
      <c r="M8" s="1452"/>
    </row>
    <row r="9" spans="1:14" s="1438" customFormat="1" ht="12">
      <c r="A9" s="1454" t="s">
        <v>439</v>
      </c>
      <c r="B9" s="1454"/>
      <c r="C9" s="1456"/>
      <c r="D9" s="1456"/>
      <c r="E9" s="1456"/>
      <c r="F9" s="1456"/>
      <c r="G9" s="1456"/>
      <c r="H9" s="1452"/>
      <c r="I9" s="1452"/>
      <c r="J9" s="1457"/>
      <c r="K9" s="1452"/>
      <c r="L9" s="1457"/>
      <c r="M9" s="1452"/>
    </row>
    <row r="10" spans="1:14" s="1438" customFormat="1" ht="8.25" customHeight="1">
      <c r="A10" s="1458"/>
      <c r="B10" s="1458"/>
      <c r="C10" s="1452"/>
      <c r="D10" s="1452"/>
      <c r="E10" s="1452"/>
      <c r="F10" s="1452"/>
      <c r="G10" s="1452"/>
      <c r="H10" s="1452"/>
      <c r="I10" s="1452"/>
      <c r="J10" s="1452"/>
      <c r="K10" s="1452"/>
      <c r="L10" s="1452"/>
      <c r="M10" s="1452"/>
    </row>
    <row r="11" spans="1:14" s="1438" customFormat="1" ht="2.25" customHeight="1">
      <c r="A11" s="1458"/>
      <c r="B11" s="1459"/>
      <c r="C11" s="1452"/>
      <c r="D11" s="1452"/>
      <c r="E11" s="1452"/>
      <c r="F11" s="1452"/>
      <c r="G11" s="1452"/>
      <c r="H11" s="1452"/>
      <c r="I11" s="1452"/>
      <c r="J11" s="1452"/>
      <c r="K11" s="1452"/>
      <c r="L11" s="1452"/>
      <c r="M11" s="1452"/>
    </row>
    <row r="12" spans="1:14" s="1441" customFormat="1" ht="20.25" customHeight="1" thickBot="1">
      <c r="A12" s="1460" t="s">
        <v>455</v>
      </c>
      <c r="B12" s="1460" t="s">
        <v>419</v>
      </c>
    </row>
    <row r="13" spans="1:14" s="1465" customFormat="1" ht="75" customHeight="1" thickBot="1">
      <c r="A13" s="1461"/>
      <c r="B13" s="1462" t="s">
        <v>420</v>
      </c>
      <c r="C13" s="1462"/>
      <c r="D13" s="1462" t="s">
        <v>421</v>
      </c>
      <c r="E13" s="1462"/>
      <c r="F13" s="1462" t="s">
        <v>428</v>
      </c>
      <c r="G13" s="1462"/>
      <c r="H13" s="1462" t="s">
        <v>452</v>
      </c>
      <c r="I13" s="1462"/>
      <c r="J13" s="1463" t="s">
        <v>444</v>
      </c>
      <c r="K13" s="1463"/>
      <c r="L13" s="1463" t="s">
        <v>422</v>
      </c>
      <c r="M13" s="1462"/>
      <c r="N13" s="1464" t="s">
        <v>462</v>
      </c>
    </row>
    <row r="14" spans="1:14" s="1441" customFormat="1" thickTop="1">
      <c r="A14" s="1466"/>
      <c r="B14" s="1467"/>
      <c r="C14" s="1468"/>
      <c r="D14" s="1467"/>
      <c r="E14" s="1468"/>
      <c r="F14" s="1467"/>
      <c r="G14" s="1468"/>
      <c r="H14" s="1467" t="s">
        <v>423</v>
      </c>
      <c r="I14" s="1468"/>
      <c r="J14" s="1467"/>
      <c r="K14" s="1468"/>
      <c r="L14" s="1467"/>
      <c r="M14" s="1468"/>
      <c r="N14" s="1469"/>
    </row>
    <row r="15" spans="1:14" s="1441" customFormat="1" ht="12">
      <c r="A15" s="1466"/>
      <c r="B15" s="1470"/>
      <c r="C15" s="1468"/>
      <c r="D15" s="1470"/>
      <c r="E15" s="1468"/>
      <c r="F15" s="1470"/>
      <c r="G15" s="1468"/>
      <c r="H15" s="1470" t="s">
        <v>424</v>
      </c>
      <c r="I15" s="1468"/>
      <c r="J15" s="1470"/>
      <c r="K15" s="1468"/>
      <c r="L15" s="1470"/>
      <c r="M15" s="1468"/>
      <c r="N15" s="1471"/>
    </row>
    <row r="16" spans="1:14" s="1441" customFormat="1" ht="12">
      <c r="A16" s="1466"/>
      <c r="B16" s="1470"/>
      <c r="C16" s="1468"/>
      <c r="D16" s="1470"/>
      <c r="E16" s="1468"/>
      <c r="F16" s="1470"/>
      <c r="G16" s="1468"/>
      <c r="H16" s="1470" t="s">
        <v>425</v>
      </c>
      <c r="I16" s="1468"/>
      <c r="J16" s="1470"/>
      <c r="K16" s="1468"/>
      <c r="L16" s="1470"/>
      <c r="M16" s="1468"/>
      <c r="N16" s="1471"/>
    </row>
    <row r="17" spans="1:14" s="1441" customFormat="1" ht="12">
      <c r="A17" s="1466"/>
      <c r="B17" s="1470"/>
      <c r="C17" s="1468"/>
      <c r="D17" s="1470"/>
      <c r="E17" s="1468"/>
      <c r="F17" s="1470"/>
      <c r="G17" s="1468"/>
      <c r="H17" s="1470" t="s">
        <v>426</v>
      </c>
      <c r="I17" s="1468"/>
      <c r="J17" s="1470"/>
      <c r="K17" s="1468"/>
      <c r="L17" s="1470"/>
      <c r="M17" s="1468"/>
      <c r="N17" s="1471"/>
    </row>
    <row r="18" spans="1:14" s="1441" customFormat="1" ht="12">
      <c r="A18" s="1466"/>
      <c r="B18" s="1470"/>
      <c r="C18" s="1468"/>
      <c r="D18" s="1470"/>
      <c r="E18" s="1468"/>
      <c r="F18" s="1470"/>
      <c r="G18" s="1468"/>
      <c r="H18" s="1470" t="s">
        <v>427</v>
      </c>
      <c r="I18" s="1468"/>
      <c r="J18" s="1470"/>
      <c r="K18" s="1468"/>
      <c r="L18" s="1470"/>
      <c r="M18" s="1468"/>
      <c r="N18" s="1471"/>
    </row>
    <row r="19" spans="1:14" s="1441" customFormat="1" ht="12">
      <c r="A19" s="1466"/>
      <c r="B19" s="1470"/>
      <c r="C19" s="1468"/>
      <c r="D19" s="1470"/>
      <c r="E19" s="1468"/>
      <c r="F19" s="1470"/>
      <c r="G19" s="1468"/>
      <c r="H19" s="1470" t="s">
        <v>427</v>
      </c>
      <c r="I19" s="1468"/>
      <c r="J19" s="1470"/>
      <c r="K19" s="1468"/>
      <c r="L19" s="1470"/>
      <c r="M19" s="1468"/>
      <c r="N19" s="1471"/>
    </row>
    <row r="20" spans="1:14" s="1441" customFormat="1" ht="12">
      <c r="A20" s="1466"/>
      <c r="B20" s="1470"/>
      <c r="C20" s="1468"/>
      <c r="D20" s="1470"/>
      <c r="E20" s="1468"/>
      <c r="F20" s="1470"/>
      <c r="G20" s="1468"/>
      <c r="H20" s="1470"/>
      <c r="I20" s="1468"/>
      <c r="J20" s="1470"/>
      <c r="K20" s="1468"/>
      <c r="L20" s="1470"/>
      <c r="M20" s="1468"/>
      <c r="N20" s="1471"/>
    </row>
    <row r="21" spans="1:14" s="1441" customFormat="1" ht="12">
      <c r="A21" s="1466"/>
      <c r="B21" s="1470"/>
      <c r="C21" s="1468"/>
      <c r="D21" s="1470"/>
      <c r="E21" s="1468"/>
      <c r="F21" s="1470"/>
      <c r="G21" s="1468"/>
      <c r="H21" s="1470"/>
      <c r="I21" s="1468"/>
      <c r="J21" s="1470"/>
      <c r="K21" s="1468"/>
      <c r="L21" s="1470"/>
      <c r="M21" s="1468"/>
      <c r="N21" s="1471"/>
    </row>
    <row r="22" spans="1:14" s="1441" customFormat="1" ht="12">
      <c r="A22" s="1466"/>
      <c r="B22" s="1470"/>
      <c r="C22" s="1468"/>
      <c r="D22" s="1470"/>
      <c r="E22" s="1468"/>
      <c r="F22" s="1470"/>
      <c r="G22" s="1468"/>
      <c r="H22" s="1470"/>
      <c r="I22" s="1468"/>
      <c r="J22" s="1470"/>
      <c r="K22" s="1468"/>
      <c r="L22" s="1470"/>
      <c r="M22" s="1468"/>
      <c r="N22" s="1471"/>
    </row>
    <row r="23" spans="1:14" s="1441" customFormat="1" ht="12">
      <c r="A23" s="1466"/>
      <c r="B23" s="1470"/>
      <c r="C23" s="1468"/>
      <c r="D23" s="1470"/>
      <c r="E23" s="1468"/>
      <c r="F23" s="1470"/>
      <c r="G23" s="1468"/>
      <c r="H23" s="1470"/>
      <c r="I23" s="1468"/>
      <c r="J23" s="1470"/>
      <c r="K23" s="1468"/>
      <c r="L23" s="1470"/>
      <c r="M23" s="1468"/>
      <c r="N23" s="1471"/>
    </row>
    <row r="24" spans="1:14" s="1441" customFormat="1" thickBot="1">
      <c r="A24" s="1472"/>
      <c r="B24" s="1473"/>
      <c r="C24" s="1474"/>
      <c r="D24" s="1473"/>
      <c r="E24" s="1474"/>
      <c r="F24" s="1473"/>
      <c r="G24" s="1474"/>
      <c r="H24" s="1473"/>
      <c r="I24" s="1474"/>
      <c r="J24" s="1473"/>
      <c r="K24" s="1474"/>
      <c r="L24" s="1473"/>
      <c r="M24" s="1474"/>
      <c r="N24" s="1475"/>
    </row>
    <row r="25" spans="1:14" s="1441" customFormat="1" ht="12">
      <c r="B25" s="1458"/>
    </row>
    <row r="26" spans="1:14" s="1441" customFormat="1" ht="23.25" customHeight="1" thickBot="1">
      <c r="A26" s="1460" t="s">
        <v>457</v>
      </c>
      <c r="B26" s="1476" t="s">
        <v>429</v>
      </c>
    </row>
    <row r="27" spans="1:14" s="1441" customFormat="1" ht="42.75" customHeight="1" thickBot="1">
      <c r="A27" s="1477"/>
      <c r="B27" s="1462"/>
      <c r="C27" s="1462"/>
      <c r="D27" s="1462" t="s">
        <v>415</v>
      </c>
      <c r="E27" s="1462"/>
      <c r="F27" s="1478" t="s">
        <v>768</v>
      </c>
      <c r="G27" s="1479"/>
      <c r="H27" s="1479" t="s">
        <v>416</v>
      </c>
      <c r="I27" s="1479"/>
      <c r="J27" s="2412" t="s">
        <v>464</v>
      </c>
      <c r="K27" s="2412"/>
      <c r="L27" s="2412"/>
      <c r="M27" s="2413"/>
      <c r="N27" s="1438"/>
    </row>
    <row r="28" spans="1:14" s="1441" customFormat="1" thickTop="1">
      <c r="A28" s="1466"/>
      <c r="B28" s="1468" t="s">
        <v>417</v>
      </c>
      <c r="C28" s="1468"/>
      <c r="D28" s="1467"/>
      <c r="E28" s="1468"/>
      <c r="F28" s="1480"/>
      <c r="G28" s="1481"/>
      <c r="H28" s="1480"/>
      <c r="I28" s="1481"/>
      <c r="J28" s="2414"/>
      <c r="K28" s="2414"/>
      <c r="L28" s="2414"/>
      <c r="M28" s="2415"/>
    </row>
    <row r="29" spans="1:14" s="1441" customFormat="1" ht="12">
      <c r="A29" s="1466"/>
      <c r="B29" s="1468" t="s">
        <v>418</v>
      </c>
      <c r="C29" s="1468"/>
      <c r="D29" s="1470"/>
      <c r="E29" s="1468"/>
      <c r="F29" s="1470"/>
      <c r="G29" s="1468"/>
      <c r="H29" s="1470"/>
      <c r="I29" s="1468"/>
      <c r="J29" s="2405"/>
      <c r="K29" s="2405"/>
      <c r="L29" s="2405"/>
      <c r="M29" s="2406"/>
    </row>
    <row r="30" spans="1:14" s="1441" customFormat="1" ht="12">
      <c r="A30" s="1466"/>
      <c r="B30" s="1468" t="s">
        <v>436</v>
      </c>
      <c r="C30" s="1468"/>
      <c r="D30" s="1470"/>
      <c r="E30" s="1468"/>
      <c r="F30" s="1470"/>
      <c r="G30" s="1468"/>
      <c r="H30" s="1470"/>
      <c r="I30" s="1468"/>
      <c r="J30" s="2405"/>
      <c r="K30" s="2405"/>
      <c r="L30" s="2405"/>
      <c r="M30" s="2406"/>
    </row>
    <row r="31" spans="1:14" s="1441" customFormat="1" ht="12">
      <c r="A31" s="1466"/>
      <c r="B31" s="1467"/>
      <c r="C31" s="1468"/>
      <c r="D31" s="1470"/>
      <c r="E31" s="1468"/>
      <c r="F31" s="1470"/>
      <c r="G31" s="1468"/>
      <c r="H31" s="1470"/>
      <c r="I31" s="1468"/>
      <c r="J31" s="2405"/>
      <c r="K31" s="2405"/>
      <c r="L31" s="2405"/>
      <c r="M31" s="2406"/>
    </row>
    <row r="32" spans="1:14" s="1441" customFormat="1" ht="12">
      <c r="A32" s="1466"/>
      <c r="B32" s="1470"/>
      <c r="C32" s="1468"/>
      <c r="D32" s="1470"/>
      <c r="E32" s="1468"/>
      <c r="F32" s="1470"/>
      <c r="G32" s="1468"/>
      <c r="H32" s="1470"/>
      <c r="I32" s="1468"/>
      <c r="J32" s="2405"/>
      <c r="K32" s="2405"/>
      <c r="L32" s="2405"/>
      <c r="M32" s="2406"/>
    </row>
    <row r="33" spans="1:14" s="1441" customFormat="1" ht="12">
      <c r="A33" s="1466"/>
      <c r="B33" s="1470"/>
      <c r="C33" s="1468"/>
      <c r="D33" s="1470"/>
      <c r="E33" s="1468"/>
      <c r="F33" s="1470"/>
      <c r="G33" s="1468"/>
      <c r="H33" s="1470"/>
      <c r="I33" s="1468"/>
      <c r="J33" s="2405"/>
      <c r="K33" s="2405"/>
      <c r="L33" s="2405"/>
      <c r="M33" s="2406"/>
    </row>
    <row r="34" spans="1:14" s="1441" customFormat="1" ht="12">
      <c r="A34" s="1466"/>
      <c r="B34" s="1470"/>
      <c r="C34" s="1468"/>
      <c r="D34" s="1470"/>
      <c r="E34" s="1468"/>
      <c r="F34" s="1470"/>
      <c r="G34" s="1468"/>
      <c r="H34" s="1470"/>
      <c r="I34" s="1468"/>
      <c r="J34" s="2405"/>
      <c r="K34" s="2405"/>
      <c r="L34" s="2405"/>
      <c r="M34" s="2406"/>
    </row>
    <row r="35" spans="1:14" s="1441" customFormat="1" thickBot="1">
      <c r="A35" s="1472"/>
      <c r="B35" s="1473"/>
      <c r="C35" s="1474"/>
      <c r="D35" s="1473"/>
      <c r="E35" s="1474"/>
      <c r="F35" s="1473"/>
      <c r="G35" s="1474"/>
      <c r="H35" s="1473"/>
      <c r="I35" s="1482"/>
      <c r="J35" s="2407"/>
      <c r="K35" s="2407"/>
      <c r="L35" s="2407"/>
      <c r="M35" s="2408"/>
    </row>
    <row r="36" spans="1:14" s="1441" customFormat="1" ht="12">
      <c r="B36" s="1483" t="s">
        <v>454</v>
      </c>
    </row>
    <row r="37" spans="1:14" s="1441" customFormat="1" ht="12">
      <c r="B37" s="1483"/>
    </row>
    <row r="38" spans="1:14" s="1441" customFormat="1" ht="26.25" customHeight="1">
      <c r="A38" s="1484" t="s">
        <v>456</v>
      </c>
      <c r="B38" s="2409" t="s">
        <v>465</v>
      </c>
      <c r="C38" s="2409"/>
      <c r="D38" s="2409"/>
      <c r="E38" s="2409"/>
      <c r="F38" s="2409"/>
      <c r="G38" s="2409"/>
      <c r="H38" s="2409"/>
      <c r="I38" s="2409"/>
      <c r="J38" s="2409"/>
      <c r="K38" s="2409"/>
      <c r="L38" s="2409"/>
      <c r="M38" s="2409"/>
      <c r="N38" s="2409"/>
    </row>
    <row r="39" spans="1:14" s="1441" customFormat="1" ht="12">
      <c r="B39" s="1483"/>
    </row>
    <row r="40" spans="1:14" s="1441" customFormat="1" ht="12">
      <c r="B40" s="1483"/>
    </row>
    <row r="41" spans="1:14" s="1441" customFormat="1" ht="12">
      <c r="B41" s="1483"/>
    </row>
    <row r="42" spans="1:14" s="1441" customFormat="1" ht="12">
      <c r="B42" s="1483"/>
    </row>
    <row r="43" spans="1:14" s="1441" customFormat="1" ht="12">
      <c r="B43" s="1483"/>
    </row>
    <row r="44" spans="1:14" s="1441" customFormat="1" ht="12">
      <c r="B44" s="1483"/>
    </row>
    <row r="45" spans="1:14" s="1441" customFormat="1" ht="12">
      <c r="B45" s="1483"/>
    </row>
    <row r="46" spans="1:14" s="1441" customFormat="1" ht="12">
      <c r="B46" s="1483"/>
    </row>
    <row r="47" spans="1:14" s="1441" customFormat="1" ht="7.5" customHeight="1"/>
    <row r="48" spans="1:14" s="1441" customFormat="1" ht="25.5" customHeight="1" thickBot="1">
      <c r="A48" s="1484" t="s">
        <v>458</v>
      </c>
      <c r="B48" s="2410" t="s">
        <v>451</v>
      </c>
      <c r="C48" s="2410"/>
      <c r="D48" s="2410"/>
      <c r="E48" s="2410"/>
      <c r="F48" s="2410"/>
      <c r="G48" s="2410"/>
      <c r="H48" s="2410"/>
      <c r="I48" s="2410"/>
      <c r="J48" s="2410"/>
      <c r="K48" s="2410"/>
      <c r="L48" s="2410"/>
      <c r="M48" s="2410"/>
      <c r="N48" s="2410"/>
    </row>
    <row r="49" spans="1:14" s="1441" customFormat="1" ht="12">
      <c r="A49" s="1477"/>
      <c r="B49" s="1485" t="s">
        <v>435</v>
      </c>
      <c r="C49" s="1486"/>
      <c r="D49" s="1486"/>
      <c r="E49" s="1486"/>
      <c r="F49" s="1479" t="s">
        <v>86</v>
      </c>
      <c r="G49" s="1487"/>
    </row>
    <row r="50" spans="1:14" s="1441" customFormat="1" ht="16.5" customHeight="1">
      <c r="A50" s="1466"/>
      <c r="B50" s="1488" t="s">
        <v>431</v>
      </c>
      <c r="C50" s="1489"/>
      <c r="D50" s="1489"/>
      <c r="E50" s="1490"/>
      <c r="F50" s="1467"/>
      <c r="G50" s="1491"/>
    </row>
    <row r="51" spans="1:14" s="1441" customFormat="1" ht="12">
      <c r="A51" s="1466"/>
      <c r="B51" s="1488" t="s">
        <v>432</v>
      </c>
      <c r="C51" s="1489"/>
      <c r="D51" s="1489"/>
      <c r="E51" s="1490"/>
      <c r="F51" s="1470"/>
      <c r="G51" s="1491"/>
    </row>
    <row r="52" spans="1:14" s="1441" customFormat="1" ht="12">
      <c r="A52" s="1466"/>
      <c r="B52" s="1488" t="s">
        <v>433</v>
      </c>
      <c r="C52" s="1489"/>
      <c r="D52" s="1489"/>
      <c r="E52" s="1490"/>
      <c r="F52" s="1470"/>
      <c r="G52" s="1491"/>
    </row>
    <row r="53" spans="1:14" s="1441" customFormat="1" ht="12">
      <c r="A53" s="1466"/>
      <c r="B53" s="1488" t="s">
        <v>434</v>
      </c>
      <c r="C53" s="1489"/>
      <c r="D53" s="1489"/>
      <c r="E53" s="1490"/>
      <c r="F53" s="1470"/>
      <c r="G53" s="1491"/>
    </row>
    <row r="54" spans="1:14" s="1441" customFormat="1" ht="12">
      <c r="A54" s="1466"/>
      <c r="B54" s="1489" t="s">
        <v>430</v>
      </c>
      <c r="C54" s="1489"/>
      <c r="D54" s="1489"/>
      <c r="E54" s="1490"/>
      <c r="F54" s="1470">
        <f>SUM(F50:F53)</f>
        <v>0</v>
      </c>
      <c r="G54" s="1491"/>
    </row>
    <row r="55" spans="1:14" s="1441" customFormat="1" ht="6" customHeight="1" thickBot="1">
      <c r="A55" s="1472"/>
      <c r="B55" s="1482"/>
      <c r="C55" s="1482"/>
      <c r="D55" s="1482"/>
      <c r="E55" s="1482"/>
      <c r="F55" s="1482"/>
      <c r="G55" s="1492"/>
    </row>
    <row r="56" spans="1:14" s="1441" customFormat="1" ht="12"/>
    <row r="57" spans="1:14" s="1441" customFormat="1" thickBot="1">
      <c r="A57" s="1460" t="s">
        <v>459</v>
      </c>
      <c r="B57" s="1493" t="s">
        <v>466</v>
      </c>
    </row>
    <row r="58" spans="1:14" s="1441" customFormat="1" ht="15" customHeight="1">
      <c r="A58" s="1477"/>
      <c r="B58" s="1494" t="s">
        <v>441</v>
      </c>
      <c r="C58" s="1495"/>
      <c r="D58" s="1495"/>
      <c r="E58" s="1495"/>
      <c r="F58" s="1495"/>
      <c r="G58" s="1495"/>
      <c r="H58" s="1496"/>
    </row>
    <row r="59" spans="1:14" s="1441" customFormat="1" ht="12">
      <c r="A59" s="1466"/>
      <c r="B59" s="1489" t="s">
        <v>442</v>
      </c>
      <c r="C59" s="1442"/>
      <c r="D59" s="1442"/>
      <c r="E59" s="1489"/>
      <c r="F59" s="1489"/>
      <c r="G59" s="1489"/>
      <c r="H59" s="1497"/>
    </row>
    <row r="60" spans="1:14" s="1441" customFormat="1" ht="12">
      <c r="A60" s="1466"/>
      <c r="B60" s="1489" t="s">
        <v>443</v>
      </c>
      <c r="C60" s="1442"/>
      <c r="D60" s="1442"/>
      <c r="E60" s="1489"/>
      <c r="F60" s="1489"/>
      <c r="G60" s="1489"/>
      <c r="H60" s="1497"/>
    </row>
    <row r="61" spans="1:14" s="1441" customFormat="1" ht="17.25" customHeight="1" thickBot="1">
      <c r="A61" s="1472"/>
      <c r="B61" s="2134" t="s">
        <v>711</v>
      </c>
      <c r="C61" s="2135"/>
      <c r="D61" s="2135"/>
      <c r="E61" s="2135"/>
      <c r="F61" s="2135"/>
      <c r="G61" s="2135"/>
      <c r="H61" s="2136"/>
    </row>
    <row r="62" spans="1:14" s="1441" customFormat="1" ht="12">
      <c r="B62" s="1483"/>
      <c r="C62" s="1483"/>
      <c r="D62" s="1483"/>
      <c r="E62" s="1483"/>
      <c r="F62" s="1483"/>
      <c r="G62" s="1483"/>
      <c r="H62" s="1483"/>
    </row>
    <row r="63" spans="1:14" s="1510" customFormat="1" ht="34.5" customHeight="1">
      <c r="A63" s="1484" t="s">
        <v>460</v>
      </c>
      <c r="B63" s="2411" t="s">
        <v>461</v>
      </c>
      <c r="C63" s="2411"/>
      <c r="D63" s="2411"/>
      <c r="E63" s="2411"/>
      <c r="F63" s="2411"/>
      <c r="G63" s="2411"/>
      <c r="H63" s="2411"/>
      <c r="I63" s="2411"/>
      <c r="J63" s="2411"/>
      <c r="K63" s="2411"/>
      <c r="L63" s="2411"/>
      <c r="M63" s="2411"/>
      <c r="N63" s="2411"/>
    </row>
    <row r="64" spans="1:14" s="1441" customFormat="1" ht="12">
      <c r="A64" s="1442"/>
      <c r="B64" s="2401"/>
      <c r="C64" s="2401"/>
      <c r="D64" s="2401"/>
      <c r="E64" s="2401"/>
      <c r="F64" s="2401"/>
      <c r="G64" s="2401"/>
      <c r="H64" s="2401"/>
      <c r="I64" s="1442"/>
    </row>
    <row r="65" spans="1:9" s="1441" customFormat="1" ht="12">
      <c r="A65" s="1442"/>
      <c r="B65" s="2401"/>
      <c r="C65" s="2401"/>
      <c r="D65" s="2401"/>
      <c r="E65" s="2401"/>
      <c r="F65" s="2401"/>
      <c r="G65" s="2401"/>
      <c r="H65" s="2401"/>
      <c r="I65" s="1442"/>
    </row>
    <row r="66" spans="1:9" s="1441" customFormat="1" ht="12">
      <c r="A66" s="1442"/>
      <c r="B66" s="2401"/>
      <c r="C66" s="2401"/>
      <c r="D66" s="2401"/>
      <c r="E66" s="2401"/>
      <c r="F66" s="2401"/>
      <c r="G66" s="2401"/>
      <c r="H66" s="2401"/>
      <c r="I66" s="1442"/>
    </row>
    <row r="67" spans="1:9" s="1441" customFormat="1" ht="12">
      <c r="A67" s="1442"/>
      <c r="B67" s="2401"/>
      <c r="C67" s="2401"/>
      <c r="D67" s="2401"/>
      <c r="E67" s="2401"/>
      <c r="F67" s="2401"/>
      <c r="G67" s="2401"/>
      <c r="H67" s="2401"/>
      <c r="I67" s="1442"/>
    </row>
    <row r="68" spans="1:9" s="1441" customFormat="1" ht="12">
      <c r="A68" s="1442"/>
      <c r="B68" s="2401"/>
      <c r="C68" s="2401"/>
      <c r="D68" s="2401"/>
      <c r="E68" s="2401"/>
      <c r="F68" s="2401"/>
      <c r="G68" s="2401"/>
      <c r="H68" s="2401"/>
      <c r="I68" s="1442"/>
    </row>
    <row r="69" spans="1:9" s="1441" customFormat="1" ht="12">
      <c r="A69" s="1442"/>
      <c r="B69" s="2401"/>
      <c r="C69" s="2401"/>
      <c r="D69" s="2401"/>
      <c r="E69" s="2401"/>
      <c r="F69" s="2401"/>
      <c r="G69" s="2401"/>
      <c r="H69" s="2401"/>
      <c r="I69" s="1442"/>
    </row>
    <row r="70" spans="1:9" s="1441" customFormat="1" ht="12">
      <c r="A70" s="1442"/>
      <c r="B70" s="2401"/>
      <c r="C70" s="2401"/>
      <c r="D70" s="2401"/>
      <c r="E70" s="2401"/>
      <c r="F70" s="2401"/>
      <c r="G70" s="2401"/>
      <c r="H70" s="2401"/>
      <c r="I70" s="1442"/>
    </row>
    <row r="71" spans="1:9" s="1441" customFormat="1" ht="12">
      <c r="A71" s="1442"/>
      <c r="B71" s="2401"/>
      <c r="C71" s="2401"/>
      <c r="D71" s="2401"/>
      <c r="E71" s="2401"/>
      <c r="F71" s="2401"/>
      <c r="G71" s="2401"/>
      <c r="H71" s="2401"/>
      <c r="I71" s="1442"/>
    </row>
    <row r="72" spans="1:9" s="1441" customFormat="1" ht="12">
      <c r="A72" s="1442"/>
      <c r="B72" s="2401"/>
      <c r="C72" s="2401"/>
      <c r="D72" s="2401"/>
      <c r="E72" s="2401"/>
      <c r="F72" s="2401"/>
      <c r="G72" s="2401"/>
      <c r="H72" s="2401"/>
      <c r="I72" s="1442"/>
    </row>
    <row r="73" spans="1:9" s="1441" customFormat="1" ht="12">
      <c r="A73" s="1442"/>
      <c r="B73" s="2401"/>
      <c r="C73" s="2401"/>
      <c r="D73" s="2401"/>
      <c r="E73" s="2401"/>
      <c r="F73" s="2401"/>
      <c r="G73" s="2401"/>
      <c r="H73" s="2401"/>
      <c r="I73" s="1442"/>
    </row>
    <row r="74" spans="1:9" s="1441" customFormat="1" ht="12">
      <c r="A74" s="1442"/>
      <c r="B74" s="2401"/>
      <c r="C74" s="2401"/>
      <c r="D74" s="2401"/>
      <c r="E74" s="2401"/>
      <c r="F74" s="2401"/>
      <c r="G74" s="2401"/>
      <c r="H74" s="2401"/>
      <c r="I74" s="1442"/>
    </row>
    <row r="75" spans="1:9" s="1441" customFormat="1" ht="12">
      <c r="A75" s="1442"/>
      <c r="B75" s="2401"/>
      <c r="C75" s="2401"/>
      <c r="D75" s="2401"/>
      <c r="E75" s="2401"/>
      <c r="F75" s="2401"/>
      <c r="G75" s="2401"/>
      <c r="H75" s="2401"/>
      <c r="I75" s="1442"/>
    </row>
    <row r="76" spans="1:9" s="1441" customFormat="1" ht="12">
      <c r="A76" s="1442"/>
      <c r="B76" s="2401"/>
      <c r="C76" s="2401"/>
      <c r="D76" s="2401"/>
      <c r="E76" s="2401"/>
      <c r="F76" s="2401"/>
      <c r="G76" s="2401"/>
      <c r="H76" s="2401"/>
      <c r="I76" s="1442"/>
    </row>
    <row r="77" spans="1:9" s="1441" customFormat="1" ht="12">
      <c r="A77" s="1442"/>
      <c r="B77" s="2401"/>
      <c r="C77" s="2401"/>
      <c r="D77" s="2401"/>
      <c r="E77" s="2401"/>
      <c r="F77" s="2401"/>
      <c r="G77" s="2401"/>
      <c r="H77" s="2401"/>
      <c r="I77" s="1442"/>
    </row>
    <row r="78" spans="1:9" s="1441" customFormat="1" ht="12"/>
    <row r="79" spans="1:9" s="1441" customFormat="1" ht="12"/>
    <row r="80" spans="1:9" s="1441" customFormat="1" ht="12"/>
    <row r="81" spans="1:18" s="1441" customFormat="1" ht="12"/>
    <row r="82" spans="1:18" s="1441" customFormat="1" ht="30" customHeight="1">
      <c r="A82" s="1509" t="s">
        <v>453</v>
      </c>
      <c r="C82" s="37"/>
      <c r="D82" s="37"/>
      <c r="E82" s="37"/>
      <c r="F82" s="37"/>
      <c r="G82" s="37"/>
    </row>
    <row r="83" spans="1:18" s="1441" customFormat="1" ht="12">
      <c r="B83" s="1238"/>
      <c r="C83" s="37"/>
      <c r="D83" s="37"/>
      <c r="E83" s="37"/>
      <c r="F83" s="37"/>
      <c r="G83" s="37"/>
      <c r="H83" s="37"/>
    </row>
    <row r="84" spans="1:18" s="1441" customFormat="1" ht="15.75" customHeight="1" thickBot="1">
      <c r="A84" s="1493" t="s">
        <v>455</v>
      </c>
      <c r="B84" s="2402" t="s">
        <v>565</v>
      </c>
      <c r="C84" s="2403"/>
      <c r="D84" s="2403"/>
      <c r="E84" s="2403"/>
      <c r="F84" s="2403"/>
      <c r="G84" s="2403"/>
      <c r="H84" s="2403"/>
      <c r="I84" s="2403"/>
      <c r="J84" s="2403"/>
      <c r="K84" s="2403"/>
      <c r="L84" s="2403"/>
      <c r="M84" s="2403"/>
      <c r="N84" s="2403"/>
    </row>
    <row r="85" spans="1:18" s="1441" customFormat="1" ht="29.25" customHeight="1">
      <c r="A85" s="1477"/>
      <c r="B85" s="1239" t="s">
        <v>373</v>
      </c>
      <c r="C85" s="1421"/>
      <c r="D85" s="1495"/>
      <c r="E85" s="1495"/>
      <c r="F85" s="1427" t="s">
        <v>550</v>
      </c>
      <c r="G85" s="1427"/>
      <c r="H85" s="1427" t="s">
        <v>552</v>
      </c>
      <c r="I85" s="1427"/>
      <c r="J85" s="2404" t="s">
        <v>551</v>
      </c>
      <c r="K85" s="2404"/>
      <c r="L85" s="2404"/>
      <c r="M85" s="1495"/>
      <c r="N85" s="1498" t="s">
        <v>548</v>
      </c>
    </row>
    <row r="86" spans="1:18" s="1441" customFormat="1" ht="18" customHeight="1">
      <c r="A86" s="1466"/>
      <c r="B86" s="1418" t="s">
        <v>447</v>
      </c>
      <c r="C86" s="1419"/>
      <c r="D86" s="1442"/>
      <c r="E86" s="1442"/>
      <c r="F86" s="1240"/>
      <c r="G86" s="1419"/>
      <c r="H86" s="1240"/>
      <c r="I86" s="1419"/>
      <c r="J86" s="2400"/>
      <c r="K86" s="2400"/>
      <c r="L86" s="2400"/>
      <c r="M86" s="1442"/>
      <c r="N86" s="1499"/>
    </row>
    <row r="87" spans="1:18" s="1441" customFormat="1" ht="18" customHeight="1">
      <c r="A87" s="1466"/>
      <c r="B87" s="1418" t="s">
        <v>294</v>
      </c>
      <c r="C87" s="1419"/>
      <c r="D87" s="1442"/>
      <c r="E87" s="1442"/>
      <c r="F87" s="1420"/>
      <c r="G87" s="1419"/>
      <c r="H87" s="1420"/>
      <c r="I87" s="1419"/>
      <c r="J87" s="2393"/>
      <c r="K87" s="2393"/>
      <c r="L87" s="2393"/>
      <c r="M87" s="1442"/>
      <c r="N87" s="1500"/>
    </row>
    <row r="88" spans="1:18" s="1441" customFormat="1" ht="18" customHeight="1">
      <c r="A88" s="1501"/>
      <c r="B88" s="1418" t="s">
        <v>448</v>
      </c>
      <c r="C88" s="1419"/>
      <c r="D88" s="1442"/>
      <c r="E88" s="1442"/>
      <c r="F88" s="1420"/>
      <c r="G88" s="1419"/>
      <c r="H88" s="1420"/>
      <c r="I88" s="1419"/>
      <c r="J88" s="2393"/>
      <c r="K88" s="2393"/>
      <c r="L88" s="2393"/>
      <c r="M88" s="1502"/>
      <c r="N88" s="2396"/>
    </row>
    <row r="89" spans="1:18" s="1441" customFormat="1" ht="16.5" customHeight="1">
      <c r="A89" s="1501"/>
      <c r="B89" s="1418" t="s">
        <v>449</v>
      </c>
      <c r="C89" s="1419"/>
      <c r="D89" s="1442"/>
      <c r="E89" s="1442"/>
      <c r="F89" s="1420"/>
      <c r="G89" s="1419"/>
      <c r="H89" s="1420"/>
      <c r="I89" s="1419"/>
      <c r="J89" s="2393"/>
      <c r="K89" s="2393"/>
      <c r="L89" s="2393"/>
      <c r="M89" s="1502"/>
      <c r="N89" s="2397"/>
    </row>
    <row r="90" spans="1:18" s="1441" customFormat="1" ht="27" customHeight="1">
      <c r="A90" s="1501"/>
      <c r="B90" s="2399" t="s">
        <v>450</v>
      </c>
      <c r="C90" s="2399"/>
      <c r="D90" s="2399"/>
      <c r="E90" s="1442"/>
      <c r="F90" s="1420"/>
      <c r="G90" s="1419"/>
      <c r="H90" s="1420"/>
      <c r="I90" s="1419"/>
      <c r="J90" s="2393"/>
      <c r="K90" s="2393"/>
      <c r="L90" s="2393"/>
      <c r="M90" s="1502"/>
      <c r="N90" s="2398"/>
    </row>
    <row r="91" spans="1:18" s="1441" customFormat="1" ht="20.25" customHeight="1">
      <c r="A91" s="1501"/>
      <c r="B91" s="1418" t="s">
        <v>13</v>
      </c>
      <c r="C91" s="1419"/>
      <c r="D91" s="1442"/>
      <c r="E91" s="1442"/>
      <c r="F91" s="1241">
        <f>F86+F87+F88+F89+F90</f>
        <v>0</v>
      </c>
      <c r="G91" s="1419"/>
      <c r="H91" s="1241">
        <f>H86+H87+H88+H89+H90</f>
        <v>0</v>
      </c>
      <c r="I91" s="1419"/>
      <c r="J91" s="2392">
        <f>J86+J87+J88+J89+J90</f>
        <v>0</v>
      </c>
      <c r="K91" s="2393"/>
      <c r="L91" s="2393"/>
      <c r="M91" s="1502"/>
      <c r="N91" s="1242">
        <f>N86+N87+N88+N89+N90</f>
        <v>0</v>
      </c>
    </row>
    <row r="92" spans="1:18" s="1441" customFormat="1" ht="3.75" customHeight="1" thickBot="1">
      <c r="A92" s="1503"/>
      <c r="B92" s="1243"/>
      <c r="C92" s="1244"/>
      <c r="D92" s="1244"/>
      <c r="E92" s="1244"/>
      <c r="F92" s="1244"/>
      <c r="G92" s="1244"/>
      <c r="H92" s="1244"/>
      <c r="I92" s="1482"/>
      <c r="J92" s="1482"/>
      <c r="K92" s="1482"/>
      <c r="L92" s="1482"/>
      <c r="M92" s="1482"/>
      <c r="N92" s="1504"/>
    </row>
    <row r="93" spans="1:18" s="1441" customFormat="1" ht="13.5" customHeight="1">
      <c r="A93" s="1459"/>
      <c r="C93" s="37"/>
      <c r="D93" s="37"/>
      <c r="E93" s="37"/>
      <c r="F93" s="37"/>
      <c r="G93" s="37"/>
      <c r="H93" s="37"/>
      <c r="N93" s="1459"/>
      <c r="R93" s="1483"/>
    </row>
    <row r="94" spans="1:18" s="1438" customFormat="1" ht="12">
      <c r="A94" s="1505" t="s">
        <v>457</v>
      </c>
      <c r="B94" s="1506" t="s">
        <v>767</v>
      </c>
      <c r="N94" s="1507"/>
      <c r="R94" s="1453"/>
    </row>
    <row r="95" spans="1:18" s="1441" customFormat="1" ht="12"/>
    <row r="96" spans="1:18" s="1441" customFormat="1" ht="12"/>
    <row r="97" spans="1:14" s="1441" customFormat="1" ht="12"/>
    <row r="98" spans="1:14" s="1441" customFormat="1" ht="12"/>
    <row r="99" spans="1:14" s="1441" customFormat="1" ht="13.5" customHeight="1">
      <c r="A99" s="1459"/>
      <c r="C99" s="37"/>
      <c r="D99" s="37"/>
      <c r="E99" s="37"/>
      <c r="F99" s="37"/>
      <c r="G99" s="37"/>
      <c r="H99" s="37"/>
      <c r="N99" s="1459"/>
    </row>
    <row r="100" spans="1:14" s="1441" customFormat="1" ht="12">
      <c r="A100" s="1484" t="s">
        <v>456</v>
      </c>
      <c r="B100" s="1508" t="s">
        <v>445</v>
      </c>
    </row>
    <row r="101" spans="1:14" s="1441" customFormat="1" ht="12"/>
    <row r="102" spans="1:14" s="1441" customFormat="1" ht="12"/>
    <row r="103" spans="1:14" s="1441" customFormat="1" ht="12">
      <c r="C103" s="1459"/>
      <c r="E103" s="1459"/>
      <c r="F103" s="1459"/>
      <c r="G103" s="1459"/>
      <c r="H103" s="1459"/>
      <c r="I103" s="1459"/>
      <c r="J103" s="1459"/>
      <c r="K103" s="1459"/>
      <c r="L103" s="1459"/>
      <c r="M103" s="1459"/>
    </row>
    <row r="104" spans="1:14" s="1441" customFormat="1" ht="12">
      <c r="A104" s="1484" t="s">
        <v>458</v>
      </c>
      <c r="B104" s="1508" t="s">
        <v>446</v>
      </c>
      <c r="C104" s="1459"/>
      <c r="E104" s="1459"/>
      <c r="F104" s="1459"/>
      <c r="G104" s="1459"/>
      <c r="H104" s="1459"/>
      <c r="I104" s="1459"/>
      <c r="J104" s="1459"/>
      <c r="K104" s="1459"/>
      <c r="L104" s="1459"/>
      <c r="M104" s="1459"/>
    </row>
    <row r="109" spans="1:14">
      <c r="A109" s="1334" t="s">
        <v>549</v>
      </c>
    </row>
    <row r="110" spans="1:14">
      <c r="A110" s="1264" t="s">
        <v>547</v>
      </c>
    </row>
    <row r="111" spans="1:14" ht="86.25" customHeight="1">
      <c r="A111" s="2394" t="s">
        <v>777</v>
      </c>
      <c r="B111" s="2395"/>
      <c r="C111" s="2395"/>
      <c r="D111" s="2395"/>
      <c r="E111" s="2395"/>
      <c r="F111" s="2395"/>
      <c r="G111" s="2395"/>
      <c r="H111" s="2395"/>
      <c r="I111" s="2395"/>
      <c r="J111" s="2395"/>
      <c r="K111" s="2395"/>
      <c r="L111" s="2395"/>
      <c r="M111" s="2395"/>
      <c r="N111" s="2395"/>
    </row>
  </sheetData>
  <mergeCells count="37">
    <mergeCell ref="J31:M31"/>
    <mergeCell ref="J27:M27"/>
    <mergeCell ref="J28:M28"/>
    <mergeCell ref="J29:M29"/>
    <mergeCell ref="J30:M30"/>
    <mergeCell ref="B68:H68"/>
    <mergeCell ref="J32:M32"/>
    <mergeCell ref="J33:M33"/>
    <mergeCell ref="J34:M34"/>
    <mergeCell ref="J35:M35"/>
    <mergeCell ref="B38:N38"/>
    <mergeCell ref="B48:N48"/>
    <mergeCell ref="B63:N63"/>
    <mergeCell ref="B64:H64"/>
    <mergeCell ref="B65:H65"/>
    <mergeCell ref="B66:H66"/>
    <mergeCell ref="B67:H67"/>
    <mergeCell ref="J86:L86"/>
    <mergeCell ref="B69:H69"/>
    <mergeCell ref="B70:H70"/>
    <mergeCell ref="B71:H71"/>
    <mergeCell ref="B72:H72"/>
    <mergeCell ref="B73:H73"/>
    <mergeCell ref="B74:H74"/>
    <mergeCell ref="B75:H75"/>
    <mergeCell ref="B76:H76"/>
    <mergeCell ref="B77:H77"/>
    <mergeCell ref="B84:N84"/>
    <mergeCell ref="J85:L85"/>
    <mergeCell ref="J91:L91"/>
    <mergeCell ref="A111:N111"/>
    <mergeCell ref="J87:L87"/>
    <mergeCell ref="J88:L88"/>
    <mergeCell ref="N88:N90"/>
    <mergeCell ref="J89:L89"/>
    <mergeCell ref="B90:D90"/>
    <mergeCell ref="J90:L90"/>
  </mergeCells>
  <pageMargins left="0.23622047244094491" right="0.23622047244094491" top="0.39370078740157483" bottom="0.43307086614173229" header="0.23622047244094491" footer="0.23622047244094491"/>
  <pageSetup scale="95" orientation="landscape" r:id="rId1"/>
  <headerFooter>
    <oddFooter>&amp;RRapport final d'activité</oddFooter>
  </headerFooter>
  <rowBreaks count="2" manualBreakCount="2">
    <brk id="36" max="16383" man="1"/>
    <brk id="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70337" r:id="rId4" name="Check Box 1">
              <controlPr defaultSize="0" autoFill="0" autoLine="0" autoPict="0">
                <anchor moveWithCells="1">
                  <from>
                    <xdr:col>7</xdr:col>
                    <xdr:colOff>638175</xdr:colOff>
                    <xdr:row>5</xdr:row>
                    <xdr:rowOff>95250</xdr:rowOff>
                  </from>
                  <to>
                    <xdr:col>8</xdr:col>
                    <xdr:colOff>38100</xdr:colOff>
                    <xdr:row>6</xdr:row>
                    <xdr:rowOff>114300</xdr:rowOff>
                  </to>
                </anchor>
              </controlPr>
            </control>
          </mc:Choice>
        </mc:AlternateContent>
        <mc:AlternateContent xmlns:mc="http://schemas.openxmlformats.org/markup-compatibility/2006">
          <mc:Choice Requires="x14">
            <control shapeId="270338" r:id="rId5" name="Check Box 2">
              <controlPr defaultSize="0" autoFill="0" autoLine="0" autoPict="0">
                <anchor moveWithCells="1">
                  <from>
                    <xdr:col>9</xdr:col>
                    <xdr:colOff>123825</xdr:colOff>
                    <xdr:row>5</xdr:row>
                    <xdr:rowOff>95250</xdr:rowOff>
                  </from>
                  <to>
                    <xdr:col>11</xdr:col>
                    <xdr:colOff>9525</xdr:colOff>
                    <xdr:row>6</xdr:row>
                    <xdr:rowOff>114300</xdr:rowOff>
                  </to>
                </anchor>
              </controlPr>
            </control>
          </mc:Choice>
        </mc:AlternateContent>
        <mc:AlternateContent xmlns:mc="http://schemas.openxmlformats.org/markup-compatibility/2006">
          <mc:Choice Requires="x14">
            <control shapeId="270339" r:id="rId6" name="Check Box 3">
              <controlPr defaultSize="0" autoFill="0" autoLine="0" autoPict="0">
                <anchor moveWithCells="1">
                  <from>
                    <xdr:col>3</xdr:col>
                    <xdr:colOff>514350</xdr:colOff>
                    <xdr:row>56</xdr:row>
                    <xdr:rowOff>133350</xdr:rowOff>
                  </from>
                  <to>
                    <xdr:col>5</xdr:col>
                    <xdr:colOff>485775</xdr:colOff>
                    <xdr:row>58</xdr:row>
                    <xdr:rowOff>38100</xdr:rowOff>
                  </to>
                </anchor>
              </controlPr>
            </control>
          </mc:Choice>
        </mc:AlternateContent>
        <mc:AlternateContent xmlns:mc="http://schemas.openxmlformats.org/markup-compatibility/2006">
          <mc:Choice Requires="x14">
            <control shapeId="270340" r:id="rId7" name="Check Box 4">
              <controlPr defaultSize="0" autoFill="0" autoLine="0" autoPict="0">
                <anchor moveWithCells="1">
                  <from>
                    <xdr:col>3</xdr:col>
                    <xdr:colOff>514350</xdr:colOff>
                    <xdr:row>57</xdr:row>
                    <xdr:rowOff>152400</xdr:rowOff>
                  </from>
                  <to>
                    <xdr:col>5</xdr:col>
                    <xdr:colOff>485775</xdr:colOff>
                    <xdr:row>59</xdr:row>
                    <xdr:rowOff>19050</xdr:rowOff>
                  </to>
                </anchor>
              </controlPr>
            </control>
          </mc:Choice>
        </mc:AlternateContent>
        <mc:AlternateContent xmlns:mc="http://schemas.openxmlformats.org/markup-compatibility/2006">
          <mc:Choice Requires="x14">
            <control shapeId="270341" r:id="rId8" name="Check Box 5">
              <controlPr defaultSize="0" autoFill="0" autoLine="0" autoPict="0">
                <anchor moveWithCells="1">
                  <from>
                    <xdr:col>3</xdr:col>
                    <xdr:colOff>514350</xdr:colOff>
                    <xdr:row>58</xdr:row>
                    <xdr:rowOff>85725</xdr:rowOff>
                  </from>
                  <to>
                    <xdr:col>5</xdr:col>
                    <xdr:colOff>485775</xdr:colOff>
                    <xdr:row>60</xdr:row>
                    <xdr:rowOff>28575</xdr:rowOff>
                  </to>
                </anchor>
              </controlPr>
            </control>
          </mc:Choice>
        </mc:AlternateContent>
        <mc:AlternateContent xmlns:mc="http://schemas.openxmlformats.org/markup-compatibility/2006">
          <mc:Choice Requires="x14">
            <control shapeId="270342" r:id="rId9" name="Check Box 6">
              <controlPr defaultSize="0" autoFill="0" autoLine="0" autoPict="0">
                <anchor moveWithCells="1">
                  <from>
                    <xdr:col>7</xdr:col>
                    <xdr:colOff>19050</xdr:colOff>
                    <xdr:row>56</xdr:row>
                    <xdr:rowOff>133350</xdr:rowOff>
                  </from>
                  <to>
                    <xdr:col>7</xdr:col>
                    <xdr:colOff>590550</xdr:colOff>
                    <xdr:row>58</xdr:row>
                    <xdr:rowOff>38100</xdr:rowOff>
                  </to>
                </anchor>
              </controlPr>
            </control>
          </mc:Choice>
        </mc:AlternateContent>
        <mc:AlternateContent xmlns:mc="http://schemas.openxmlformats.org/markup-compatibility/2006">
          <mc:Choice Requires="x14">
            <control shapeId="270343" r:id="rId10" name="Check Box 7">
              <controlPr defaultSize="0" autoFill="0" autoLine="0" autoPict="0">
                <anchor moveWithCells="1">
                  <from>
                    <xdr:col>7</xdr:col>
                    <xdr:colOff>19050</xdr:colOff>
                    <xdr:row>57</xdr:row>
                    <xdr:rowOff>142875</xdr:rowOff>
                  </from>
                  <to>
                    <xdr:col>7</xdr:col>
                    <xdr:colOff>504825</xdr:colOff>
                    <xdr:row>59</xdr:row>
                    <xdr:rowOff>9525</xdr:rowOff>
                  </to>
                </anchor>
              </controlPr>
            </control>
          </mc:Choice>
        </mc:AlternateContent>
        <mc:AlternateContent xmlns:mc="http://schemas.openxmlformats.org/markup-compatibility/2006">
          <mc:Choice Requires="x14">
            <control shapeId="270344" r:id="rId11" name="Check Box 8">
              <controlPr defaultSize="0" autoFill="0" autoLine="0" autoPict="0">
                <anchor moveWithCells="1">
                  <from>
                    <xdr:col>7</xdr:col>
                    <xdr:colOff>19050</xdr:colOff>
                    <xdr:row>58</xdr:row>
                    <xdr:rowOff>95250</xdr:rowOff>
                  </from>
                  <to>
                    <xdr:col>7</xdr:col>
                    <xdr:colOff>590550</xdr:colOff>
                    <xdr:row>60</xdr:row>
                    <xdr:rowOff>38100</xdr:rowOff>
                  </to>
                </anchor>
              </controlPr>
            </control>
          </mc:Choice>
        </mc:AlternateContent>
        <mc:AlternateContent xmlns:mc="http://schemas.openxmlformats.org/markup-compatibility/2006">
          <mc:Choice Requires="x14">
            <control shapeId="270345" r:id="rId12" name="Check Box 9">
              <controlPr defaultSize="0" autoFill="0" autoLine="0" autoPict="0">
                <anchor moveWithCells="1">
                  <from>
                    <xdr:col>7</xdr:col>
                    <xdr:colOff>638175</xdr:colOff>
                    <xdr:row>6</xdr:row>
                    <xdr:rowOff>95250</xdr:rowOff>
                  </from>
                  <to>
                    <xdr:col>8</xdr:col>
                    <xdr:colOff>38100</xdr:colOff>
                    <xdr:row>7</xdr:row>
                    <xdr:rowOff>114300</xdr:rowOff>
                  </to>
                </anchor>
              </controlPr>
            </control>
          </mc:Choice>
        </mc:AlternateContent>
        <mc:AlternateContent xmlns:mc="http://schemas.openxmlformats.org/markup-compatibility/2006">
          <mc:Choice Requires="x14">
            <control shapeId="270346" r:id="rId13" name="Check Box 10">
              <controlPr defaultSize="0" autoFill="0" autoLine="0" autoPict="0">
                <anchor moveWithCells="1">
                  <from>
                    <xdr:col>9</xdr:col>
                    <xdr:colOff>123825</xdr:colOff>
                    <xdr:row>6</xdr:row>
                    <xdr:rowOff>85725</xdr:rowOff>
                  </from>
                  <to>
                    <xdr:col>11</xdr:col>
                    <xdr:colOff>9525</xdr:colOff>
                    <xdr:row>7</xdr:row>
                    <xdr:rowOff>104775</xdr:rowOff>
                  </to>
                </anchor>
              </controlPr>
            </control>
          </mc:Choice>
        </mc:AlternateContent>
        <mc:AlternateContent xmlns:mc="http://schemas.openxmlformats.org/markup-compatibility/2006">
          <mc:Choice Requires="x14">
            <control shapeId="270347" r:id="rId14" name="Check Box 11">
              <controlPr defaultSize="0" autoFill="0" autoLine="0" autoPict="0">
                <anchor moveWithCells="1">
                  <from>
                    <xdr:col>7</xdr:col>
                    <xdr:colOff>638175</xdr:colOff>
                    <xdr:row>7</xdr:row>
                    <xdr:rowOff>76200</xdr:rowOff>
                  </from>
                  <to>
                    <xdr:col>8</xdr:col>
                    <xdr:colOff>38100</xdr:colOff>
                    <xdr:row>8</xdr:row>
                    <xdr:rowOff>95250</xdr:rowOff>
                  </to>
                </anchor>
              </controlPr>
            </control>
          </mc:Choice>
        </mc:AlternateContent>
        <mc:AlternateContent xmlns:mc="http://schemas.openxmlformats.org/markup-compatibility/2006">
          <mc:Choice Requires="x14">
            <control shapeId="270348" r:id="rId15" name="Check Box 12">
              <controlPr defaultSize="0" autoFill="0" autoLine="0" autoPict="0">
                <anchor moveWithCells="1">
                  <from>
                    <xdr:col>9</xdr:col>
                    <xdr:colOff>123825</xdr:colOff>
                    <xdr:row>7</xdr:row>
                    <xdr:rowOff>76200</xdr:rowOff>
                  </from>
                  <to>
                    <xdr:col>11</xdr:col>
                    <xdr:colOff>9525</xdr:colOff>
                    <xdr:row>8</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showGridLines="0" showZeros="0" zoomScaleNormal="100" zoomScaleSheetLayoutView="110" workbookViewId="0">
      <selection activeCell="A14" sqref="A14:XFD14"/>
    </sheetView>
  </sheetViews>
  <sheetFormatPr baseColWidth="10" defaultRowHeight="12.75"/>
  <cols>
    <col min="1" max="1" width="32.140625" style="1521" customWidth="1"/>
    <col min="2" max="2" width="4.42578125" style="1849" customWidth="1"/>
    <col min="3" max="3" width="15.7109375" style="1521" customWidth="1"/>
    <col min="4" max="4" width="4.42578125" style="1849" customWidth="1"/>
    <col min="5" max="5" width="15.7109375" style="1521" customWidth="1"/>
    <col min="6" max="6" width="4.42578125" style="1849" customWidth="1"/>
    <col min="7" max="7" width="15.7109375" style="1521" customWidth="1"/>
    <col min="8" max="8" width="4.42578125" style="1849" customWidth="1"/>
    <col min="9" max="9" width="15.7109375" style="1521" customWidth="1"/>
    <col min="10" max="10" width="4.42578125" style="1849" customWidth="1"/>
    <col min="11" max="11" width="12.7109375" style="1521" customWidth="1"/>
    <col min="12" max="12" width="15.140625" style="1521" customWidth="1"/>
    <col min="13" max="260" width="11.42578125" style="1521"/>
    <col min="261" max="261" width="33.140625" style="1521" customWidth="1"/>
    <col min="262" max="266" width="16.85546875" style="1521" customWidth="1"/>
    <col min="267" max="267" width="13.42578125" style="1521" customWidth="1"/>
    <col min="268" max="268" width="15.140625" style="1521" customWidth="1"/>
    <col min="269" max="516" width="11.42578125" style="1521"/>
    <col min="517" max="517" width="33.140625" style="1521" customWidth="1"/>
    <col min="518" max="522" width="16.85546875" style="1521" customWidth="1"/>
    <col min="523" max="523" width="13.42578125" style="1521" customWidth="1"/>
    <col min="524" max="524" width="15.140625" style="1521" customWidth="1"/>
    <col min="525" max="772" width="11.42578125" style="1521"/>
    <col min="773" max="773" width="33.140625" style="1521" customWidth="1"/>
    <col min="774" max="778" width="16.85546875" style="1521" customWidth="1"/>
    <col min="779" max="779" width="13.42578125" style="1521" customWidth="1"/>
    <col min="780" max="780" width="15.140625" style="1521" customWidth="1"/>
    <col min="781" max="1028" width="11.42578125" style="1521"/>
    <col min="1029" max="1029" width="33.140625" style="1521" customWidth="1"/>
    <col min="1030" max="1034" width="16.85546875" style="1521" customWidth="1"/>
    <col min="1035" max="1035" width="13.42578125" style="1521" customWidth="1"/>
    <col min="1036" max="1036" width="15.140625" style="1521" customWidth="1"/>
    <col min="1037" max="1284" width="11.42578125" style="1521"/>
    <col min="1285" max="1285" width="33.140625" style="1521" customWidth="1"/>
    <col min="1286" max="1290" width="16.85546875" style="1521" customWidth="1"/>
    <col min="1291" max="1291" width="13.42578125" style="1521" customWidth="1"/>
    <col min="1292" max="1292" width="15.140625" style="1521" customWidth="1"/>
    <col min="1293" max="1540" width="11.42578125" style="1521"/>
    <col min="1541" max="1541" width="33.140625" style="1521" customWidth="1"/>
    <col min="1542" max="1546" width="16.85546875" style="1521" customWidth="1"/>
    <col min="1547" max="1547" width="13.42578125" style="1521" customWidth="1"/>
    <col min="1548" max="1548" width="15.140625" style="1521" customWidth="1"/>
    <col min="1549" max="1796" width="11.42578125" style="1521"/>
    <col min="1797" max="1797" width="33.140625" style="1521" customWidth="1"/>
    <col min="1798" max="1802" width="16.85546875" style="1521" customWidth="1"/>
    <col min="1803" max="1803" width="13.42578125" style="1521" customWidth="1"/>
    <col min="1804" max="1804" width="15.140625" style="1521" customWidth="1"/>
    <col min="1805" max="2052" width="11.42578125" style="1521"/>
    <col min="2053" max="2053" width="33.140625" style="1521" customWidth="1"/>
    <col min="2054" max="2058" width="16.85546875" style="1521" customWidth="1"/>
    <col min="2059" max="2059" width="13.42578125" style="1521" customWidth="1"/>
    <col min="2060" max="2060" width="15.140625" style="1521" customWidth="1"/>
    <col min="2061" max="2308" width="11.42578125" style="1521"/>
    <col min="2309" max="2309" width="33.140625" style="1521" customWidth="1"/>
    <col min="2310" max="2314" width="16.85546875" style="1521" customWidth="1"/>
    <col min="2315" max="2315" width="13.42578125" style="1521" customWidth="1"/>
    <col min="2316" max="2316" width="15.140625" style="1521" customWidth="1"/>
    <col min="2317" max="2564" width="11.42578125" style="1521"/>
    <col min="2565" max="2565" width="33.140625" style="1521" customWidth="1"/>
    <col min="2566" max="2570" width="16.85546875" style="1521" customWidth="1"/>
    <col min="2571" max="2571" width="13.42578125" style="1521" customWidth="1"/>
    <col min="2572" max="2572" width="15.140625" style="1521" customWidth="1"/>
    <col min="2573" max="2820" width="11.42578125" style="1521"/>
    <col min="2821" max="2821" width="33.140625" style="1521" customWidth="1"/>
    <col min="2822" max="2826" width="16.85546875" style="1521" customWidth="1"/>
    <col min="2827" max="2827" width="13.42578125" style="1521" customWidth="1"/>
    <col min="2828" max="2828" width="15.140625" style="1521" customWidth="1"/>
    <col min="2829" max="3076" width="11.42578125" style="1521"/>
    <col min="3077" max="3077" width="33.140625" style="1521" customWidth="1"/>
    <col min="3078" max="3082" width="16.85546875" style="1521" customWidth="1"/>
    <col min="3083" max="3083" width="13.42578125" style="1521" customWidth="1"/>
    <col min="3084" max="3084" width="15.140625" style="1521" customWidth="1"/>
    <col min="3085" max="3332" width="11.42578125" style="1521"/>
    <col min="3333" max="3333" width="33.140625" style="1521" customWidth="1"/>
    <col min="3334" max="3338" width="16.85546875" style="1521" customWidth="1"/>
    <col min="3339" max="3339" width="13.42578125" style="1521" customWidth="1"/>
    <col min="3340" max="3340" width="15.140625" style="1521" customWidth="1"/>
    <col min="3341" max="3588" width="11.42578125" style="1521"/>
    <col min="3589" max="3589" width="33.140625" style="1521" customWidth="1"/>
    <col min="3590" max="3594" width="16.85546875" style="1521" customWidth="1"/>
    <col min="3595" max="3595" width="13.42578125" style="1521" customWidth="1"/>
    <col min="3596" max="3596" width="15.140625" style="1521" customWidth="1"/>
    <col min="3597" max="3844" width="11.42578125" style="1521"/>
    <col min="3845" max="3845" width="33.140625" style="1521" customWidth="1"/>
    <col min="3846" max="3850" width="16.85546875" style="1521" customWidth="1"/>
    <col min="3851" max="3851" width="13.42578125" style="1521" customWidth="1"/>
    <col min="3852" max="3852" width="15.140625" style="1521" customWidth="1"/>
    <col min="3853" max="4100" width="11.42578125" style="1521"/>
    <col min="4101" max="4101" width="33.140625" style="1521" customWidth="1"/>
    <col min="4102" max="4106" width="16.85546875" style="1521" customWidth="1"/>
    <col min="4107" max="4107" width="13.42578125" style="1521" customWidth="1"/>
    <col min="4108" max="4108" width="15.140625" style="1521" customWidth="1"/>
    <col min="4109" max="4356" width="11.42578125" style="1521"/>
    <col min="4357" max="4357" width="33.140625" style="1521" customWidth="1"/>
    <col min="4358" max="4362" width="16.85546875" style="1521" customWidth="1"/>
    <col min="4363" max="4363" width="13.42578125" style="1521" customWidth="1"/>
    <col min="4364" max="4364" width="15.140625" style="1521" customWidth="1"/>
    <col min="4365" max="4612" width="11.42578125" style="1521"/>
    <col min="4613" max="4613" width="33.140625" style="1521" customWidth="1"/>
    <col min="4614" max="4618" width="16.85546875" style="1521" customWidth="1"/>
    <col min="4619" max="4619" width="13.42578125" style="1521" customWidth="1"/>
    <col min="4620" max="4620" width="15.140625" style="1521" customWidth="1"/>
    <col min="4621" max="4868" width="11.42578125" style="1521"/>
    <col min="4869" max="4869" width="33.140625" style="1521" customWidth="1"/>
    <col min="4870" max="4874" width="16.85546875" style="1521" customWidth="1"/>
    <col min="4875" max="4875" width="13.42578125" style="1521" customWidth="1"/>
    <col min="4876" max="4876" width="15.140625" style="1521" customWidth="1"/>
    <col min="4877" max="5124" width="11.42578125" style="1521"/>
    <col min="5125" max="5125" width="33.140625" style="1521" customWidth="1"/>
    <col min="5126" max="5130" width="16.85546875" style="1521" customWidth="1"/>
    <col min="5131" max="5131" width="13.42578125" style="1521" customWidth="1"/>
    <col min="5132" max="5132" width="15.140625" style="1521" customWidth="1"/>
    <col min="5133" max="5380" width="11.42578125" style="1521"/>
    <col min="5381" max="5381" width="33.140625" style="1521" customWidth="1"/>
    <col min="5382" max="5386" width="16.85546875" style="1521" customWidth="1"/>
    <col min="5387" max="5387" width="13.42578125" style="1521" customWidth="1"/>
    <col min="5388" max="5388" width="15.140625" style="1521" customWidth="1"/>
    <col min="5389" max="5636" width="11.42578125" style="1521"/>
    <col min="5637" max="5637" width="33.140625" style="1521" customWidth="1"/>
    <col min="5638" max="5642" width="16.85546875" style="1521" customWidth="1"/>
    <col min="5643" max="5643" width="13.42578125" style="1521" customWidth="1"/>
    <col min="5644" max="5644" width="15.140625" style="1521" customWidth="1"/>
    <col min="5645" max="5892" width="11.42578125" style="1521"/>
    <col min="5893" max="5893" width="33.140625" style="1521" customWidth="1"/>
    <col min="5894" max="5898" width="16.85546875" style="1521" customWidth="1"/>
    <col min="5899" max="5899" width="13.42578125" style="1521" customWidth="1"/>
    <col min="5900" max="5900" width="15.140625" style="1521" customWidth="1"/>
    <col min="5901" max="6148" width="11.42578125" style="1521"/>
    <col min="6149" max="6149" width="33.140625" style="1521" customWidth="1"/>
    <col min="6150" max="6154" width="16.85546875" style="1521" customWidth="1"/>
    <col min="6155" max="6155" width="13.42578125" style="1521" customWidth="1"/>
    <col min="6156" max="6156" width="15.140625" style="1521" customWidth="1"/>
    <col min="6157" max="6404" width="11.42578125" style="1521"/>
    <col min="6405" max="6405" width="33.140625" style="1521" customWidth="1"/>
    <col min="6406" max="6410" width="16.85546875" style="1521" customWidth="1"/>
    <col min="6411" max="6411" width="13.42578125" style="1521" customWidth="1"/>
    <col min="6412" max="6412" width="15.140625" style="1521" customWidth="1"/>
    <col min="6413" max="6660" width="11.42578125" style="1521"/>
    <col min="6661" max="6661" width="33.140625" style="1521" customWidth="1"/>
    <col min="6662" max="6666" width="16.85546875" style="1521" customWidth="1"/>
    <col min="6667" max="6667" width="13.42578125" style="1521" customWidth="1"/>
    <col min="6668" max="6668" width="15.140625" style="1521" customWidth="1"/>
    <col min="6669" max="6916" width="11.42578125" style="1521"/>
    <col min="6917" max="6917" width="33.140625" style="1521" customWidth="1"/>
    <col min="6918" max="6922" width="16.85546875" style="1521" customWidth="1"/>
    <col min="6923" max="6923" width="13.42578125" style="1521" customWidth="1"/>
    <col min="6924" max="6924" width="15.140625" style="1521" customWidth="1"/>
    <col min="6925" max="7172" width="11.42578125" style="1521"/>
    <col min="7173" max="7173" width="33.140625" style="1521" customWidth="1"/>
    <col min="7174" max="7178" width="16.85546875" style="1521" customWidth="1"/>
    <col min="7179" max="7179" width="13.42578125" style="1521" customWidth="1"/>
    <col min="7180" max="7180" width="15.140625" style="1521" customWidth="1"/>
    <col min="7181" max="7428" width="11.42578125" style="1521"/>
    <col min="7429" max="7429" width="33.140625" style="1521" customWidth="1"/>
    <col min="7430" max="7434" width="16.85546875" style="1521" customWidth="1"/>
    <col min="7435" max="7435" width="13.42578125" style="1521" customWidth="1"/>
    <col min="7436" max="7436" width="15.140625" style="1521" customWidth="1"/>
    <col min="7437" max="7684" width="11.42578125" style="1521"/>
    <col min="7685" max="7685" width="33.140625" style="1521" customWidth="1"/>
    <col min="7686" max="7690" width="16.85546875" style="1521" customWidth="1"/>
    <col min="7691" max="7691" width="13.42578125" style="1521" customWidth="1"/>
    <col min="7692" max="7692" width="15.140625" style="1521" customWidth="1"/>
    <col min="7693" max="7940" width="11.42578125" style="1521"/>
    <col min="7941" max="7941" width="33.140625" style="1521" customWidth="1"/>
    <col min="7942" max="7946" width="16.85546875" style="1521" customWidth="1"/>
    <col min="7947" max="7947" width="13.42578125" style="1521" customWidth="1"/>
    <col min="7948" max="7948" width="15.140625" style="1521" customWidth="1"/>
    <col min="7949" max="8196" width="11.42578125" style="1521"/>
    <col min="8197" max="8197" width="33.140625" style="1521" customWidth="1"/>
    <col min="8198" max="8202" width="16.85546875" style="1521" customWidth="1"/>
    <col min="8203" max="8203" width="13.42578125" style="1521" customWidth="1"/>
    <col min="8204" max="8204" width="15.140625" style="1521" customWidth="1"/>
    <col min="8205" max="8452" width="11.42578125" style="1521"/>
    <col min="8453" max="8453" width="33.140625" style="1521" customWidth="1"/>
    <col min="8454" max="8458" width="16.85546875" style="1521" customWidth="1"/>
    <col min="8459" max="8459" width="13.42578125" style="1521" customWidth="1"/>
    <col min="8460" max="8460" width="15.140625" style="1521" customWidth="1"/>
    <col min="8461" max="8708" width="11.42578125" style="1521"/>
    <col min="8709" max="8709" width="33.140625" style="1521" customWidth="1"/>
    <col min="8710" max="8714" width="16.85546875" style="1521" customWidth="1"/>
    <col min="8715" max="8715" width="13.42578125" style="1521" customWidth="1"/>
    <col min="8716" max="8716" width="15.140625" style="1521" customWidth="1"/>
    <col min="8717" max="8964" width="11.42578125" style="1521"/>
    <col min="8965" max="8965" width="33.140625" style="1521" customWidth="1"/>
    <col min="8966" max="8970" width="16.85546875" style="1521" customWidth="1"/>
    <col min="8971" max="8971" width="13.42578125" style="1521" customWidth="1"/>
    <col min="8972" max="8972" width="15.140625" style="1521" customWidth="1"/>
    <col min="8973" max="9220" width="11.42578125" style="1521"/>
    <col min="9221" max="9221" width="33.140625" style="1521" customWidth="1"/>
    <col min="9222" max="9226" width="16.85546875" style="1521" customWidth="1"/>
    <col min="9227" max="9227" width="13.42578125" style="1521" customWidth="1"/>
    <col min="9228" max="9228" width="15.140625" style="1521" customWidth="1"/>
    <col min="9229" max="9476" width="11.42578125" style="1521"/>
    <col min="9477" max="9477" width="33.140625" style="1521" customWidth="1"/>
    <col min="9478" max="9482" width="16.85546875" style="1521" customWidth="1"/>
    <col min="9483" max="9483" width="13.42578125" style="1521" customWidth="1"/>
    <col min="9484" max="9484" width="15.140625" style="1521" customWidth="1"/>
    <col min="9485" max="9732" width="11.42578125" style="1521"/>
    <col min="9733" max="9733" width="33.140625" style="1521" customWidth="1"/>
    <col min="9734" max="9738" width="16.85546875" style="1521" customWidth="1"/>
    <col min="9739" max="9739" width="13.42578125" style="1521" customWidth="1"/>
    <col min="9740" max="9740" width="15.140625" style="1521" customWidth="1"/>
    <col min="9741" max="9988" width="11.42578125" style="1521"/>
    <col min="9989" max="9989" width="33.140625" style="1521" customWidth="1"/>
    <col min="9990" max="9994" width="16.85546875" style="1521" customWidth="1"/>
    <col min="9995" max="9995" width="13.42578125" style="1521" customWidth="1"/>
    <col min="9996" max="9996" width="15.140625" style="1521" customWidth="1"/>
    <col min="9997" max="10244" width="11.42578125" style="1521"/>
    <col min="10245" max="10245" width="33.140625" style="1521" customWidth="1"/>
    <col min="10246" max="10250" width="16.85546875" style="1521" customWidth="1"/>
    <col min="10251" max="10251" width="13.42578125" style="1521" customWidth="1"/>
    <col min="10252" max="10252" width="15.140625" style="1521" customWidth="1"/>
    <col min="10253" max="10500" width="11.42578125" style="1521"/>
    <col min="10501" max="10501" width="33.140625" style="1521" customWidth="1"/>
    <col min="10502" max="10506" width="16.85546875" style="1521" customWidth="1"/>
    <col min="10507" max="10507" width="13.42578125" style="1521" customWidth="1"/>
    <col min="10508" max="10508" width="15.140625" style="1521" customWidth="1"/>
    <col min="10509" max="10756" width="11.42578125" style="1521"/>
    <col min="10757" max="10757" width="33.140625" style="1521" customWidth="1"/>
    <col min="10758" max="10762" width="16.85546875" style="1521" customWidth="1"/>
    <col min="10763" max="10763" width="13.42578125" style="1521" customWidth="1"/>
    <col min="10764" max="10764" width="15.140625" style="1521" customWidth="1"/>
    <col min="10765" max="11012" width="11.42578125" style="1521"/>
    <col min="11013" max="11013" width="33.140625" style="1521" customWidth="1"/>
    <col min="11014" max="11018" width="16.85546875" style="1521" customWidth="1"/>
    <col min="11019" max="11019" width="13.42578125" style="1521" customWidth="1"/>
    <col min="11020" max="11020" width="15.140625" style="1521" customWidth="1"/>
    <col min="11021" max="11268" width="11.42578125" style="1521"/>
    <col min="11269" max="11269" width="33.140625" style="1521" customWidth="1"/>
    <col min="11270" max="11274" width="16.85546875" style="1521" customWidth="1"/>
    <col min="11275" max="11275" width="13.42578125" style="1521" customWidth="1"/>
    <col min="11276" max="11276" width="15.140625" style="1521" customWidth="1"/>
    <col min="11277" max="11524" width="11.42578125" style="1521"/>
    <col min="11525" max="11525" width="33.140625" style="1521" customWidth="1"/>
    <col min="11526" max="11530" width="16.85546875" style="1521" customWidth="1"/>
    <col min="11531" max="11531" width="13.42578125" style="1521" customWidth="1"/>
    <col min="11532" max="11532" width="15.140625" style="1521" customWidth="1"/>
    <col min="11533" max="11780" width="11.42578125" style="1521"/>
    <col min="11781" max="11781" width="33.140625" style="1521" customWidth="1"/>
    <col min="11782" max="11786" width="16.85546875" style="1521" customWidth="1"/>
    <col min="11787" max="11787" width="13.42578125" style="1521" customWidth="1"/>
    <col min="11788" max="11788" width="15.140625" style="1521" customWidth="1"/>
    <col min="11789" max="12036" width="11.42578125" style="1521"/>
    <col min="12037" max="12037" width="33.140625" style="1521" customWidth="1"/>
    <col min="12038" max="12042" width="16.85546875" style="1521" customWidth="1"/>
    <col min="12043" max="12043" width="13.42578125" style="1521" customWidth="1"/>
    <col min="12044" max="12044" width="15.140625" style="1521" customWidth="1"/>
    <col min="12045" max="12292" width="11.42578125" style="1521"/>
    <col min="12293" max="12293" width="33.140625" style="1521" customWidth="1"/>
    <col min="12294" max="12298" width="16.85546875" style="1521" customWidth="1"/>
    <col min="12299" max="12299" width="13.42578125" style="1521" customWidth="1"/>
    <col min="12300" max="12300" width="15.140625" style="1521" customWidth="1"/>
    <col min="12301" max="12548" width="11.42578125" style="1521"/>
    <col min="12549" max="12549" width="33.140625" style="1521" customWidth="1"/>
    <col min="12550" max="12554" width="16.85546875" style="1521" customWidth="1"/>
    <col min="12555" max="12555" width="13.42578125" style="1521" customWidth="1"/>
    <col min="12556" max="12556" width="15.140625" style="1521" customWidth="1"/>
    <col min="12557" max="12804" width="11.42578125" style="1521"/>
    <col min="12805" max="12805" width="33.140625" style="1521" customWidth="1"/>
    <col min="12806" max="12810" width="16.85546875" style="1521" customWidth="1"/>
    <col min="12811" max="12811" width="13.42578125" style="1521" customWidth="1"/>
    <col min="12812" max="12812" width="15.140625" style="1521" customWidth="1"/>
    <col min="12813" max="13060" width="11.42578125" style="1521"/>
    <col min="13061" max="13061" width="33.140625" style="1521" customWidth="1"/>
    <col min="13062" max="13066" width="16.85546875" style="1521" customWidth="1"/>
    <col min="13067" max="13067" width="13.42578125" style="1521" customWidth="1"/>
    <col min="13068" max="13068" width="15.140625" style="1521" customWidth="1"/>
    <col min="13069" max="13316" width="11.42578125" style="1521"/>
    <col min="13317" max="13317" width="33.140625" style="1521" customWidth="1"/>
    <col min="13318" max="13322" width="16.85546875" style="1521" customWidth="1"/>
    <col min="13323" max="13323" width="13.42578125" style="1521" customWidth="1"/>
    <col min="13324" max="13324" width="15.140625" style="1521" customWidth="1"/>
    <col min="13325" max="13572" width="11.42578125" style="1521"/>
    <col min="13573" max="13573" width="33.140625" style="1521" customWidth="1"/>
    <col min="13574" max="13578" width="16.85546875" style="1521" customWidth="1"/>
    <col min="13579" max="13579" width="13.42578125" style="1521" customWidth="1"/>
    <col min="13580" max="13580" width="15.140625" style="1521" customWidth="1"/>
    <col min="13581" max="13828" width="11.42578125" style="1521"/>
    <col min="13829" max="13829" width="33.140625" style="1521" customWidth="1"/>
    <col min="13830" max="13834" width="16.85546875" style="1521" customWidth="1"/>
    <col min="13835" max="13835" width="13.42578125" style="1521" customWidth="1"/>
    <col min="13836" max="13836" width="15.140625" style="1521" customWidth="1"/>
    <col min="13837" max="14084" width="11.42578125" style="1521"/>
    <col min="14085" max="14085" width="33.140625" style="1521" customWidth="1"/>
    <col min="14086" max="14090" width="16.85546875" style="1521" customWidth="1"/>
    <col min="14091" max="14091" width="13.42578125" style="1521" customWidth="1"/>
    <col min="14092" max="14092" width="15.140625" style="1521" customWidth="1"/>
    <col min="14093" max="14340" width="11.42578125" style="1521"/>
    <col min="14341" max="14341" width="33.140625" style="1521" customWidth="1"/>
    <col min="14342" max="14346" width="16.85546875" style="1521" customWidth="1"/>
    <col min="14347" max="14347" width="13.42578125" style="1521" customWidth="1"/>
    <col min="14348" max="14348" width="15.140625" style="1521" customWidth="1"/>
    <col min="14349" max="14596" width="11.42578125" style="1521"/>
    <col min="14597" max="14597" width="33.140625" style="1521" customWidth="1"/>
    <col min="14598" max="14602" width="16.85546875" style="1521" customWidth="1"/>
    <col min="14603" max="14603" width="13.42578125" style="1521" customWidth="1"/>
    <col min="14604" max="14604" width="15.140625" style="1521" customWidth="1"/>
    <col min="14605" max="14852" width="11.42578125" style="1521"/>
    <col min="14853" max="14853" width="33.140625" style="1521" customWidth="1"/>
    <col min="14854" max="14858" width="16.85546875" style="1521" customWidth="1"/>
    <col min="14859" max="14859" width="13.42578125" style="1521" customWidth="1"/>
    <col min="14860" max="14860" width="15.140625" style="1521" customWidth="1"/>
    <col min="14861" max="15108" width="11.42578125" style="1521"/>
    <col min="15109" max="15109" width="33.140625" style="1521" customWidth="1"/>
    <col min="15110" max="15114" width="16.85546875" style="1521" customWidth="1"/>
    <col min="15115" max="15115" width="13.42578125" style="1521" customWidth="1"/>
    <col min="15116" max="15116" width="15.140625" style="1521" customWidth="1"/>
    <col min="15117" max="15364" width="11.42578125" style="1521"/>
    <col min="15365" max="15365" width="33.140625" style="1521" customWidth="1"/>
    <col min="15366" max="15370" width="16.85546875" style="1521" customWidth="1"/>
    <col min="15371" max="15371" width="13.42578125" style="1521" customWidth="1"/>
    <col min="15372" max="15372" width="15.140625" style="1521" customWidth="1"/>
    <col min="15373" max="15620" width="11.42578125" style="1521"/>
    <col min="15621" max="15621" width="33.140625" style="1521" customWidth="1"/>
    <col min="15622" max="15626" width="16.85546875" style="1521" customWidth="1"/>
    <col min="15627" max="15627" width="13.42578125" style="1521" customWidth="1"/>
    <col min="15628" max="15628" width="15.140625" style="1521" customWidth="1"/>
    <col min="15629" max="15876" width="11.42578125" style="1521"/>
    <col min="15877" max="15877" width="33.140625" style="1521" customWidth="1"/>
    <col min="15878" max="15882" width="16.85546875" style="1521" customWidth="1"/>
    <col min="15883" max="15883" width="13.42578125" style="1521" customWidth="1"/>
    <col min="15884" max="15884" width="15.140625" style="1521" customWidth="1"/>
    <col min="15885" max="16132" width="11.42578125" style="1521"/>
    <col min="16133" max="16133" width="33.140625" style="1521" customWidth="1"/>
    <col min="16134" max="16138" width="16.85546875" style="1521" customWidth="1"/>
    <col min="16139" max="16139" width="13.42578125" style="1521" customWidth="1"/>
    <col min="16140" max="16140" width="15.140625" style="1521" customWidth="1"/>
    <col min="16141" max="16384" width="11.42578125" style="1521"/>
  </cols>
  <sheetData>
    <row r="1" spans="1:14" s="1250" customFormat="1" ht="26.25" customHeight="1">
      <c r="A1" s="1249" t="str">
        <f>"Section 6c : Bilan - Rémunération des artistes et des créateurs "&amp;'Page de garde'!C4</f>
        <v>Section 6c : Bilan - Rémunération des artistes et des créateurs 2018-2019</v>
      </c>
      <c r="B1" s="1834"/>
      <c r="C1" s="1249"/>
      <c r="D1" s="1834"/>
      <c r="E1" s="1249"/>
      <c r="F1" s="1834"/>
      <c r="G1" s="1249"/>
      <c r="H1" s="1834"/>
      <c r="I1" s="1249"/>
      <c r="J1" s="1834"/>
      <c r="K1" s="1310" t="s">
        <v>513</v>
      </c>
      <c r="L1" s="1311"/>
      <c r="M1" s="1312"/>
      <c r="N1" s="1311"/>
    </row>
    <row r="2" spans="1:14" s="1250" customFormat="1" ht="16.5" customHeight="1">
      <c r="A2" s="1313" t="s">
        <v>729</v>
      </c>
      <c r="B2" s="1834"/>
      <c r="C2" s="1249"/>
      <c r="D2" s="1834"/>
      <c r="E2" s="1249"/>
      <c r="F2" s="1834"/>
      <c r="G2" s="1249"/>
      <c r="H2" s="1834"/>
      <c r="I2" s="1249"/>
      <c r="J2" s="1834"/>
      <c r="K2" s="1310" t="s">
        <v>514</v>
      </c>
      <c r="L2" s="1311"/>
      <c r="M2" s="1312"/>
      <c r="N2" s="1311"/>
    </row>
    <row r="3" spans="1:14" s="1250" customFormat="1" ht="16.5" customHeight="1">
      <c r="A3" s="1314" t="s">
        <v>731</v>
      </c>
      <c r="B3" s="1834"/>
      <c r="C3" s="1249"/>
      <c r="D3" s="1834"/>
      <c r="E3" s="1249"/>
      <c r="F3" s="1834"/>
      <c r="G3" s="1249"/>
      <c r="H3" s="1834"/>
      <c r="I3" s="1249"/>
      <c r="J3" s="1834"/>
      <c r="K3" s="1310"/>
      <c r="L3" s="1311"/>
      <c r="M3" s="1312"/>
      <c r="N3" s="1311"/>
    </row>
    <row r="4" spans="1:14" s="1250" customFormat="1" ht="15" customHeight="1">
      <c r="A4" s="1314" t="s">
        <v>467</v>
      </c>
      <c r="B4" s="1834"/>
      <c r="C4" s="1249"/>
      <c r="D4" s="1834"/>
      <c r="E4" s="1249"/>
      <c r="F4" s="1834"/>
      <c r="G4" s="1249"/>
      <c r="H4" s="1834"/>
      <c r="I4" s="1249"/>
      <c r="J4" s="1834"/>
      <c r="K4" s="1310"/>
      <c r="L4" s="1311"/>
      <c r="M4" s="1312"/>
      <c r="N4" s="1311"/>
    </row>
    <row r="5" spans="1:14" s="1448" customFormat="1" ht="15" customHeight="1">
      <c r="B5" s="1835"/>
      <c r="C5" s="1251"/>
      <c r="D5" s="1835"/>
      <c r="E5" s="1251"/>
      <c r="F5" s="1835"/>
      <c r="G5" s="1251"/>
      <c r="H5" s="1835"/>
      <c r="I5" s="1251"/>
      <c r="J5" s="1835"/>
      <c r="K5" s="1252"/>
    </row>
    <row r="6" spans="1:14" s="1448" customFormat="1" ht="15" customHeight="1">
      <c r="A6" s="176" t="s">
        <v>149</v>
      </c>
      <c r="B6" s="1836"/>
      <c r="C6" s="1683">
        <f>'Page de garde'!$C$3</f>
        <v>0</v>
      </c>
      <c r="D6" s="1836"/>
      <c r="E6" s="1683"/>
      <c r="F6" s="1836"/>
      <c r="G6" s="1683"/>
      <c r="H6" s="1836"/>
      <c r="I6" s="1683"/>
      <c r="J6" s="1836"/>
      <c r="K6" s="1252"/>
    </row>
    <row r="7" spans="1:14" s="1448" customFormat="1" ht="7.5" customHeight="1">
      <c r="A7" s="44"/>
      <c r="B7" s="1835"/>
      <c r="C7" s="1253"/>
      <c r="D7" s="1835"/>
      <c r="E7" s="1253"/>
      <c r="F7" s="1835"/>
      <c r="G7" s="1253"/>
      <c r="H7" s="1835"/>
      <c r="I7" s="1253"/>
      <c r="J7" s="1835"/>
      <c r="K7" s="1252"/>
    </row>
    <row r="8" spans="1:14">
      <c r="A8" s="1832"/>
      <c r="B8" s="1833"/>
      <c r="C8" s="2077">
        <v>1</v>
      </c>
      <c r="D8" s="2078"/>
      <c r="E8" s="2077">
        <v>2</v>
      </c>
      <c r="F8" s="2078"/>
      <c r="G8" s="2077">
        <v>3</v>
      </c>
      <c r="H8" s="2078"/>
      <c r="I8" s="2077">
        <v>4</v>
      </c>
      <c r="J8" s="2079"/>
      <c r="K8" s="1254"/>
      <c r="L8" s="1254"/>
    </row>
    <row r="9" spans="1:14" s="1256" customFormat="1" ht="20.25" customHeight="1">
      <c r="A9" s="2107" t="s">
        <v>732</v>
      </c>
      <c r="B9" s="1837"/>
      <c r="C9" s="2080"/>
      <c r="D9" s="2081"/>
      <c r="E9" s="2080"/>
      <c r="F9" s="2081"/>
      <c r="G9" s="2080"/>
      <c r="H9" s="2081"/>
      <c r="I9" s="2080"/>
      <c r="J9" s="2082"/>
      <c r="K9" s="2083"/>
      <c r="L9" s="1255"/>
    </row>
    <row r="10" spans="1:14" s="1328" customFormat="1" ht="6.75" customHeight="1">
      <c r="A10" s="1548"/>
      <c r="B10" s="1838"/>
      <c r="C10" s="1549"/>
      <c r="D10" s="2084"/>
      <c r="E10" s="1549"/>
      <c r="F10" s="2084"/>
      <c r="G10" s="1549"/>
      <c r="H10" s="2084"/>
      <c r="I10" s="1549"/>
      <c r="J10" s="2084"/>
      <c r="K10" s="1549"/>
      <c r="L10" s="1592"/>
    </row>
    <row r="11" spans="1:14" s="1328" customFormat="1" ht="15" customHeight="1">
      <c r="A11" s="1265" t="s">
        <v>727</v>
      </c>
      <c r="B11" s="1841"/>
      <c r="C11" s="2090"/>
      <c r="D11" s="2091"/>
      <c r="E11" s="2090"/>
      <c r="F11" s="2091"/>
      <c r="G11" s="2090"/>
      <c r="H11" s="2091"/>
      <c r="I11" s="2090"/>
      <c r="J11" s="2088"/>
      <c r="K11" s="1560"/>
      <c r="L11" s="1764"/>
    </row>
    <row r="12" spans="1:14" s="1328" customFormat="1" ht="4.5" customHeight="1">
      <c r="A12" s="2108"/>
      <c r="B12" s="1838"/>
      <c r="C12" s="1549"/>
      <c r="D12" s="2084"/>
      <c r="E12" s="1549"/>
      <c r="F12" s="2084"/>
      <c r="G12" s="1549"/>
      <c r="H12" s="2084"/>
      <c r="I12" s="1549"/>
      <c r="J12" s="2084"/>
      <c r="K12" s="1549"/>
      <c r="L12" s="1591"/>
    </row>
    <row r="13" spans="1:14" s="1328" customFormat="1" ht="12" hidden="1">
      <c r="A13" s="2109"/>
      <c r="B13" s="1840"/>
      <c r="C13" s="1560"/>
      <c r="D13" s="2088"/>
      <c r="E13" s="1560"/>
      <c r="F13" s="2088"/>
      <c r="G13" s="1560"/>
      <c r="H13" s="2088"/>
      <c r="I13" s="1560"/>
      <c r="J13" s="2088"/>
      <c r="K13" s="2182"/>
      <c r="L13" s="1592"/>
    </row>
    <row r="14" spans="1:14" s="1252" customFormat="1" ht="12" hidden="1">
      <c r="A14" s="1594" t="s">
        <v>771</v>
      </c>
      <c r="B14" s="1841"/>
      <c r="C14" s="2179">
        <f>IF(AND(B19="",B20=""),0,1)</f>
        <v>0</v>
      </c>
      <c r="D14" s="2091"/>
      <c r="E14" s="2179">
        <f>IF(AND(D19="",D20=""),0,1)</f>
        <v>0</v>
      </c>
      <c r="F14" s="2091"/>
      <c r="G14" s="2179">
        <f>IF(AND(F19="",F20=""),0,1)</f>
        <v>0</v>
      </c>
      <c r="H14" s="2091"/>
      <c r="I14" s="2179">
        <f>IF(AND(H19="",H20=""),0,1)</f>
        <v>0</v>
      </c>
      <c r="J14" s="2091"/>
      <c r="K14" s="2248">
        <f>SUM(C14:I14)</f>
        <v>0</v>
      </c>
      <c r="L14" s="1261"/>
      <c r="M14" s="1252">
        <f>IF(AND(B19="",B20=""),0,1)</f>
        <v>0</v>
      </c>
    </row>
    <row r="15" spans="1:14" s="1252" customFormat="1" ht="12" customHeight="1">
      <c r="A15" s="1594"/>
      <c r="B15" s="1840"/>
      <c r="C15" s="1560"/>
      <c r="D15" s="2088"/>
      <c r="E15" s="1560"/>
      <c r="F15" s="2088"/>
      <c r="G15" s="1560"/>
      <c r="H15" s="2088"/>
      <c r="I15" s="1560"/>
      <c r="J15" s="2088"/>
      <c r="K15" s="2183"/>
      <c r="L15" s="1261"/>
    </row>
    <row r="16" spans="1:14" s="1328" customFormat="1" ht="4.5" customHeight="1">
      <c r="A16" s="2108"/>
      <c r="B16" s="1838"/>
      <c r="C16" s="1549"/>
      <c r="D16" s="2084"/>
      <c r="E16" s="1549"/>
      <c r="F16" s="2084"/>
      <c r="G16" s="1549"/>
      <c r="H16" s="2084"/>
      <c r="I16" s="1549"/>
      <c r="J16" s="2084"/>
      <c r="K16" s="1549"/>
      <c r="L16" s="1591"/>
    </row>
    <row r="17" spans="1:12" s="1263" customFormat="1" ht="12.75" customHeight="1">
      <c r="A17" s="1594" t="s">
        <v>734</v>
      </c>
      <c r="B17" s="1838"/>
      <c r="C17" s="1549"/>
      <c r="D17" s="2084"/>
      <c r="E17" s="1549"/>
      <c r="F17" s="2084"/>
      <c r="G17" s="1549"/>
      <c r="H17" s="2084"/>
      <c r="I17" s="1549"/>
      <c r="J17" s="2267" t="s">
        <v>469</v>
      </c>
      <c r="K17" s="2268"/>
      <c r="L17" s="1592"/>
    </row>
    <row r="18" spans="1:12" s="1592" customFormat="1" ht="12">
      <c r="A18" s="1453" t="s">
        <v>470</v>
      </c>
      <c r="B18" s="2098" t="s">
        <v>632</v>
      </c>
      <c r="C18" s="2097"/>
      <c r="D18" s="2098" t="s">
        <v>632</v>
      </c>
      <c r="E18" s="2097"/>
      <c r="F18" s="2098" t="s">
        <v>632</v>
      </c>
      <c r="G18" s="2097"/>
      <c r="H18" s="2098" t="s">
        <v>632</v>
      </c>
      <c r="I18" s="2097"/>
      <c r="J18" s="2098" t="s">
        <v>632</v>
      </c>
      <c r="K18" s="2095"/>
    </row>
    <row r="19" spans="1:12" s="1592" customFormat="1" ht="15.75" customHeight="1">
      <c r="A19" s="2110" t="s">
        <v>589</v>
      </c>
      <c r="B19" s="1844"/>
      <c r="C19" s="2099"/>
      <c r="D19" s="2100"/>
      <c r="E19" s="2099"/>
      <c r="F19" s="2100"/>
      <c r="G19" s="2099"/>
      <c r="H19" s="2100"/>
      <c r="I19" s="2099"/>
      <c r="J19" s="2100">
        <f>SUM(B19+D19+F19+H19)</f>
        <v>0</v>
      </c>
      <c r="K19" s="2101">
        <f>SUM(C19+E19+G19+I19)</f>
        <v>0</v>
      </c>
    </row>
    <row r="20" spans="1:12" s="1592" customFormat="1" ht="16.5" customHeight="1">
      <c r="A20" s="2110" t="s">
        <v>590</v>
      </c>
      <c r="B20" s="1844"/>
      <c r="C20" s="2099"/>
      <c r="D20" s="2100"/>
      <c r="E20" s="2099"/>
      <c r="F20" s="2100"/>
      <c r="G20" s="2099"/>
      <c r="H20" s="2100"/>
      <c r="I20" s="2099"/>
      <c r="J20" s="2100">
        <f>SUM(B20+D20+F20+H20)</f>
        <v>0</v>
      </c>
      <c r="K20" s="2101">
        <f>SUM(C20+E20+G20+I20)</f>
        <v>0</v>
      </c>
    </row>
    <row r="21" spans="1:12" s="1592" customFormat="1" ht="14.25" customHeight="1">
      <c r="A21" s="1453" t="s">
        <v>663</v>
      </c>
      <c r="B21" s="1843" t="s">
        <v>632</v>
      </c>
      <c r="C21" s="1762"/>
      <c r="D21" s="1843" t="s">
        <v>632</v>
      </c>
      <c r="E21" s="1762"/>
      <c r="F21" s="1843" t="s">
        <v>632</v>
      </c>
      <c r="G21" s="1762"/>
      <c r="H21" s="1843" t="s">
        <v>632</v>
      </c>
      <c r="I21" s="1762"/>
      <c r="J21" s="1843" t="s">
        <v>632</v>
      </c>
      <c r="K21" s="1763"/>
    </row>
    <row r="22" spans="1:12" s="1592" customFormat="1" ht="15" customHeight="1">
      <c r="A22" s="2110" t="s">
        <v>589</v>
      </c>
      <c r="B22" s="1844"/>
      <c r="C22" s="2099"/>
      <c r="D22" s="2100"/>
      <c r="E22" s="2099"/>
      <c r="F22" s="2100"/>
      <c r="G22" s="2099"/>
      <c r="H22" s="2100"/>
      <c r="I22" s="2099"/>
      <c r="J22" s="2100">
        <f>SUM(B22+D22+F22+H22)</f>
        <v>0</v>
      </c>
      <c r="K22" s="2101">
        <f>SUM(C22+E22+G22+I22)</f>
        <v>0</v>
      </c>
    </row>
    <row r="23" spans="1:12" s="1592" customFormat="1" ht="15" customHeight="1">
      <c r="A23" s="2110" t="s">
        <v>590</v>
      </c>
      <c r="B23" s="1844"/>
      <c r="C23" s="2099"/>
      <c r="D23" s="2100"/>
      <c r="E23" s="2099"/>
      <c r="F23" s="2100"/>
      <c r="G23" s="2099"/>
      <c r="H23" s="2100"/>
      <c r="I23" s="2099"/>
      <c r="J23" s="2100">
        <f>SUM(B23+D23+F23+H23)</f>
        <v>0</v>
      </c>
      <c r="K23" s="2101">
        <f>SUM(C23+E23+G23+I23)</f>
        <v>0</v>
      </c>
    </row>
    <row r="24" spans="1:12" s="1592" customFormat="1" ht="12">
      <c r="A24" s="1453" t="s">
        <v>471</v>
      </c>
      <c r="B24" s="2103" t="s">
        <v>632</v>
      </c>
      <c r="C24" s="2102"/>
      <c r="D24" s="2103" t="s">
        <v>632</v>
      </c>
      <c r="E24" s="2102"/>
      <c r="F24" s="2103" t="s">
        <v>632</v>
      </c>
      <c r="G24" s="2102"/>
      <c r="H24" s="2103" t="s">
        <v>632</v>
      </c>
      <c r="I24" s="2102"/>
      <c r="J24" s="2103" t="s">
        <v>632</v>
      </c>
      <c r="K24" s="2104"/>
    </row>
    <row r="25" spans="1:12" s="1592" customFormat="1" ht="15.75" customHeight="1">
      <c r="A25" s="2110" t="s">
        <v>589</v>
      </c>
      <c r="B25" s="1844"/>
      <c r="C25" s="2099"/>
      <c r="D25" s="2100"/>
      <c r="E25" s="2099"/>
      <c r="F25" s="2100"/>
      <c r="G25" s="2099"/>
      <c r="H25" s="2100"/>
      <c r="I25" s="2099"/>
      <c r="J25" s="2100">
        <f>SUM(B25+D25+F25+H25)</f>
        <v>0</v>
      </c>
      <c r="K25" s="2101">
        <f>SUM(C25+E25+G25+I25)</f>
        <v>0</v>
      </c>
    </row>
    <row r="26" spans="1:12" s="1592" customFormat="1" ht="14.25" customHeight="1">
      <c r="A26" s="2110" t="s">
        <v>590</v>
      </c>
      <c r="B26" s="1844"/>
      <c r="C26" s="2099"/>
      <c r="D26" s="2100"/>
      <c r="E26" s="2099"/>
      <c r="F26" s="2100"/>
      <c r="G26" s="2099"/>
      <c r="H26" s="2100"/>
      <c r="I26" s="2099"/>
      <c r="J26" s="2100">
        <f>SUM(B26+D26+F26+H26)</f>
        <v>0</v>
      </c>
      <c r="K26" s="2101">
        <f>SUM(C26+E26+G26+I26)</f>
        <v>0</v>
      </c>
    </row>
    <row r="27" spans="1:12" s="1592" customFormat="1" ht="15" customHeight="1">
      <c r="A27" s="1453" t="s">
        <v>472</v>
      </c>
      <c r="B27" s="1842"/>
      <c r="C27" s="2099"/>
      <c r="D27" s="2105"/>
      <c r="E27" s="2099"/>
      <c r="F27" s="2105"/>
      <c r="G27" s="2099"/>
      <c r="H27" s="2105"/>
      <c r="I27" s="2099"/>
      <c r="J27" s="2105"/>
      <c r="K27" s="2101">
        <f t="shared" ref="K27:K34" si="0">SUM(C27:I27)</f>
        <v>0</v>
      </c>
    </row>
    <row r="28" spans="1:12" s="1592" customFormat="1" ht="15" customHeight="1">
      <c r="A28" s="1453" t="s">
        <v>485</v>
      </c>
      <c r="B28" s="1842"/>
      <c r="C28" s="2099"/>
      <c r="D28" s="2105"/>
      <c r="E28" s="2099"/>
      <c r="F28" s="2105"/>
      <c r="G28" s="2099"/>
      <c r="H28" s="2105"/>
      <c r="I28" s="2099"/>
      <c r="J28" s="2105"/>
      <c r="K28" s="2101">
        <f t="shared" si="0"/>
        <v>0</v>
      </c>
    </row>
    <row r="29" spans="1:12" s="1592" customFormat="1" ht="15" customHeight="1">
      <c r="A29" s="1453" t="s">
        <v>473</v>
      </c>
      <c r="B29" s="1842"/>
      <c r="C29" s="2099"/>
      <c r="D29" s="2105"/>
      <c r="E29" s="2099"/>
      <c r="F29" s="2105"/>
      <c r="G29" s="2099"/>
      <c r="H29" s="2105"/>
      <c r="I29" s="2099"/>
      <c r="J29" s="2105"/>
      <c r="K29" s="2101">
        <f t="shared" si="0"/>
        <v>0</v>
      </c>
    </row>
    <row r="30" spans="1:12" s="1592" customFormat="1" ht="15" customHeight="1">
      <c r="A30" s="1453" t="s">
        <v>474</v>
      </c>
      <c r="B30" s="1842"/>
      <c r="C30" s="2099"/>
      <c r="D30" s="2105"/>
      <c r="E30" s="2099"/>
      <c r="F30" s="2105"/>
      <c r="G30" s="2099"/>
      <c r="H30" s="2105"/>
      <c r="I30" s="2099"/>
      <c r="J30" s="2105"/>
      <c r="K30" s="2101">
        <f t="shared" si="0"/>
        <v>0</v>
      </c>
    </row>
    <row r="31" spans="1:12" s="1592" customFormat="1" ht="15" customHeight="1">
      <c r="A31" s="1453" t="s">
        <v>517</v>
      </c>
      <c r="B31" s="1842"/>
      <c r="C31" s="2099"/>
      <c r="D31" s="2105"/>
      <c r="E31" s="2099"/>
      <c r="F31" s="2105"/>
      <c r="G31" s="2099"/>
      <c r="H31" s="2105"/>
      <c r="I31" s="2099"/>
      <c r="J31" s="2105"/>
      <c r="K31" s="2101">
        <f t="shared" si="0"/>
        <v>0</v>
      </c>
    </row>
    <row r="32" spans="1:12" s="1592" customFormat="1" ht="15" customHeight="1">
      <c r="A32" s="1453" t="s">
        <v>475</v>
      </c>
      <c r="B32" s="1842"/>
      <c r="C32" s="2099"/>
      <c r="D32" s="2105"/>
      <c r="E32" s="2099"/>
      <c r="F32" s="2105"/>
      <c r="G32" s="2099"/>
      <c r="H32" s="2105"/>
      <c r="I32" s="2099"/>
      <c r="J32" s="2105"/>
      <c r="K32" s="2101">
        <f t="shared" si="0"/>
        <v>0</v>
      </c>
    </row>
    <row r="33" spans="1:12" s="1592" customFormat="1" ht="15" customHeight="1">
      <c r="A33" s="1453" t="s">
        <v>11</v>
      </c>
      <c r="B33" s="1845"/>
      <c r="C33" s="2099"/>
      <c r="D33" s="2096"/>
      <c r="E33" s="2099"/>
      <c r="F33" s="2096"/>
      <c r="G33" s="2099"/>
      <c r="H33" s="2096"/>
      <c r="I33" s="2099"/>
      <c r="J33" s="2096"/>
      <c r="K33" s="2101">
        <f t="shared" si="0"/>
        <v>0</v>
      </c>
    </row>
    <row r="34" spans="1:12" s="1592" customFormat="1" ht="15" customHeight="1" thickBot="1">
      <c r="A34" s="1453" t="s">
        <v>12</v>
      </c>
      <c r="B34" s="1845"/>
      <c r="C34" s="2099"/>
      <c r="D34" s="2096"/>
      <c r="E34" s="2099"/>
      <c r="F34" s="2096"/>
      <c r="G34" s="2099"/>
      <c r="H34" s="2096"/>
      <c r="I34" s="2099"/>
      <c r="J34" s="2096"/>
      <c r="K34" s="2101">
        <f t="shared" si="0"/>
        <v>0</v>
      </c>
    </row>
    <row r="35" spans="1:12" s="1263" customFormat="1" ht="15" customHeight="1" thickBot="1">
      <c r="A35" s="1265" t="s">
        <v>13</v>
      </c>
      <c r="B35" s="1846"/>
      <c r="C35" s="1280">
        <f>SUM(C18:C34)</f>
        <v>0</v>
      </c>
      <c r="D35" s="2106"/>
      <c r="E35" s="1280">
        <f>SUM(E18:E34)</f>
        <v>0</v>
      </c>
      <c r="F35" s="2106"/>
      <c r="G35" s="1280">
        <f>SUM(G18:G34)</f>
        <v>0</v>
      </c>
      <c r="H35" s="2106"/>
      <c r="I35" s="1280">
        <f>SUM(I18:I34)</f>
        <v>0</v>
      </c>
      <c r="J35" s="2106"/>
      <c r="K35" s="1280">
        <f>SUM(C35:I35)</f>
        <v>0</v>
      </c>
    </row>
    <row r="36" spans="1:12" s="1263" customFormat="1" ht="13.5" customHeight="1">
      <c r="A36" s="1265"/>
      <c r="B36" s="1847"/>
      <c r="C36" s="1266"/>
      <c r="D36" s="1847"/>
      <c r="E36" s="1266"/>
      <c r="F36" s="1847"/>
      <c r="G36" s="1266"/>
      <c r="H36" s="1847"/>
      <c r="I36" s="1266"/>
      <c r="J36" s="1847"/>
      <c r="K36" s="1266"/>
    </row>
    <row r="37" spans="1:12" s="1252" customFormat="1" ht="24">
      <c r="A37" s="2188" t="s">
        <v>733</v>
      </c>
      <c r="B37" s="2213"/>
      <c r="C37" s="2087"/>
      <c r="D37" s="2214"/>
      <c r="E37" s="2087"/>
      <c r="F37" s="2214"/>
      <c r="G37" s="2087"/>
      <c r="H37" s="2214"/>
      <c r="I37" s="2087"/>
      <c r="J37" s="2214"/>
      <c r="K37" s="2215"/>
      <c r="L37" s="1261"/>
    </row>
    <row r="38" spans="1:12" s="1328" customFormat="1" ht="15" customHeight="1">
      <c r="A38" s="2110" t="s">
        <v>589</v>
      </c>
      <c r="B38" s="1845"/>
      <c r="C38" s="2216" t="str">
        <f>IF(C19="","",C19/(B19*C$14))</f>
        <v/>
      </c>
      <c r="D38" s="2217"/>
      <c r="E38" s="2216" t="str">
        <f>IF(E19="","",E19/(D19*E$14))</f>
        <v/>
      </c>
      <c r="F38" s="2217"/>
      <c r="G38" s="2216" t="str">
        <f>IF(G19="","",G19/(F19*G$14))</f>
        <v/>
      </c>
      <c r="H38" s="2217"/>
      <c r="I38" s="2216" t="str">
        <f>IF(I19="","",I19/(H19*I$14))</f>
        <v/>
      </c>
      <c r="J38" s="2217"/>
      <c r="K38" s="2216" t="str">
        <f>IF(OR(K19=0,J19=0),"",K19/(J19*K$14))</f>
        <v/>
      </c>
      <c r="L38" s="1764"/>
    </row>
    <row r="39" spans="1:12" s="1328" customFormat="1" ht="15" customHeight="1">
      <c r="A39" s="2110" t="s">
        <v>590</v>
      </c>
      <c r="B39" s="1845"/>
      <c r="C39" s="2216" t="str">
        <f>IF(C20="","",C20/(B20*C$14))</f>
        <v/>
      </c>
      <c r="D39" s="2217"/>
      <c r="E39" s="2216" t="str">
        <f>IF(E20="","",E20/(D20*E$14))</f>
        <v/>
      </c>
      <c r="F39" s="2217"/>
      <c r="G39" s="2216" t="str">
        <f>IF(G20="","",G20/(F20*G$14))</f>
        <v/>
      </c>
      <c r="H39" s="2217"/>
      <c r="I39" s="2216" t="str">
        <f>IF(I20="","",I20/(H20*I$14))</f>
        <v/>
      </c>
      <c r="J39" s="2217"/>
      <c r="K39" s="2216" t="str">
        <f>IF(OR(K20=0,J20=0),"",K20/(J20*K$14))</f>
        <v/>
      </c>
      <c r="L39" s="1764"/>
    </row>
    <row r="40" spans="1:12" ht="18.75" customHeight="1">
      <c r="A40" s="1600"/>
      <c r="B40" s="1848"/>
      <c r="D40" s="1848"/>
      <c r="F40" s="1848"/>
      <c r="H40" s="1848"/>
      <c r="J40" s="1848"/>
    </row>
    <row r="41" spans="1:12" ht="13.5" customHeight="1">
      <c r="A41" s="1259" t="s">
        <v>634</v>
      </c>
    </row>
    <row r="42" spans="1:12" ht="11.25" customHeight="1"/>
  </sheetData>
  <mergeCells count="1">
    <mergeCell ref="J17:K17"/>
  </mergeCells>
  <dataValidations count="2">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1 E11 G11 I11">
      <formula1>"Création QC,Répertoire Qc,Répertoire Au,Reprise"</formula1>
    </dataValidation>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JB11:JF11 SX11:TB11 ACT11:ACX11 AMP11:AMT11 AWL11:AWP11 BGH11:BGL11 BQD11:BQH11 BZZ11:CAD11 CJV11:CJZ11 CTR11:CTV11 DDN11:DDR11 DNJ11:DNN11 DXF11:DXJ11 EHB11:EHF11 EQX11:ERB11 FAT11:FAX11 FKP11:FKT11 FUL11:FUP11 GEH11:GEL11 GOD11:GOH11 GXZ11:GYD11 HHV11:HHZ11 HRR11:HRV11 IBN11:IBR11 ILJ11:ILN11 IVF11:IVJ11 JFB11:JFF11 JOX11:JPB11 JYT11:JYX11 KIP11:KIT11 KSL11:KSP11 LCH11:LCL11 LMD11:LMH11 LVZ11:LWD11 MFV11:MFZ11 MPR11:MPV11 MZN11:MZR11 NJJ11:NJN11 NTF11:NTJ11 ODB11:ODF11 OMX11:ONB11 OWT11:OWX11 PGP11:PGT11 PQL11:PQP11 QAH11:QAL11 QKD11:QKH11 QTZ11:QUD11 RDV11:RDZ11 RNR11:RNV11 RXN11:RXR11 SHJ11:SHN11 SRF11:SRJ11 TBB11:TBF11 TKX11:TLB11 TUT11:TUX11 UEP11:UET11 UOL11:UOP11 UYH11:UYL11 VID11:VIH11 VRZ11:VSD11 WBV11:WBZ11 WLR11:WLV11 WVN11:WVR11 JB65505:JF65505 SX65505:TB65505 ACT65505:ACX65505 AMP65505:AMT65505 AWL65505:AWP65505 BGH65505:BGL65505 BQD65505:BQH65505 BZZ65505:CAD65505 CJV65505:CJZ65505 CTR65505:CTV65505 DDN65505:DDR65505 DNJ65505:DNN65505 DXF65505:DXJ65505 EHB65505:EHF65505 EQX65505:ERB65505 FAT65505:FAX65505 FKP65505:FKT65505 FUL65505:FUP65505 GEH65505:GEL65505 GOD65505:GOH65505 GXZ65505:GYD65505 HHV65505:HHZ65505 HRR65505:HRV65505 IBN65505:IBR65505 ILJ65505:ILN65505 IVF65505:IVJ65505 JFB65505:JFF65505 JOX65505:JPB65505 JYT65505:JYX65505 KIP65505:KIT65505 KSL65505:KSP65505 LCH65505:LCL65505 LMD65505:LMH65505 LVZ65505:LWD65505 MFV65505:MFZ65505 MPR65505:MPV65505 MZN65505:MZR65505 NJJ65505:NJN65505 NTF65505:NTJ65505 ODB65505:ODF65505 OMX65505:ONB65505 OWT65505:OWX65505 PGP65505:PGT65505 PQL65505:PQP65505 QAH65505:QAL65505 QKD65505:QKH65505 QTZ65505:QUD65505 RDV65505:RDZ65505 RNR65505:RNV65505 RXN65505:RXR65505 SHJ65505:SHN65505 SRF65505:SRJ65505 TBB65505:TBF65505 TKX65505:TLB65505 TUT65505:TUX65505 UEP65505:UET65505 UOL65505:UOP65505 UYH65505:UYL65505 VID65505:VIH65505 VRZ65505:VSD65505 WBV65505:WBZ65505 WLR65505:WLV65505 WVN65505:WVR65505 JB131041:JF131041 SX131041:TB131041 ACT131041:ACX131041 AMP131041:AMT131041 AWL131041:AWP131041 BGH131041:BGL131041 BQD131041:BQH131041 BZZ131041:CAD131041 CJV131041:CJZ131041 CTR131041:CTV131041 DDN131041:DDR131041 DNJ131041:DNN131041 DXF131041:DXJ131041 EHB131041:EHF131041 EQX131041:ERB131041 FAT131041:FAX131041 FKP131041:FKT131041 FUL131041:FUP131041 GEH131041:GEL131041 GOD131041:GOH131041 GXZ131041:GYD131041 HHV131041:HHZ131041 HRR131041:HRV131041 IBN131041:IBR131041 ILJ131041:ILN131041 IVF131041:IVJ131041 JFB131041:JFF131041 JOX131041:JPB131041 JYT131041:JYX131041 KIP131041:KIT131041 KSL131041:KSP131041 LCH131041:LCL131041 LMD131041:LMH131041 LVZ131041:LWD131041 MFV131041:MFZ131041 MPR131041:MPV131041 MZN131041:MZR131041 NJJ131041:NJN131041 NTF131041:NTJ131041 ODB131041:ODF131041 OMX131041:ONB131041 OWT131041:OWX131041 PGP131041:PGT131041 PQL131041:PQP131041 QAH131041:QAL131041 QKD131041:QKH131041 QTZ131041:QUD131041 RDV131041:RDZ131041 RNR131041:RNV131041 RXN131041:RXR131041 SHJ131041:SHN131041 SRF131041:SRJ131041 TBB131041:TBF131041 TKX131041:TLB131041 TUT131041:TUX131041 UEP131041:UET131041 UOL131041:UOP131041 UYH131041:UYL131041 VID131041:VIH131041 VRZ131041:VSD131041 WBV131041:WBZ131041 WLR131041:WLV131041 WVN131041:WVR131041 JB196577:JF196577 SX196577:TB196577 ACT196577:ACX196577 AMP196577:AMT196577 AWL196577:AWP196577 BGH196577:BGL196577 BQD196577:BQH196577 BZZ196577:CAD196577 CJV196577:CJZ196577 CTR196577:CTV196577 DDN196577:DDR196577 DNJ196577:DNN196577 DXF196577:DXJ196577 EHB196577:EHF196577 EQX196577:ERB196577 FAT196577:FAX196577 FKP196577:FKT196577 FUL196577:FUP196577 GEH196577:GEL196577 GOD196577:GOH196577 GXZ196577:GYD196577 HHV196577:HHZ196577 HRR196577:HRV196577 IBN196577:IBR196577 ILJ196577:ILN196577 IVF196577:IVJ196577 JFB196577:JFF196577 JOX196577:JPB196577 JYT196577:JYX196577 KIP196577:KIT196577 KSL196577:KSP196577 LCH196577:LCL196577 LMD196577:LMH196577 LVZ196577:LWD196577 MFV196577:MFZ196577 MPR196577:MPV196577 MZN196577:MZR196577 NJJ196577:NJN196577 NTF196577:NTJ196577 ODB196577:ODF196577 OMX196577:ONB196577 OWT196577:OWX196577 PGP196577:PGT196577 PQL196577:PQP196577 QAH196577:QAL196577 QKD196577:QKH196577 QTZ196577:QUD196577 RDV196577:RDZ196577 RNR196577:RNV196577 RXN196577:RXR196577 SHJ196577:SHN196577 SRF196577:SRJ196577 TBB196577:TBF196577 TKX196577:TLB196577 TUT196577:TUX196577 UEP196577:UET196577 UOL196577:UOP196577 UYH196577:UYL196577 VID196577:VIH196577 VRZ196577:VSD196577 WBV196577:WBZ196577 WLR196577:WLV196577 WVN196577:WVR196577 JB262113:JF262113 SX262113:TB262113 ACT262113:ACX262113 AMP262113:AMT262113 AWL262113:AWP262113 BGH262113:BGL262113 BQD262113:BQH262113 BZZ262113:CAD262113 CJV262113:CJZ262113 CTR262113:CTV262113 DDN262113:DDR262113 DNJ262113:DNN262113 DXF262113:DXJ262113 EHB262113:EHF262113 EQX262113:ERB262113 FAT262113:FAX262113 FKP262113:FKT262113 FUL262113:FUP262113 GEH262113:GEL262113 GOD262113:GOH262113 GXZ262113:GYD262113 HHV262113:HHZ262113 HRR262113:HRV262113 IBN262113:IBR262113 ILJ262113:ILN262113 IVF262113:IVJ262113 JFB262113:JFF262113 JOX262113:JPB262113 JYT262113:JYX262113 KIP262113:KIT262113 KSL262113:KSP262113 LCH262113:LCL262113 LMD262113:LMH262113 LVZ262113:LWD262113 MFV262113:MFZ262113 MPR262113:MPV262113 MZN262113:MZR262113 NJJ262113:NJN262113 NTF262113:NTJ262113 ODB262113:ODF262113 OMX262113:ONB262113 OWT262113:OWX262113 PGP262113:PGT262113 PQL262113:PQP262113 QAH262113:QAL262113 QKD262113:QKH262113 QTZ262113:QUD262113 RDV262113:RDZ262113 RNR262113:RNV262113 RXN262113:RXR262113 SHJ262113:SHN262113 SRF262113:SRJ262113 TBB262113:TBF262113 TKX262113:TLB262113 TUT262113:TUX262113 UEP262113:UET262113 UOL262113:UOP262113 UYH262113:UYL262113 VID262113:VIH262113 VRZ262113:VSD262113 WBV262113:WBZ262113 WLR262113:WLV262113 WVN262113:WVR262113 JB327649:JF327649 SX327649:TB327649 ACT327649:ACX327649 AMP327649:AMT327649 AWL327649:AWP327649 BGH327649:BGL327649 BQD327649:BQH327649 BZZ327649:CAD327649 CJV327649:CJZ327649 CTR327649:CTV327649 DDN327649:DDR327649 DNJ327649:DNN327649 DXF327649:DXJ327649 EHB327649:EHF327649 EQX327649:ERB327649 FAT327649:FAX327649 FKP327649:FKT327649 FUL327649:FUP327649 GEH327649:GEL327649 GOD327649:GOH327649 GXZ327649:GYD327649 HHV327649:HHZ327649 HRR327649:HRV327649 IBN327649:IBR327649 ILJ327649:ILN327649 IVF327649:IVJ327649 JFB327649:JFF327649 JOX327649:JPB327649 JYT327649:JYX327649 KIP327649:KIT327649 KSL327649:KSP327649 LCH327649:LCL327649 LMD327649:LMH327649 LVZ327649:LWD327649 MFV327649:MFZ327649 MPR327649:MPV327649 MZN327649:MZR327649 NJJ327649:NJN327649 NTF327649:NTJ327649 ODB327649:ODF327649 OMX327649:ONB327649 OWT327649:OWX327649 PGP327649:PGT327649 PQL327649:PQP327649 QAH327649:QAL327649 QKD327649:QKH327649 QTZ327649:QUD327649 RDV327649:RDZ327649 RNR327649:RNV327649 RXN327649:RXR327649 SHJ327649:SHN327649 SRF327649:SRJ327649 TBB327649:TBF327649 TKX327649:TLB327649 TUT327649:TUX327649 UEP327649:UET327649 UOL327649:UOP327649 UYH327649:UYL327649 VID327649:VIH327649 VRZ327649:VSD327649 WBV327649:WBZ327649 WLR327649:WLV327649 WVN327649:WVR327649 JB393185:JF393185 SX393185:TB393185 ACT393185:ACX393185 AMP393185:AMT393185 AWL393185:AWP393185 BGH393185:BGL393185 BQD393185:BQH393185 BZZ393185:CAD393185 CJV393185:CJZ393185 CTR393185:CTV393185 DDN393185:DDR393185 DNJ393185:DNN393185 DXF393185:DXJ393185 EHB393185:EHF393185 EQX393185:ERB393185 FAT393185:FAX393185 FKP393185:FKT393185 FUL393185:FUP393185 GEH393185:GEL393185 GOD393185:GOH393185 GXZ393185:GYD393185 HHV393185:HHZ393185 HRR393185:HRV393185 IBN393185:IBR393185 ILJ393185:ILN393185 IVF393185:IVJ393185 JFB393185:JFF393185 JOX393185:JPB393185 JYT393185:JYX393185 KIP393185:KIT393185 KSL393185:KSP393185 LCH393185:LCL393185 LMD393185:LMH393185 LVZ393185:LWD393185 MFV393185:MFZ393185 MPR393185:MPV393185 MZN393185:MZR393185 NJJ393185:NJN393185 NTF393185:NTJ393185 ODB393185:ODF393185 OMX393185:ONB393185 OWT393185:OWX393185 PGP393185:PGT393185 PQL393185:PQP393185 QAH393185:QAL393185 QKD393185:QKH393185 QTZ393185:QUD393185 RDV393185:RDZ393185 RNR393185:RNV393185 RXN393185:RXR393185 SHJ393185:SHN393185 SRF393185:SRJ393185 TBB393185:TBF393185 TKX393185:TLB393185 TUT393185:TUX393185 UEP393185:UET393185 UOL393185:UOP393185 UYH393185:UYL393185 VID393185:VIH393185 VRZ393185:VSD393185 WBV393185:WBZ393185 WLR393185:WLV393185 WVN393185:WVR393185 JB458721:JF458721 SX458721:TB458721 ACT458721:ACX458721 AMP458721:AMT458721 AWL458721:AWP458721 BGH458721:BGL458721 BQD458721:BQH458721 BZZ458721:CAD458721 CJV458721:CJZ458721 CTR458721:CTV458721 DDN458721:DDR458721 DNJ458721:DNN458721 DXF458721:DXJ458721 EHB458721:EHF458721 EQX458721:ERB458721 FAT458721:FAX458721 FKP458721:FKT458721 FUL458721:FUP458721 GEH458721:GEL458721 GOD458721:GOH458721 GXZ458721:GYD458721 HHV458721:HHZ458721 HRR458721:HRV458721 IBN458721:IBR458721 ILJ458721:ILN458721 IVF458721:IVJ458721 JFB458721:JFF458721 JOX458721:JPB458721 JYT458721:JYX458721 KIP458721:KIT458721 KSL458721:KSP458721 LCH458721:LCL458721 LMD458721:LMH458721 LVZ458721:LWD458721 MFV458721:MFZ458721 MPR458721:MPV458721 MZN458721:MZR458721 NJJ458721:NJN458721 NTF458721:NTJ458721 ODB458721:ODF458721 OMX458721:ONB458721 OWT458721:OWX458721 PGP458721:PGT458721 PQL458721:PQP458721 QAH458721:QAL458721 QKD458721:QKH458721 QTZ458721:QUD458721 RDV458721:RDZ458721 RNR458721:RNV458721 RXN458721:RXR458721 SHJ458721:SHN458721 SRF458721:SRJ458721 TBB458721:TBF458721 TKX458721:TLB458721 TUT458721:TUX458721 UEP458721:UET458721 UOL458721:UOP458721 UYH458721:UYL458721 VID458721:VIH458721 VRZ458721:VSD458721 WBV458721:WBZ458721 WLR458721:WLV458721 WVN458721:WVR458721 JB524257:JF524257 SX524257:TB524257 ACT524257:ACX524257 AMP524257:AMT524257 AWL524257:AWP524257 BGH524257:BGL524257 BQD524257:BQH524257 BZZ524257:CAD524257 CJV524257:CJZ524257 CTR524257:CTV524257 DDN524257:DDR524257 DNJ524257:DNN524257 DXF524257:DXJ524257 EHB524257:EHF524257 EQX524257:ERB524257 FAT524257:FAX524257 FKP524257:FKT524257 FUL524257:FUP524257 GEH524257:GEL524257 GOD524257:GOH524257 GXZ524257:GYD524257 HHV524257:HHZ524257 HRR524257:HRV524257 IBN524257:IBR524257 ILJ524257:ILN524257 IVF524257:IVJ524257 JFB524257:JFF524257 JOX524257:JPB524257 JYT524257:JYX524257 KIP524257:KIT524257 KSL524257:KSP524257 LCH524257:LCL524257 LMD524257:LMH524257 LVZ524257:LWD524257 MFV524257:MFZ524257 MPR524257:MPV524257 MZN524257:MZR524257 NJJ524257:NJN524257 NTF524257:NTJ524257 ODB524257:ODF524257 OMX524257:ONB524257 OWT524257:OWX524257 PGP524257:PGT524257 PQL524257:PQP524257 QAH524257:QAL524257 QKD524257:QKH524257 QTZ524257:QUD524257 RDV524257:RDZ524257 RNR524257:RNV524257 RXN524257:RXR524257 SHJ524257:SHN524257 SRF524257:SRJ524257 TBB524257:TBF524257 TKX524257:TLB524257 TUT524257:TUX524257 UEP524257:UET524257 UOL524257:UOP524257 UYH524257:UYL524257 VID524257:VIH524257 VRZ524257:VSD524257 WBV524257:WBZ524257 WLR524257:WLV524257 WVN524257:WVR524257 JB589793:JF589793 SX589793:TB589793 ACT589793:ACX589793 AMP589793:AMT589793 AWL589793:AWP589793 BGH589793:BGL589793 BQD589793:BQH589793 BZZ589793:CAD589793 CJV589793:CJZ589793 CTR589793:CTV589793 DDN589793:DDR589793 DNJ589793:DNN589793 DXF589793:DXJ589793 EHB589793:EHF589793 EQX589793:ERB589793 FAT589793:FAX589793 FKP589793:FKT589793 FUL589793:FUP589793 GEH589793:GEL589793 GOD589793:GOH589793 GXZ589793:GYD589793 HHV589793:HHZ589793 HRR589793:HRV589793 IBN589793:IBR589793 ILJ589793:ILN589793 IVF589793:IVJ589793 JFB589793:JFF589793 JOX589793:JPB589793 JYT589793:JYX589793 KIP589793:KIT589793 KSL589793:KSP589793 LCH589793:LCL589793 LMD589793:LMH589793 LVZ589793:LWD589793 MFV589793:MFZ589793 MPR589793:MPV589793 MZN589793:MZR589793 NJJ589793:NJN589793 NTF589793:NTJ589793 ODB589793:ODF589793 OMX589793:ONB589793 OWT589793:OWX589793 PGP589793:PGT589793 PQL589793:PQP589793 QAH589793:QAL589793 QKD589793:QKH589793 QTZ589793:QUD589793 RDV589793:RDZ589793 RNR589793:RNV589793 RXN589793:RXR589793 SHJ589793:SHN589793 SRF589793:SRJ589793 TBB589793:TBF589793 TKX589793:TLB589793 TUT589793:TUX589793 UEP589793:UET589793 UOL589793:UOP589793 UYH589793:UYL589793 VID589793:VIH589793 VRZ589793:VSD589793 WBV589793:WBZ589793 WLR589793:WLV589793 WVN589793:WVR589793 JB655329:JF655329 SX655329:TB655329 ACT655329:ACX655329 AMP655329:AMT655329 AWL655329:AWP655329 BGH655329:BGL655329 BQD655329:BQH655329 BZZ655329:CAD655329 CJV655329:CJZ655329 CTR655329:CTV655329 DDN655329:DDR655329 DNJ655329:DNN655329 DXF655329:DXJ655329 EHB655329:EHF655329 EQX655329:ERB655329 FAT655329:FAX655329 FKP655329:FKT655329 FUL655329:FUP655329 GEH655329:GEL655329 GOD655329:GOH655329 GXZ655329:GYD655329 HHV655329:HHZ655329 HRR655329:HRV655329 IBN655329:IBR655329 ILJ655329:ILN655329 IVF655329:IVJ655329 JFB655329:JFF655329 JOX655329:JPB655329 JYT655329:JYX655329 KIP655329:KIT655329 KSL655329:KSP655329 LCH655329:LCL655329 LMD655329:LMH655329 LVZ655329:LWD655329 MFV655329:MFZ655329 MPR655329:MPV655329 MZN655329:MZR655329 NJJ655329:NJN655329 NTF655329:NTJ655329 ODB655329:ODF655329 OMX655329:ONB655329 OWT655329:OWX655329 PGP655329:PGT655329 PQL655329:PQP655329 QAH655329:QAL655329 QKD655329:QKH655329 QTZ655329:QUD655329 RDV655329:RDZ655329 RNR655329:RNV655329 RXN655329:RXR655329 SHJ655329:SHN655329 SRF655329:SRJ655329 TBB655329:TBF655329 TKX655329:TLB655329 TUT655329:TUX655329 UEP655329:UET655329 UOL655329:UOP655329 UYH655329:UYL655329 VID655329:VIH655329 VRZ655329:VSD655329 WBV655329:WBZ655329 WLR655329:WLV655329 WVN655329:WVR655329 JB720865:JF720865 SX720865:TB720865 ACT720865:ACX720865 AMP720865:AMT720865 AWL720865:AWP720865 BGH720865:BGL720865 BQD720865:BQH720865 BZZ720865:CAD720865 CJV720865:CJZ720865 CTR720865:CTV720865 DDN720865:DDR720865 DNJ720865:DNN720865 DXF720865:DXJ720865 EHB720865:EHF720865 EQX720865:ERB720865 FAT720865:FAX720865 FKP720865:FKT720865 FUL720865:FUP720865 GEH720865:GEL720865 GOD720865:GOH720865 GXZ720865:GYD720865 HHV720865:HHZ720865 HRR720865:HRV720865 IBN720865:IBR720865 ILJ720865:ILN720865 IVF720865:IVJ720865 JFB720865:JFF720865 JOX720865:JPB720865 JYT720865:JYX720865 KIP720865:KIT720865 KSL720865:KSP720865 LCH720865:LCL720865 LMD720865:LMH720865 LVZ720865:LWD720865 MFV720865:MFZ720865 MPR720865:MPV720865 MZN720865:MZR720865 NJJ720865:NJN720865 NTF720865:NTJ720865 ODB720865:ODF720865 OMX720865:ONB720865 OWT720865:OWX720865 PGP720865:PGT720865 PQL720865:PQP720865 QAH720865:QAL720865 QKD720865:QKH720865 QTZ720865:QUD720865 RDV720865:RDZ720865 RNR720865:RNV720865 RXN720865:RXR720865 SHJ720865:SHN720865 SRF720865:SRJ720865 TBB720865:TBF720865 TKX720865:TLB720865 TUT720865:TUX720865 UEP720865:UET720865 UOL720865:UOP720865 UYH720865:UYL720865 VID720865:VIH720865 VRZ720865:VSD720865 WBV720865:WBZ720865 WLR720865:WLV720865 WVN720865:WVR720865 JB786401:JF786401 SX786401:TB786401 ACT786401:ACX786401 AMP786401:AMT786401 AWL786401:AWP786401 BGH786401:BGL786401 BQD786401:BQH786401 BZZ786401:CAD786401 CJV786401:CJZ786401 CTR786401:CTV786401 DDN786401:DDR786401 DNJ786401:DNN786401 DXF786401:DXJ786401 EHB786401:EHF786401 EQX786401:ERB786401 FAT786401:FAX786401 FKP786401:FKT786401 FUL786401:FUP786401 GEH786401:GEL786401 GOD786401:GOH786401 GXZ786401:GYD786401 HHV786401:HHZ786401 HRR786401:HRV786401 IBN786401:IBR786401 ILJ786401:ILN786401 IVF786401:IVJ786401 JFB786401:JFF786401 JOX786401:JPB786401 JYT786401:JYX786401 KIP786401:KIT786401 KSL786401:KSP786401 LCH786401:LCL786401 LMD786401:LMH786401 LVZ786401:LWD786401 MFV786401:MFZ786401 MPR786401:MPV786401 MZN786401:MZR786401 NJJ786401:NJN786401 NTF786401:NTJ786401 ODB786401:ODF786401 OMX786401:ONB786401 OWT786401:OWX786401 PGP786401:PGT786401 PQL786401:PQP786401 QAH786401:QAL786401 QKD786401:QKH786401 QTZ786401:QUD786401 RDV786401:RDZ786401 RNR786401:RNV786401 RXN786401:RXR786401 SHJ786401:SHN786401 SRF786401:SRJ786401 TBB786401:TBF786401 TKX786401:TLB786401 TUT786401:TUX786401 UEP786401:UET786401 UOL786401:UOP786401 UYH786401:UYL786401 VID786401:VIH786401 VRZ786401:VSD786401 WBV786401:WBZ786401 WLR786401:WLV786401 WVN786401:WVR786401 JB851937:JF851937 SX851937:TB851937 ACT851937:ACX851937 AMP851937:AMT851937 AWL851937:AWP851937 BGH851937:BGL851937 BQD851937:BQH851937 BZZ851937:CAD851937 CJV851937:CJZ851937 CTR851937:CTV851937 DDN851937:DDR851937 DNJ851937:DNN851937 DXF851937:DXJ851937 EHB851937:EHF851937 EQX851937:ERB851937 FAT851937:FAX851937 FKP851937:FKT851937 FUL851937:FUP851937 GEH851937:GEL851937 GOD851937:GOH851937 GXZ851937:GYD851937 HHV851937:HHZ851937 HRR851937:HRV851937 IBN851937:IBR851937 ILJ851937:ILN851937 IVF851937:IVJ851937 JFB851937:JFF851937 JOX851937:JPB851937 JYT851937:JYX851937 KIP851937:KIT851937 KSL851937:KSP851937 LCH851937:LCL851937 LMD851937:LMH851937 LVZ851937:LWD851937 MFV851937:MFZ851937 MPR851937:MPV851937 MZN851937:MZR851937 NJJ851937:NJN851937 NTF851937:NTJ851937 ODB851937:ODF851937 OMX851937:ONB851937 OWT851937:OWX851937 PGP851937:PGT851937 PQL851937:PQP851937 QAH851937:QAL851937 QKD851937:QKH851937 QTZ851937:QUD851937 RDV851937:RDZ851937 RNR851937:RNV851937 RXN851937:RXR851937 SHJ851937:SHN851937 SRF851937:SRJ851937 TBB851937:TBF851937 TKX851937:TLB851937 TUT851937:TUX851937 UEP851937:UET851937 UOL851937:UOP851937 UYH851937:UYL851937 VID851937:VIH851937 VRZ851937:VSD851937 WBV851937:WBZ851937 WLR851937:WLV851937 WVN851937:WVR851937 JB917473:JF917473 SX917473:TB917473 ACT917473:ACX917473 AMP917473:AMT917473 AWL917473:AWP917473 BGH917473:BGL917473 BQD917473:BQH917473 BZZ917473:CAD917473 CJV917473:CJZ917473 CTR917473:CTV917473 DDN917473:DDR917473 DNJ917473:DNN917473 DXF917473:DXJ917473 EHB917473:EHF917473 EQX917473:ERB917473 FAT917473:FAX917473 FKP917473:FKT917473 FUL917473:FUP917473 GEH917473:GEL917473 GOD917473:GOH917473 GXZ917473:GYD917473 HHV917473:HHZ917473 HRR917473:HRV917473 IBN917473:IBR917473 ILJ917473:ILN917473 IVF917473:IVJ917473 JFB917473:JFF917473 JOX917473:JPB917473 JYT917473:JYX917473 KIP917473:KIT917473 KSL917473:KSP917473 LCH917473:LCL917473 LMD917473:LMH917473 LVZ917473:LWD917473 MFV917473:MFZ917473 MPR917473:MPV917473 MZN917473:MZR917473 NJJ917473:NJN917473 NTF917473:NTJ917473 ODB917473:ODF917473 OMX917473:ONB917473 OWT917473:OWX917473 PGP917473:PGT917473 PQL917473:PQP917473 QAH917473:QAL917473 QKD917473:QKH917473 QTZ917473:QUD917473 RDV917473:RDZ917473 RNR917473:RNV917473 RXN917473:RXR917473 SHJ917473:SHN917473 SRF917473:SRJ917473 TBB917473:TBF917473 TKX917473:TLB917473 TUT917473:TUX917473 UEP917473:UET917473 UOL917473:UOP917473 UYH917473:UYL917473 VID917473:VIH917473 VRZ917473:VSD917473 WBV917473:WBZ917473 WLR917473:WLV917473 WVN917473:WVR917473 WVN983009:WVR983009 JB983009:JF983009 SX983009:TB983009 ACT983009:ACX983009 AMP983009:AMT983009 AWL983009:AWP983009 BGH983009:BGL983009 BQD983009:BQH983009 BZZ983009:CAD983009 CJV983009:CJZ983009 CTR983009:CTV983009 DDN983009:DDR983009 DNJ983009:DNN983009 DXF983009:DXJ983009 EHB983009:EHF983009 EQX983009:ERB983009 FAT983009:FAX983009 FKP983009:FKT983009 FUL983009:FUP983009 GEH983009:GEL983009 GOD983009:GOH983009 GXZ983009:GYD983009 HHV983009:HHZ983009 HRR983009:HRV983009 IBN983009:IBR983009 ILJ983009:ILN983009 IVF983009:IVJ983009 JFB983009:JFF983009 JOX983009:JPB983009 JYT983009:JYX983009 KIP983009:KIT983009 KSL983009:KSP983009 LCH983009:LCL983009 LMD983009:LMH983009 LVZ983009:LWD983009 MFV983009:MFZ983009 MPR983009:MPV983009 MZN983009:MZR983009 NJJ983009:NJN983009 NTF983009:NTJ983009 ODB983009:ODF983009 OMX983009:ONB983009 OWT983009:OWX983009 PGP983009:PGT983009 PQL983009:PQP983009 QAH983009:QAL983009 QKD983009:QKH983009 QTZ983009:QUD983009 RDV983009:RDZ983009 RNR983009:RNV983009 RXN983009:RXR983009 SHJ983009:SHN983009 SRF983009:SRJ983009 TBB983009:TBF983009 TKX983009:TLB983009 TUT983009:TUX983009 UEP983009:UET983009 UOL983009:UOP983009 UYH983009:UYL983009 VID983009:VIH983009 VRZ983009:VSD983009 WBV983009:WBZ983009 WLR983009:WLV983009 I720865 I655329 I589793 I524257 I458721 I393185 I327649 I262113 I196577 I131041 I65505 I786401 I983009 I917473 I851937 G720865 C65505 C131041 C196577 C262113 C327649 C393185 C458721 C524257 C589793 C655329 C720865 C786401 C851937 C917473 C983009 E983009 G786401 E65505 E131041 E196577 E262113 E327649 E393185 E458721 E524257 E589793 E655329 E720865 E786401 E851937 E917473 G917473 G983009 G851937 G65505 G131041 G196577 G262113 G327649 G393185 G458721 G524257 G589793 G655329">
      <formula1>"Création,Répertoire Qc,Répertoire Au,Reprise"</formula1>
    </dataValidation>
  </dataValidations>
  <pageMargins left="0.51181102362204722" right="0.51181102362204722" top="0.51181102362204722" bottom="0.51181102362204722" header="0" footer="0.31496062992125984"/>
  <pageSetup scale="90" firstPageNumber="10" fitToHeight="0" orientation="landscape" r:id="rId1"/>
  <headerFooter alignWithMargins="0">
    <oddHeader xml:space="preserve">&amp;R
</oddHeader>
    <oddFooter>&amp;R&amp;9Rapport final d'activité</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showZeros="0" zoomScaleNormal="100" workbookViewId="0">
      <selection activeCell="O26" sqref="O26"/>
    </sheetView>
  </sheetViews>
  <sheetFormatPr baseColWidth="10" defaultRowHeight="12.75"/>
  <cols>
    <col min="1" max="1" width="38.7109375" style="1282" customWidth="1"/>
    <col min="2" max="2" width="3.85546875" style="1677" customWidth="1"/>
    <col min="3" max="3" width="18.140625" style="1677" customWidth="1"/>
    <col min="4" max="4" width="3.85546875" style="1677" customWidth="1"/>
    <col min="5" max="5" width="19" style="1677" customWidth="1"/>
    <col min="6" max="6" width="3.85546875" style="1677" customWidth="1"/>
    <col min="7" max="7" width="19.28515625" style="1677" customWidth="1"/>
    <col min="8" max="8" width="3.85546875" style="1677" customWidth="1"/>
    <col min="9" max="9" width="18.42578125" style="1677" customWidth="1"/>
    <col min="10" max="10" width="3.85546875" style="1677" customWidth="1"/>
    <col min="11" max="11" width="12.7109375" style="1677" customWidth="1"/>
    <col min="12" max="12" width="11.42578125" style="1677"/>
    <col min="13" max="13" width="16.28515625" style="1324" customWidth="1"/>
    <col min="14" max="18" width="16.28515625" style="1677" customWidth="1"/>
    <col min="19" max="260" width="11.42578125" style="1677"/>
    <col min="261" max="261" width="51.140625" style="1677" customWidth="1"/>
    <col min="262" max="267" width="14.7109375" style="1677" customWidth="1"/>
    <col min="268" max="516" width="11.42578125" style="1677"/>
    <col min="517" max="517" width="51.140625" style="1677" customWidth="1"/>
    <col min="518" max="523" width="14.7109375" style="1677" customWidth="1"/>
    <col min="524" max="772" width="11.42578125" style="1677"/>
    <col min="773" max="773" width="51.140625" style="1677" customWidth="1"/>
    <col min="774" max="779" width="14.7109375" style="1677" customWidth="1"/>
    <col min="780" max="1028" width="11.42578125" style="1677"/>
    <col min="1029" max="1029" width="51.140625" style="1677" customWidth="1"/>
    <col min="1030" max="1035" width="14.7109375" style="1677" customWidth="1"/>
    <col min="1036" max="1284" width="11.42578125" style="1677"/>
    <col min="1285" max="1285" width="51.140625" style="1677" customWidth="1"/>
    <col min="1286" max="1291" width="14.7109375" style="1677" customWidth="1"/>
    <col min="1292" max="1540" width="11.42578125" style="1677"/>
    <col min="1541" max="1541" width="51.140625" style="1677" customWidth="1"/>
    <col min="1542" max="1547" width="14.7109375" style="1677" customWidth="1"/>
    <col min="1548" max="1796" width="11.42578125" style="1677"/>
    <col min="1797" max="1797" width="51.140625" style="1677" customWidth="1"/>
    <col min="1798" max="1803" width="14.7109375" style="1677" customWidth="1"/>
    <col min="1804" max="2052" width="11.42578125" style="1677"/>
    <col min="2053" max="2053" width="51.140625" style="1677" customWidth="1"/>
    <col min="2054" max="2059" width="14.7109375" style="1677" customWidth="1"/>
    <col min="2060" max="2308" width="11.42578125" style="1677"/>
    <col min="2309" max="2309" width="51.140625" style="1677" customWidth="1"/>
    <col min="2310" max="2315" width="14.7109375" style="1677" customWidth="1"/>
    <col min="2316" max="2564" width="11.42578125" style="1677"/>
    <col min="2565" max="2565" width="51.140625" style="1677" customWidth="1"/>
    <col min="2566" max="2571" width="14.7109375" style="1677" customWidth="1"/>
    <col min="2572" max="2820" width="11.42578125" style="1677"/>
    <col min="2821" max="2821" width="51.140625" style="1677" customWidth="1"/>
    <col min="2822" max="2827" width="14.7109375" style="1677" customWidth="1"/>
    <col min="2828" max="3076" width="11.42578125" style="1677"/>
    <col min="3077" max="3077" width="51.140625" style="1677" customWidth="1"/>
    <col min="3078" max="3083" width="14.7109375" style="1677" customWidth="1"/>
    <col min="3084" max="3332" width="11.42578125" style="1677"/>
    <col min="3333" max="3333" width="51.140625" style="1677" customWidth="1"/>
    <col min="3334" max="3339" width="14.7109375" style="1677" customWidth="1"/>
    <col min="3340" max="3588" width="11.42578125" style="1677"/>
    <col min="3589" max="3589" width="51.140625" style="1677" customWidth="1"/>
    <col min="3590" max="3595" width="14.7109375" style="1677" customWidth="1"/>
    <col min="3596" max="3844" width="11.42578125" style="1677"/>
    <col min="3845" max="3845" width="51.140625" style="1677" customWidth="1"/>
    <col min="3846" max="3851" width="14.7109375" style="1677" customWidth="1"/>
    <col min="3852" max="4100" width="11.42578125" style="1677"/>
    <col min="4101" max="4101" width="51.140625" style="1677" customWidth="1"/>
    <col min="4102" max="4107" width="14.7109375" style="1677" customWidth="1"/>
    <col min="4108" max="4356" width="11.42578125" style="1677"/>
    <col min="4357" max="4357" width="51.140625" style="1677" customWidth="1"/>
    <col min="4358" max="4363" width="14.7109375" style="1677" customWidth="1"/>
    <col min="4364" max="4612" width="11.42578125" style="1677"/>
    <col min="4613" max="4613" width="51.140625" style="1677" customWidth="1"/>
    <col min="4614" max="4619" width="14.7109375" style="1677" customWidth="1"/>
    <col min="4620" max="4868" width="11.42578125" style="1677"/>
    <col min="4869" max="4869" width="51.140625" style="1677" customWidth="1"/>
    <col min="4870" max="4875" width="14.7109375" style="1677" customWidth="1"/>
    <col min="4876" max="5124" width="11.42578125" style="1677"/>
    <col min="5125" max="5125" width="51.140625" style="1677" customWidth="1"/>
    <col min="5126" max="5131" width="14.7109375" style="1677" customWidth="1"/>
    <col min="5132" max="5380" width="11.42578125" style="1677"/>
    <col min="5381" max="5381" width="51.140625" style="1677" customWidth="1"/>
    <col min="5382" max="5387" width="14.7109375" style="1677" customWidth="1"/>
    <col min="5388" max="5636" width="11.42578125" style="1677"/>
    <col min="5637" max="5637" width="51.140625" style="1677" customWidth="1"/>
    <col min="5638" max="5643" width="14.7109375" style="1677" customWidth="1"/>
    <col min="5644" max="5892" width="11.42578125" style="1677"/>
    <col min="5893" max="5893" width="51.140625" style="1677" customWidth="1"/>
    <col min="5894" max="5899" width="14.7109375" style="1677" customWidth="1"/>
    <col min="5900" max="6148" width="11.42578125" style="1677"/>
    <col min="6149" max="6149" width="51.140625" style="1677" customWidth="1"/>
    <col min="6150" max="6155" width="14.7109375" style="1677" customWidth="1"/>
    <col min="6156" max="6404" width="11.42578125" style="1677"/>
    <col min="6405" max="6405" width="51.140625" style="1677" customWidth="1"/>
    <col min="6406" max="6411" width="14.7109375" style="1677" customWidth="1"/>
    <col min="6412" max="6660" width="11.42578125" style="1677"/>
    <col min="6661" max="6661" width="51.140625" style="1677" customWidth="1"/>
    <col min="6662" max="6667" width="14.7109375" style="1677" customWidth="1"/>
    <col min="6668" max="6916" width="11.42578125" style="1677"/>
    <col min="6917" max="6917" width="51.140625" style="1677" customWidth="1"/>
    <col min="6918" max="6923" width="14.7109375" style="1677" customWidth="1"/>
    <col min="6924" max="7172" width="11.42578125" style="1677"/>
    <col min="7173" max="7173" width="51.140625" style="1677" customWidth="1"/>
    <col min="7174" max="7179" width="14.7109375" style="1677" customWidth="1"/>
    <col min="7180" max="7428" width="11.42578125" style="1677"/>
    <col min="7429" max="7429" width="51.140625" style="1677" customWidth="1"/>
    <col min="7430" max="7435" width="14.7109375" style="1677" customWidth="1"/>
    <col min="7436" max="7684" width="11.42578125" style="1677"/>
    <col min="7685" max="7685" width="51.140625" style="1677" customWidth="1"/>
    <col min="7686" max="7691" width="14.7109375" style="1677" customWidth="1"/>
    <col min="7692" max="7940" width="11.42578125" style="1677"/>
    <col min="7941" max="7941" width="51.140625" style="1677" customWidth="1"/>
    <col min="7942" max="7947" width="14.7109375" style="1677" customWidth="1"/>
    <col min="7948" max="8196" width="11.42578125" style="1677"/>
    <col min="8197" max="8197" width="51.140625" style="1677" customWidth="1"/>
    <col min="8198" max="8203" width="14.7109375" style="1677" customWidth="1"/>
    <col min="8204" max="8452" width="11.42578125" style="1677"/>
    <col min="8453" max="8453" width="51.140625" style="1677" customWidth="1"/>
    <col min="8454" max="8459" width="14.7109375" style="1677" customWidth="1"/>
    <col min="8460" max="8708" width="11.42578125" style="1677"/>
    <col min="8709" max="8709" width="51.140625" style="1677" customWidth="1"/>
    <col min="8710" max="8715" width="14.7109375" style="1677" customWidth="1"/>
    <col min="8716" max="8964" width="11.42578125" style="1677"/>
    <col min="8965" max="8965" width="51.140625" style="1677" customWidth="1"/>
    <col min="8966" max="8971" width="14.7109375" style="1677" customWidth="1"/>
    <col min="8972" max="9220" width="11.42578125" style="1677"/>
    <col min="9221" max="9221" width="51.140625" style="1677" customWidth="1"/>
    <col min="9222" max="9227" width="14.7109375" style="1677" customWidth="1"/>
    <col min="9228" max="9476" width="11.42578125" style="1677"/>
    <col min="9477" max="9477" width="51.140625" style="1677" customWidth="1"/>
    <col min="9478" max="9483" width="14.7109375" style="1677" customWidth="1"/>
    <col min="9484" max="9732" width="11.42578125" style="1677"/>
    <col min="9733" max="9733" width="51.140625" style="1677" customWidth="1"/>
    <col min="9734" max="9739" width="14.7109375" style="1677" customWidth="1"/>
    <col min="9740" max="9988" width="11.42578125" style="1677"/>
    <col min="9989" max="9989" width="51.140625" style="1677" customWidth="1"/>
    <col min="9990" max="9995" width="14.7109375" style="1677" customWidth="1"/>
    <col min="9996" max="10244" width="11.42578125" style="1677"/>
    <col min="10245" max="10245" width="51.140625" style="1677" customWidth="1"/>
    <col min="10246" max="10251" width="14.7109375" style="1677" customWidth="1"/>
    <col min="10252" max="10500" width="11.42578125" style="1677"/>
    <col min="10501" max="10501" width="51.140625" style="1677" customWidth="1"/>
    <col min="10502" max="10507" width="14.7109375" style="1677" customWidth="1"/>
    <col min="10508" max="10756" width="11.42578125" style="1677"/>
    <col min="10757" max="10757" width="51.140625" style="1677" customWidth="1"/>
    <col min="10758" max="10763" width="14.7109375" style="1677" customWidth="1"/>
    <col min="10764" max="11012" width="11.42578125" style="1677"/>
    <col min="11013" max="11013" width="51.140625" style="1677" customWidth="1"/>
    <col min="11014" max="11019" width="14.7109375" style="1677" customWidth="1"/>
    <col min="11020" max="11268" width="11.42578125" style="1677"/>
    <col min="11269" max="11269" width="51.140625" style="1677" customWidth="1"/>
    <col min="11270" max="11275" width="14.7109375" style="1677" customWidth="1"/>
    <col min="11276" max="11524" width="11.42578125" style="1677"/>
    <col min="11525" max="11525" width="51.140625" style="1677" customWidth="1"/>
    <col min="11526" max="11531" width="14.7109375" style="1677" customWidth="1"/>
    <col min="11532" max="11780" width="11.42578125" style="1677"/>
    <col min="11781" max="11781" width="51.140625" style="1677" customWidth="1"/>
    <col min="11782" max="11787" width="14.7109375" style="1677" customWidth="1"/>
    <col min="11788" max="12036" width="11.42578125" style="1677"/>
    <col min="12037" max="12037" width="51.140625" style="1677" customWidth="1"/>
    <col min="12038" max="12043" width="14.7109375" style="1677" customWidth="1"/>
    <col min="12044" max="12292" width="11.42578125" style="1677"/>
    <col min="12293" max="12293" width="51.140625" style="1677" customWidth="1"/>
    <col min="12294" max="12299" width="14.7109375" style="1677" customWidth="1"/>
    <col min="12300" max="12548" width="11.42578125" style="1677"/>
    <col min="12549" max="12549" width="51.140625" style="1677" customWidth="1"/>
    <col min="12550" max="12555" width="14.7109375" style="1677" customWidth="1"/>
    <col min="12556" max="12804" width="11.42578125" style="1677"/>
    <col min="12805" max="12805" width="51.140625" style="1677" customWidth="1"/>
    <col min="12806" max="12811" width="14.7109375" style="1677" customWidth="1"/>
    <col min="12812" max="13060" width="11.42578125" style="1677"/>
    <col min="13061" max="13061" width="51.140625" style="1677" customWidth="1"/>
    <col min="13062" max="13067" width="14.7109375" style="1677" customWidth="1"/>
    <col min="13068" max="13316" width="11.42578125" style="1677"/>
    <col min="13317" max="13317" width="51.140625" style="1677" customWidth="1"/>
    <col min="13318" max="13323" width="14.7109375" style="1677" customWidth="1"/>
    <col min="13324" max="13572" width="11.42578125" style="1677"/>
    <col min="13573" max="13573" width="51.140625" style="1677" customWidth="1"/>
    <col min="13574" max="13579" width="14.7109375" style="1677" customWidth="1"/>
    <col min="13580" max="13828" width="11.42578125" style="1677"/>
    <col min="13829" max="13829" width="51.140625" style="1677" customWidth="1"/>
    <col min="13830" max="13835" width="14.7109375" style="1677" customWidth="1"/>
    <col min="13836" max="14084" width="11.42578125" style="1677"/>
    <col min="14085" max="14085" width="51.140625" style="1677" customWidth="1"/>
    <col min="14086" max="14091" width="14.7109375" style="1677" customWidth="1"/>
    <col min="14092" max="14340" width="11.42578125" style="1677"/>
    <col min="14341" max="14341" width="51.140625" style="1677" customWidth="1"/>
    <col min="14342" max="14347" width="14.7109375" style="1677" customWidth="1"/>
    <col min="14348" max="14596" width="11.42578125" style="1677"/>
    <col min="14597" max="14597" width="51.140625" style="1677" customWidth="1"/>
    <col min="14598" max="14603" width="14.7109375" style="1677" customWidth="1"/>
    <col min="14604" max="14852" width="11.42578125" style="1677"/>
    <col min="14853" max="14853" width="51.140625" style="1677" customWidth="1"/>
    <col min="14854" max="14859" width="14.7109375" style="1677" customWidth="1"/>
    <col min="14860" max="15108" width="11.42578125" style="1677"/>
    <col min="15109" max="15109" width="51.140625" style="1677" customWidth="1"/>
    <col min="15110" max="15115" width="14.7109375" style="1677" customWidth="1"/>
    <col min="15116" max="15364" width="11.42578125" style="1677"/>
    <col min="15365" max="15365" width="51.140625" style="1677" customWidth="1"/>
    <col min="15366" max="15371" width="14.7109375" style="1677" customWidth="1"/>
    <col min="15372" max="15620" width="11.42578125" style="1677"/>
    <col min="15621" max="15621" width="51.140625" style="1677" customWidth="1"/>
    <col min="15622" max="15627" width="14.7109375" style="1677" customWidth="1"/>
    <col min="15628" max="15876" width="11.42578125" style="1677"/>
    <col min="15877" max="15877" width="51.140625" style="1677" customWidth="1"/>
    <col min="15878" max="15883" width="14.7109375" style="1677" customWidth="1"/>
    <col min="15884" max="16132" width="11.42578125" style="1677"/>
    <col min="16133" max="16133" width="51.140625" style="1677" customWidth="1"/>
    <col min="16134" max="16139" width="14.7109375" style="1677" customWidth="1"/>
    <col min="16140" max="16384" width="11.42578125" style="1677"/>
  </cols>
  <sheetData>
    <row r="1" spans="1:13" s="1282" customFormat="1" ht="21" customHeight="1">
      <c r="A1" s="1249" t="str">
        <f>"Section 7b : Bilan - Rémunération des artistes et des créateurs "&amp;'Page de garde'!C4</f>
        <v>Section 7b : Bilan - Rémunération des artistes et des créateurs 2018-2019</v>
      </c>
      <c r="B1" s="1249"/>
      <c r="D1" s="1249"/>
      <c r="F1" s="1249"/>
      <c r="H1" s="1249"/>
      <c r="J1" s="1249"/>
      <c r="K1" s="1290" t="s">
        <v>321</v>
      </c>
      <c r="M1" s="1344"/>
    </row>
    <row r="2" spans="1:13" s="1282" customFormat="1" ht="16.5" customHeight="1">
      <c r="A2" s="1313" t="s">
        <v>730</v>
      </c>
      <c r="B2" s="1315"/>
      <c r="D2" s="1315"/>
      <c r="F2" s="1315"/>
      <c r="H2" s="1315"/>
      <c r="J2" s="1315"/>
      <c r="K2" s="1268"/>
      <c r="M2" s="1344"/>
    </row>
    <row r="3" spans="1:13" s="1342" customFormat="1" ht="15" customHeight="1">
      <c r="A3" s="1215" t="s">
        <v>735</v>
      </c>
      <c r="B3" s="1314"/>
      <c r="D3" s="1314"/>
      <c r="F3" s="1314"/>
      <c r="H3" s="1314"/>
      <c r="J3" s="1314"/>
    </row>
    <row r="4" spans="1:13" s="1343" customFormat="1" ht="12.75" customHeight="1">
      <c r="A4" s="1862" t="s">
        <v>489</v>
      </c>
      <c r="B4" s="1316"/>
      <c r="D4" s="1316"/>
      <c r="F4" s="1316"/>
      <c r="H4" s="1316"/>
      <c r="J4" s="1316"/>
    </row>
    <row r="5" spans="1:13" s="1510" customFormat="1" ht="13.5" customHeight="1">
      <c r="A5" s="1340" t="s">
        <v>467</v>
      </c>
      <c r="B5" s="44"/>
      <c r="D5" s="44"/>
      <c r="F5" s="44"/>
      <c r="H5" s="44"/>
      <c r="J5" s="44"/>
    </row>
    <row r="6" spans="1:13" s="1548" customFormat="1" ht="2.25" customHeight="1">
      <c r="A6" s="1561"/>
      <c r="M6" s="1343"/>
    </row>
    <row r="7" spans="1:13" s="1548" customFormat="1" ht="14.25" customHeight="1">
      <c r="A7" s="176" t="s">
        <v>149</v>
      </c>
      <c r="C7" s="2175">
        <f>'Page de garde'!$C$3</f>
        <v>0</v>
      </c>
      <c r="D7" s="2177"/>
      <c r="E7" s="2176"/>
      <c r="F7" s="2177"/>
      <c r="G7" s="2176"/>
      <c r="H7" s="2177"/>
      <c r="I7" s="2176"/>
      <c r="M7" s="1343"/>
    </row>
    <row r="8" spans="1:13" s="1548" customFormat="1" ht="9.75" customHeight="1">
      <c r="A8" s="1561"/>
      <c r="C8" s="1317"/>
      <c r="E8" s="1317"/>
      <c r="G8" s="1317"/>
      <c r="I8" s="1317"/>
      <c r="M8" s="1343"/>
    </row>
    <row r="9" spans="1:13" ht="12" customHeight="1">
      <c r="A9" s="1764"/>
      <c r="B9" s="1592"/>
      <c r="C9" s="1291">
        <v>1</v>
      </c>
      <c r="D9" s="1592"/>
      <c r="E9" s="1291">
        <v>2</v>
      </c>
      <c r="F9" s="1592"/>
      <c r="G9" s="1291">
        <v>3</v>
      </c>
      <c r="H9" s="1592"/>
      <c r="I9" s="1291">
        <v>4</v>
      </c>
      <c r="J9" s="1592"/>
      <c r="M9" s="1327"/>
    </row>
    <row r="10" spans="1:13" s="1592" customFormat="1" ht="20.25" customHeight="1">
      <c r="A10" s="1869" t="s">
        <v>490</v>
      </c>
      <c r="B10" s="1327"/>
      <c r="C10" s="1386"/>
      <c r="D10" s="1327"/>
      <c r="E10" s="1386"/>
      <c r="F10" s="1327"/>
      <c r="G10" s="1386"/>
      <c r="H10" s="1327"/>
      <c r="I10" s="1386"/>
      <c r="J10" s="1327"/>
      <c r="M10" s="1330"/>
    </row>
    <row r="11" spans="1:13" s="1591" customFormat="1" ht="8.25" customHeight="1">
      <c r="A11" s="1252"/>
      <c r="B11" s="1330"/>
      <c r="D11" s="1330"/>
      <c r="F11" s="1330"/>
      <c r="H11" s="1330"/>
      <c r="J11" s="1330"/>
      <c r="M11" s="1330"/>
    </row>
    <row r="12" spans="1:13" s="1592" customFormat="1" ht="11.25">
      <c r="A12" s="1257" t="s">
        <v>468</v>
      </c>
      <c r="B12" s="1257"/>
      <c r="C12" s="1258"/>
      <c r="D12" s="1257"/>
      <c r="E12" s="1258"/>
      <c r="F12" s="1257"/>
      <c r="G12" s="1258"/>
      <c r="H12" s="1257"/>
      <c r="I12" s="1258"/>
      <c r="J12" s="1257"/>
      <c r="L12" s="1757"/>
    </row>
    <row r="13" spans="1:13" s="1592" customFormat="1" ht="9" customHeight="1">
      <c r="A13" s="1864"/>
      <c r="B13" s="1292"/>
      <c r="C13" s="1591"/>
      <c r="D13" s="1952"/>
      <c r="E13" s="1591"/>
      <c r="F13" s="1952"/>
      <c r="G13" s="1591"/>
      <c r="H13" s="1952"/>
      <c r="I13" s="1591"/>
      <c r="J13" s="1292"/>
      <c r="M13" s="1332"/>
    </row>
    <row r="14" spans="1:13" s="1328" customFormat="1" ht="11.25">
      <c r="A14" s="1336" t="s">
        <v>172</v>
      </c>
      <c r="B14" s="1336"/>
      <c r="C14" s="1331"/>
      <c r="D14" s="1336"/>
      <c r="E14" s="1331"/>
      <c r="F14" s="1336"/>
      <c r="G14" s="1331"/>
      <c r="H14" s="1336"/>
      <c r="I14" s="1331"/>
      <c r="J14" s="1336"/>
      <c r="K14" s="1331">
        <f>SUM(C14:I14)</f>
        <v>0</v>
      </c>
      <c r="L14" s="1764"/>
      <c r="M14" s="1264"/>
    </row>
    <row r="15" spans="1:13" s="1252" customFormat="1" ht="11.25" customHeight="1">
      <c r="A15" s="1336"/>
      <c r="B15" s="1333"/>
      <c r="C15" s="1765"/>
      <c r="D15" s="1333"/>
      <c r="E15" s="1765"/>
      <c r="F15" s="1333"/>
      <c r="G15" s="1765"/>
      <c r="H15" s="1333"/>
      <c r="I15" s="1765"/>
      <c r="J15" s="1333"/>
      <c r="K15" s="1591"/>
      <c r="L15" s="1591"/>
      <c r="M15" s="1335"/>
    </row>
    <row r="16" spans="1:13" s="1548" customFormat="1" ht="12" customHeight="1">
      <c r="A16" s="1871" t="s">
        <v>520</v>
      </c>
      <c r="B16" s="1326"/>
      <c r="D16" s="1326"/>
      <c r="F16" s="1326"/>
      <c r="H16" s="1326"/>
      <c r="J16" s="2267" t="s">
        <v>491</v>
      </c>
      <c r="K16" s="2268"/>
    </row>
    <row r="17" spans="1:12" s="1592" customFormat="1" ht="11.25">
      <c r="A17" s="1341" t="s">
        <v>664</v>
      </c>
      <c r="B17" s="1843" t="s">
        <v>632</v>
      </c>
      <c r="C17" s="1824"/>
      <c r="D17" s="1843" t="s">
        <v>632</v>
      </c>
      <c r="E17" s="1318"/>
      <c r="F17" s="1843" t="s">
        <v>632</v>
      </c>
      <c r="G17" s="1318"/>
      <c r="H17" s="1843" t="s">
        <v>632</v>
      </c>
      <c r="I17" s="1318"/>
      <c r="J17" s="1843" t="s">
        <v>632</v>
      </c>
      <c r="K17" s="1318"/>
    </row>
    <row r="18" spans="1:12" s="1592" customFormat="1" ht="11.25">
      <c r="A18" s="1866" t="s">
        <v>589</v>
      </c>
      <c r="B18" s="1844"/>
      <c r="C18" s="1258"/>
      <c r="D18" s="1844"/>
      <c r="E18" s="1329"/>
      <c r="F18" s="1844"/>
      <c r="G18" s="1329"/>
      <c r="H18" s="1844"/>
      <c r="I18" s="1329"/>
      <c r="J18" s="1844">
        <f>B18+D18+F18+H18</f>
        <v>0</v>
      </c>
      <c r="K18" s="1977">
        <f>C18+E18+G18+I18</f>
        <v>0</v>
      </c>
    </row>
    <row r="19" spans="1:12" s="1592" customFormat="1" ht="11.25">
      <c r="A19" s="1866" t="s">
        <v>590</v>
      </c>
      <c r="B19" s="1844"/>
      <c r="C19" s="1258"/>
      <c r="D19" s="1844"/>
      <c r="E19" s="1329"/>
      <c r="F19" s="1844"/>
      <c r="G19" s="1329"/>
      <c r="H19" s="1844"/>
      <c r="I19" s="1329"/>
      <c r="J19" s="1844">
        <f>B19+D19+F19+H19</f>
        <v>0</v>
      </c>
      <c r="K19" s="1977">
        <f>C19+E19+G19+I19</f>
        <v>0</v>
      </c>
    </row>
    <row r="20" spans="1:12" s="1592" customFormat="1" ht="12.75" customHeight="1">
      <c r="A20" s="1328" t="s">
        <v>470</v>
      </c>
      <c r="B20" s="1843" t="s">
        <v>632</v>
      </c>
      <c r="C20" s="1762"/>
      <c r="D20" s="1843" t="s">
        <v>632</v>
      </c>
      <c r="E20" s="1762"/>
      <c r="F20" s="1843" t="s">
        <v>632</v>
      </c>
      <c r="G20" s="1762"/>
      <c r="H20" s="1843" t="s">
        <v>632</v>
      </c>
      <c r="I20" s="1762"/>
      <c r="J20" s="1843" t="s">
        <v>632</v>
      </c>
      <c r="K20" s="1762"/>
    </row>
    <row r="21" spans="1:12" s="1328" customFormat="1" ht="11.25">
      <c r="A21" s="1866" t="s">
        <v>589</v>
      </c>
      <c r="B21" s="1844"/>
      <c r="C21" s="1329"/>
      <c r="D21" s="1844"/>
      <c r="E21" s="1329"/>
      <c r="F21" s="1844"/>
      <c r="G21" s="1329"/>
      <c r="H21" s="1844"/>
      <c r="I21" s="1329"/>
      <c r="J21" s="1844">
        <f>B21+D21+F21+H21</f>
        <v>0</v>
      </c>
      <c r="K21" s="1329">
        <f>C21+E21+G21+I21</f>
        <v>0</v>
      </c>
    </row>
    <row r="22" spans="1:12" s="1328" customFormat="1" ht="11.25">
      <c r="A22" s="1866" t="s">
        <v>590</v>
      </c>
      <c r="B22" s="1844"/>
      <c r="C22" s="1329"/>
      <c r="D22" s="1844"/>
      <c r="E22" s="1329"/>
      <c r="F22" s="1844"/>
      <c r="G22" s="1329"/>
      <c r="H22" s="1844"/>
      <c r="I22" s="1329"/>
      <c r="J22" s="1844">
        <f>B22+D22+F22+H22</f>
        <v>0</v>
      </c>
      <c r="K22" s="1329">
        <f>C22+E22+G22+I22</f>
        <v>0</v>
      </c>
    </row>
    <row r="23" spans="1:12" s="1592" customFormat="1" ht="16.5" customHeight="1">
      <c r="A23" s="1341" t="s">
        <v>665</v>
      </c>
      <c r="B23" s="1915"/>
      <c r="C23" s="1762"/>
      <c r="D23" s="1915"/>
      <c r="E23" s="1762"/>
      <c r="F23" s="1915"/>
      <c r="G23" s="1762"/>
      <c r="H23" s="1915"/>
      <c r="I23" s="1762"/>
      <c r="J23" s="1915"/>
      <c r="K23" s="1762"/>
      <c r="L23" s="1591"/>
    </row>
    <row r="24" spans="1:12" s="1328" customFormat="1" ht="11.25">
      <c r="A24" s="1866" t="s">
        <v>589</v>
      </c>
      <c r="B24" s="1844"/>
      <c r="C24" s="1329"/>
      <c r="D24" s="1844"/>
      <c r="E24" s="1329"/>
      <c r="F24" s="1844"/>
      <c r="G24" s="1329"/>
      <c r="H24" s="1844"/>
      <c r="I24" s="1329"/>
      <c r="J24" s="1844">
        <f>B24+D24+F24+H24</f>
        <v>0</v>
      </c>
      <c r="K24" s="1329">
        <f>C24+E24+G24+I24</f>
        <v>0</v>
      </c>
    </row>
    <row r="25" spans="1:12" s="1328" customFormat="1" ht="11.25">
      <c r="A25" s="1866" t="s">
        <v>590</v>
      </c>
      <c r="B25" s="1844"/>
      <c r="C25" s="1329"/>
      <c r="D25" s="1844"/>
      <c r="E25" s="1329"/>
      <c r="F25" s="1844"/>
      <c r="G25" s="1329"/>
      <c r="H25" s="1844"/>
      <c r="I25" s="1329"/>
      <c r="J25" s="1844">
        <f>B25+D25+F25+H25</f>
        <v>0</v>
      </c>
      <c r="K25" s="1329">
        <f>C25+E25+G25+I25</f>
        <v>0</v>
      </c>
    </row>
    <row r="26" spans="1:12" s="1592" customFormat="1" ht="16.5" customHeight="1">
      <c r="A26" s="1341" t="s">
        <v>666</v>
      </c>
      <c r="B26" s="1915"/>
      <c r="C26" s="1916"/>
      <c r="D26" s="1915"/>
      <c r="E26" s="1916"/>
      <c r="F26" s="1915"/>
      <c r="G26" s="1916"/>
      <c r="H26" s="1915"/>
      <c r="I26" s="1916"/>
      <c r="J26" s="1915"/>
      <c r="K26" s="1916"/>
      <c r="L26" s="1261"/>
    </row>
    <row r="27" spans="1:12" s="1328" customFormat="1" ht="11.25">
      <c r="A27" s="1866" t="s">
        <v>589</v>
      </c>
      <c r="B27" s="1844"/>
      <c r="C27" s="1329"/>
      <c r="D27" s="1844"/>
      <c r="E27" s="1329"/>
      <c r="F27" s="1844"/>
      <c r="G27" s="1329"/>
      <c r="H27" s="1844"/>
      <c r="I27" s="1329"/>
      <c r="J27" s="1844">
        <f>B27+D27+F27+H27</f>
        <v>0</v>
      </c>
      <c r="K27" s="1329">
        <f>C27+E27+G27+I27</f>
        <v>0</v>
      </c>
    </row>
    <row r="28" spans="1:12" s="1328" customFormat="1" ht="11.25">
      <c r="A28" s="1866" t="s">
        <v>590</v>
      </c>
      <c r="B28" s="1844"/>
      <c r="C28" s="1329"/>
      <c r="D28" s="1844"/>
      <c r="E28" s="1329"/>
      <c r="F28" s="1844"/>
      <c r="G28" s="1329"/>
      <c r="H28" s="1844"/>
      <c r="I28" s="1329"/>
      <c r="J28" s="1844">
        <f>B28+D28+F28+H28</f>
        <v>0</v>
      </c>
      <c r="K28" s="1329">
        <f>C28+E28+G28+I28</f>
        <v>0</v>
      </c>
    </row>
    <row r="29" spans="1:12" s="1592" customFormat="1" ht="13.5" customHeight="1">
      <c r="A29" s="1341" t="s">
        <v>471</v>
      </c>
      <c r="B29" s="1843" t="s">
        <v>632</v>
      </c>
      <c r="C29" s="1762"/>
      <c r="D29" s="1843" t="s">
        <v>632</v>
      </c>
      <c r="E29" s="1762"/>
      <c r="F29" s="1843" t="s">
        <v>632</v>
      </c>
      <c r="G29" s="1762"/>
      <c r="H29" s="1843" t="s">
        <v>632</v>
      </c>
      <c r="I29" s="1762"/>
      <c r="J29" s="1843" t="s">
        <v>632</v>
      </c>
      <c r="K29" s="1762"/>
    </row>
    <row r="30" spans="1:12" s="1592" customFormat="1" ht="11.25">
      <c r="A30" s="1866" t="s">
        <v>589</v>
      </c>
      <c r="B30" s="1844"/>
      <c r="C30" s="1258"/>
      <c r="D30" s="1844"/>
      <c r="E30" s="1329"/>
      <c r="F30" s="1844"/>
      <c r="G30" s="1329"/>
      <c r="H30" s="1844"/>
      <c r="I30" s="1329"/>
      <c r="J30" s="1844">
        <f>B30+D30+F30+H30</f>
        <v>0</v>
      </c>
      <c r="K30" s="1977">
        <f>C30+E30+G30+I30</f>
        <v>0</v>
      </c>
    </row>
    <row r="31" spans="1:12" s="1592" customFormat="1" ht="11.25">
      <c r="A31" s="1866" t="s">
        <v>590</v>
      </c>
      <c r="B31" s="1844"/>
      <c r="C31" s="1258"/>
      <c r="D31" s="1844"/>
      <c r="E31" s="1329"/>
      <c r="F31" s="1844"/>
      <c r="G31" s="1329"/>
      <c r="H31" s="1844"/>
      <c r="I31" s="1329"/>
      <c r="J31" s="1844">
        <f>B31+D31+F31+H31</f>
        <v>0</v>
      </c>
      <c r="K31" s="1977">
        <f>C31+E31+G31+I31</f>
        <v>0</v>
      </c>
    </row>
    <row r="32" spans="1:12" s="1592" customFormat="1" ht="15.75" customHeight="1">
      <c r="A32" s="1341" t="s">
        <v>515</v>
      </c>
      <c r="B32" s="1341"/>
      <c r="C32" s="1329"/>
      <c r="D32" s="1341"/>
      <c r="E32" s="1329"/>
      <c r="F32" s="1341"/>
      <c r="G32" s="1329"/>
      <c r="H32" s="1341"/>
      <c r="I32" s="1329"/>
      <c r="J32" s="1341"/>
      <c r="K32" s="1329">
        <f>SUM(C32:I32)</f>
        <v>0</v>
      </c>
    </row>
    <row r="33" spans="1:13" s="1592" customFormat="1" ht="11.25">
      <c r="A33" s="1341" t="s">
        <v>485</v>
      </c>
      <c r="B33" s="1341"/>
      <c r="C33" s="1329"/>
      <c r="D33" s="1341"/>
      <c r="E33" s="1329"/>
      <c r="F33" s="1341"/>
      <c r="G33" s="1329"/>
      <c r="H33" s="1341"/>
      <c r="I33" s="1329"/>
      <c r="J33" s="1341"/>
      <c r="K33" s="1329">
        <f>SUM(C33:I33)</f>
        <v>0</v>
      </c>
    </row>
    <row r="34" spans="1:13" s="1592" customFormat="1" ht="11.25">
      <c r="A34" s="1341" t="s">
        <v>473</v>
      </c>
      <c r="B34" s="1341"/>
      <c r="C34" s="1329"/>
      <c r="D34" s="1341"/>
      <c r="E34" s="1329"/>
      <c r="F34" s="1341"/>
      <c r="G34" s="1329"/>
      <c r="H34" s="1341"/>
      <c r="I34" s="1329"/>
      <c r="J34" s="1341"/>
      <c r="K34" s="1329">
        <f>SUM(C34:I34)</f>
        <v>0</v>
      </c>
    </row>
    <row r="35" spans="1:13" s="1592" customFormat="1" ht="11.25">
      <c r="A35" s="1328" t="s">
        <v>516</v>
      </c>
      <c r="B35" s="1328"/>
      <c r="C35" s="1329"/>
      <c r="D35" s="1328"/>
      <c r="E35" s="1329"/>
      <c r="F35" s="1328"/>
      <c r="G35" s="1329"/>
      <c r="H35" s="1328"/>
      <c r="I35" s="1329"/>
      <c r="J35" s="1328"/>
      <c r="K35" s="1329">
        <f>SUM(C35:I35)</f>
        <v>0</v>
      </c>
    </row>
    <row r="36" spans="1:13" s="1592" customFormat="1" ht="11.25">
      <c r="A36" s="1328" t="s">
        <v>517</v>
      </c>
      <c r="B36" s="1328"/>
      <c r="C36" s="1329"/>
      <c r="D36" s="1328"/>
      <c r="E36" s="1329"/>
      <c r="F36" s="1328"/>
      <c r="G36" s="1329"/>
      <c r="H36" s="1328"/>
      <c r="I36" s="1329"/>
      <c r="J36" s="1328"/>
      <c r="K36" s="1329">
        <f t="shared" ref="K36:K37" si="0">SUM(C36:I36)</f>
        <v>0</v>
      </c>
    </row>
    <row r="37" spans="1:13" s="1592" customFormat="1" ht="11.25">
      <c r="A37" s="1328" t="s">
        <v>518</v>
      </c>
      <c r="B37" s="1328"/>
      <c r="C37" s="1329"/>
      <c r="D37" s="1328"/>
      <c r="E37" s="1329"/>
      <c r="F37" s="1328"/>
      <c r="G37" s="1329"/>
      <c r="H37" s="1328"/>
      <c r="I37" s="1329"/>
      <c r="J37" s="1328"/>
      <c r="K37" s="1329">
        <f t="shared" si="0"/>
        <v>0</v>
      </c>
    </row>
    <row r="38" spans="1:13" s="1592" customFormat="1" ht="11.25">
      <c r="A38" s="1328" t="s">
        <v>545</v>
      </c>
      <c r="B38" s="1328"/>
      <c r="C38" s="1329"/>
      <c r="D38" s="1328"/>
      <c r="E38" s="1329"/>
      <c r="F38" s="1328"/>
      <c r="G38" s="1329"/>
      <c r="H38" s="1328"/>
      <c r="I38" s="1329"/>
      <c r="J38" s="1328"/>
      <c r="K38" s="1329">
        <f>SUM(C38:I38)</f>
        <v>0</v>
      </c>
    </row>
    <row r="39" spans="1:13" s="1592" customFormat="1" ht="12" thickBot="1">
      <c r="A39" s="1328" t="s">
        <v>492</v>
      </c>
      <c r="B39" s="1757"/>
      <c r="C39" s="1329"/>
      <c r="D39" s="1757"/>
      <c r="E39" s="1329"/>
      <c r="F39" s="1757"/>
      <c r="G39" s="1329"/>
      <c r="H39" s="1757"/>
      <c r="I39" s="1329"/>
      <c r="J39" s="1757"/>
      <c r="K39" s="1329">
        <f>SUM(C39:I39)</f>
        <v>0</v>
      </c>
    </row>
    <row r="40" spans="1:13" s="1548" customFormat="1" thickBot="1">
      <c r="A40" s="1339" t="s">
        <v>521</v>
      </c>
      <c r="B40" s="1460"/>
      <c r="C40" s="1280">
        <f>SUM(C17:C39)</f>
        <v>0</v>
      </c>
      <c r="D40" s="1460"/>
      <c r="E40" s="1280">
        <f>SUM(E17:E39)</f>
        <v>0</v>
      </c>
      <c r="F40" s="1460"/>
      <c r="G40" s="1280">
        <f>SUM(G17:G39)</f>
        <v>0</v>
      </c>
      <c r="H40" s="1460"/>
      <c r="I40" s="1280">
        <f>SUM(I17:I39)</f>
        <v>0</v>
      </c>
      <c r="J40" s="1460"/>
      <c r="K40" s="1280">
        <f>SUM(K17:K39)</f>
        <v>0</v>
      </c>
      <c r="M40" s="1325"/>
    </row>
    <row r="41" spans="1:13" s="1592" customFormat="1" ht="12">
      <c r="A41" s="1867" t="s">
        <v>493</v>
      </c>
      <c r="B41" s="1293"/>
      <c r="C41" s="1318"/>
      <c r="D41" s="1293"/>
      <c r="E41" s="1318"/>
      <c r="F41" s="1293"/>
      <c r="G41" s="1318"/>
      <c r="H41" s="1293"/>
      <c r="I41" s="1318"/>
      <c r="J41" s="1293"/>
      <c r="K41" s="1319"/>
      <c r="M41" s="1343"/>
    </row>
    <row r="42" spans="1:13" s="1592" customFormat="1" ht="12">
      <c r="A42" s="1868" t="s">
        <v>476</v>
      </c>
      <c r="B42" s="1322"/>
      <c r="C42" s="1329"/>
      <c r="D42" s="1322"/>
      <c r="E42" s="1329"/>
      <c r="F42" s="1322"/>
      <c r="G42" s="1329"/>
      <c r="H42" s="1322"/>
      <c r="I42" s="1329"/>
      <c r="J42" s="1322"/>
      <c r="K42" s="1329">
        <f>SUM(C42:I42)</f>
        <v>0</v>
      </c>
      <c r="M42" s="1343"/>
    </row>
    <row r="43" spans="1:13" s="1592" customFormat="1" ht="12">
      <c r="A43" s="1868" t="s">
        <v>477</v>
      </c>
      <c r="B43" s="1322"/>
      <c r="C43" s="1329"/>
      <c r="D43" s="1322"/>
      <c r="E43" s="1329"/>
      <c r="F43" s="1322"/>
      <c r="G43" s="1329"/>
      <c r="H43" s="1322"/>
      <c r="I43" s="1329"/>
      <c r="J43" s="1322"/>
      <c r="K43" s="1329">
        <f>SUM(C43:I43)</f>
        <v>0</v>
      </c>
      <c r="M43" s="1326"/>
    </row>
    <row r="44" spans="1:13" s="1592" customFormat="1" ht="11.25">
      <c r="A44" s="1328" t="s">
        <v>519</v>
      </c>
      <c r="B44" s="1757"/>
      <c r="C44" s="1329"/>
      <c r="D44" s="1757"/>
      <c r="E44" s="1329"/>
      <c r="F44" s="1757"/>
      <c r="G44" s="1329"/>
      <c r="H44" s="1757"/>
      <c r="I44" s="1329"/>
      <c r="J44" s="1757"/>
      <c r="K44" s="1329">
        <f t="shared" ref="K44:K46" si="1">SUM(C44:I44)</f>
        <v>0</v>
      </c>
    </row>
    <row r="45" spans="1:13" s="1592" customFormat="1" ht="11.25">
      <c r="A45" s="1328" t="s">
        <v>494</v>
      </c>
      <c r="B45" s="1757"/>
      <c r="C45" s="1329"/>
      <c r="D45" s="1757"/>
      <c r="E45" s="1329"/>
      <c r="F45" s="1757"/>
      <c r="G45" s="1329"/>
      <c r="H45" s="1757"/>
      <c r="I45" s="1329"/>
      <c r="J45" s="1757"/>
      <c r="K45" s="1329">
        <f t="shared" si="1"/>
        <v>0</v>
      </c>
    </row>
    <row r="46" spans="1:13" s="1618" customFormat="1" thickBot="1">
      <c r="A46" s="1868" t="s">
        <v>12</v>
      </c>
      <c r="B46" s="1322"/>
      <c r="C46" s="1329"/>
      <c r="D46" s="1322"/>
      <c r="E46" s="1329"/>
      <c r="F46" s="1322"/>
      <c r="G46" s="1329"/>
      <c r="H46" s="1322"/>
      <c r="I46" s="1329"/>
      <c r="J46" s="1322"/>
      <c r="K46" s="1329">
        <f t="shared" si="1"/>
        <v>0</v>
      </c>
    </row>
    <row r="47" spans="1:13" s="1296" customFormat="1" ht="13.5" thickBot="1">
      <c r="A47" s="1339" t="s">
        <v>13</v>
      </c>
      <c r="B47" s="1339"/>
      <c r="C47" s="1280">
        <f>SUM(C42:C46)</f>
        <v>0</v>
      </c>
      <c r="D47" s="1339"/>
      <c r="E47" s="1280">
        <f>SUM(E42:E46)</f>
        <v>0</v>
      </c>
      <c r="F47" s="1339"/>
      <c r="G47" s="1280">
        <f>SUM(G42:G46)</f>
        <v>0</v>
      </c>
      <c r="H47" s="1339"/>
      <c r="I47" s="1280">
        <f>SUM(I42:I46)</f>
        <v>0</v>
      </c>
      <c r="J47" s="1339"/>
      <c r="K47" s="1280">
        <f>SUM(K42:K46)</f>
        <v>0</v>
      </c>
    </row>
    <row r="48" spans="1:13" s="1396" customFormat="1" ht="7.5" customHeight="1">
      <c r="A48" s="1339"/>
      <c r="B48" s="1339"/>
      <c r="C48" s="1397"/>
      <c r="D48" s="1339"/>
      <c r="E48" s="1397"/>
      <c r="F48" s="1339"/>
      <c r="G48" s="1397"/>
      <c r="H48" s="1339"/>
      <c r="I48" s="1397"/>
      <c r="J48" s="1339"/>
      <c r="K48" s="1397"/>
    </row>
    <row r="49" spans="1:13" s="1328" customFormat="1" ht="21" customHeight="1">
      <c r="A49" s="1423" t="s">
        <v>611</v>
      </c>
      <c r="B49" s="1423"/>
      <c r="C49" s="2219"/>
      <c r="D49" s="1423"/>
      <c r="E49" s="2219"/>
      <c r="F49" s="1423"/>
      <c r="G49" s="2219"/>
      <c r="H49" s="1423"/>
      <c r="I49" s="2219"/>
      <c r="J49" s="1423"/>
      <c r="K49" s="1261"/>
      <c r="L49" s="1764"/>
      <c r="M49" s="1264"/>
    </row>
    <row r="50" spans="1:13" s="1328" customFormat="1" ht="11.25">
      <c r="A50" s="1866" t="s">
        <v>589</v>
      </c>
      <c r="B50" s="1866"/>
      <c r="C50" s="2222" t="str">
        <f>IF(C21="","",C21/(B21*C$14))</f>
        <v/>
      </c>
      <c r="D50" s="2220"/>
      <c r="E50" s="2222" t="str">
        <f>IF(E21="","",E21/(D21*E$14))</f>
        <v/>
      </c>
      <c r="F50" s="2220"/>
      <c r="G50" s="2222" t="str">
        <f>IF(G21="","",G21/(F21*G$14))</f>
        <v/>
      </c>
      <c r="H50" s="2220"/>
      <c r="I50" s="2222" t="str">
        <f>IF(I21="","",I21/(H21*I$14))</f>
        <v/>
      </c>
      <c r="J50" s="2220"/>
      <c r="K50" s="2222" t="str">
        <f>IF(OR(K18=0,J18=0),"",K18/(J18*K$14))</f>
        <v/>
      </c>
    </row>
    <row r="51" spans="1:13" s="1328" customFormat="1" ht="11.25">
      <c r="A51" s="1866" t="s">
        <v>590</v>
      </c>
      <c r="B51" s="1866"/>
      <c r="C51" s="2222" t="str">
        <f>IF(C22="","",C22/(B22*C$14))</f>
        <v/>
      </c>
      <c r="D51" s="2220"/>
      <c r="E51" s="2222" t="str">
        <f>IF(E22="","",E22/(D22*E$14))</f>
        <v/>
      </c>
      <c r="F51" s="2220"/>
      <c r="G51" s="2222" t="str">
        <f>IF(G22="","",G22/(F22*G$14))</f>
        <v/>
      </c>
      <c r="H51" s="2220"/>
      <c r="I51" s="2222" t="str">
        <f>IF(I22="","",I22/(H22*I$14))</f>
        <v/>
      </c>
      <c r="J51" s="2220"/>
      <c r="K51" s="2222" t="str">
        <f>IF(OR(K19=0,J19=0),"",K19/(J19*K$14))</f>
        <v/>
      </c>
    </row>
    <row r="52" spans="1:13" s="1328" customFormat="1" ht="5.25" customHeight="1">
      <c r="A52" s="1866"/>
      <c r="B52" s="1866"/>
      <c r="C52" s="2221"/>
      <c r="D52" s="2220"/>
      <c r="E52" s="2221"/>
      <c r="F52" s="2220"/>
      <c r="G52" s="2221"/>
      <c r="H52" s="2220"/>
      <c r="I52" s="2221"/>
      <c r="J52" s="2220"/>
      <c r="K52" s="2221"/>
    </row>
    <row r="53" spans="1:13" ht="12" customHeight="1">
      <c r="A53" s="1294" t="s">
        <v>634</v>
      </c>
      <c r="B53" s="1294"/>
      <c r="C53" s="1295"/>
      <c r="D53" s="1294"/>
      <c r="E53" s="1295"/>
      <c r="F53" s="1294"/>
      <c r="G53" s="1295"/>
      <c r="H53" s="1294"/>
      <c r="I53" s="1295"/>
      <c r="J53" s="1294"/>
      <c r="K53" s="1295"/>
      <c r="M53" s="1339"/>
    </row>
    <row r="54" spans="1:13" ht="12" customHeight="1">
      <c r="A54" s="1264" t="s">
        <v>637</v>
      </c>
      <c r="B54" s="1334"/>
      <c r="D54" s="1334"/>
      <c r="F54" s="1334"/>
      <c r="H54" s="1334"/>
      <c r="J54" s="1334"/>
    </row>
    <row r="55" spans="1:13">
      <c r="A55" s="1264" t="s">
        <v>638</v>
      </c>
      <c r="B55" s="1334"/>
      <c r="C55" s="1334"/>
      <c r="D55" s="1334"/>
      <c r="F55" s="1334"/>
      <c r="H55" s="1334"/>
      <c r="J55" s="1334"/>
    </row>
  </sheetData>
  <mergeCells count="1">
    <mergeCell ref="J16:K16"/>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43307086614173229" right="0.31496062992125984"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7"/>
  <sheetViews>
    <sheetView showGridLines="0" showZeros="0" topLeftCell="A2" zoomScaleNormal="100" workbookViewId="0">
      <selection activeCell="A50" sqref="A50"/>
    </sheetView>
  </sheetViews>
  <sheetFormatPr baseColWidth="10" defaultRowHeight="12.75"/>
  <cols>
    <col min="1" max="1" width="38.7109375" style="1282" customWidth="1"/>
    <col min="2" max="2" width="3.85546875" style="1677" customWidth="1"/>
    <col min="3" max="3" width="18.140625" style="1677" customWidth="1"/>
    <col min="4" max="4" width="3.85546875" style="1677" customWidth="1"/>
    <col min="5" max="5" width="19" style="1677" customWidth="1"/>
    <col min="6" max="6" width="3.85546875" style="1677" customWidth="1"/>
    <col min="7" max="7" width="19.28515625" style="1677" customWidth="1"/>
    <col min="8" max="8" width="3.85546875" style="1677" customWidth="1"/>
    <col min="9" max="9" width="18.42578125" style="1677" customWidth="1"/>
    <col min="10" max="10" width="3.85546875" style="1677" customWidth="1"/>
    <col min="11" max="11" width="12.7109375" style="1677" customWidth="1"/>
    <col min="12" max="12" width="11.42578125" style="1677"/>
    <col min="13" max="13" width="16.28515625" style="1324" customWidth="1"/>
    <col min="14" max="18" width="16.28515625" style="1677" customWidth="1"/>
    <col min="19" max="260" width="11.42578125" style="1677"/>
    <col min="261" max="261" width="51.140625" style="1677" customWidth="1"/>
    <col min="262" max="267" width="14.7109375" style="1677" customWidth="1"/>
    <col min="268" max="516" width="11.42578125" style="1677"/>
    <col min="517" max="517" width="51.140625" style="1677" customWidth="1"/>
    <col min="518" max="523" width="14.7109375" style="1677" customWidth="1"/>
    <col min="524" max="772" width="11.42578125" style="1677"/>
    <col min="773" max="773" width="51.140625" style="1677" customWidth="1"/>
    <col min="774" max="779" width="14.7109375" style="1677" customWidth="1"/>
    <col min="780" max="1028" width="11.42578125" style="1677"/>
    <col min="1029" max="1029" width="51.140625" style="1677" customWidth="1"/>
    <col min="1030" max="1035" width="14.7109375" style="1677" customWidth="1"/>
    <col min="1036" max="1284" width="11.42578125" style="1677"/>
    <col min="1285" max="1285" width="51.140625" style="1677" customWidth="1"/>
    <col min="1286" max="1291" width="14.7109375" style="1677" customWidth="1"/>
    <col min="1292" max="1540" width="11.42578125" style="1677"/>
    <col min="1541" max="1541" width="51.140625" style="1677" customWidth="1"/>
    <col min="1542" max="1547" width="14.7109375" style="1677" customWidth="1"/>
    <col min="1548" max="1796" width="11.42578125" style="1677"/>
    <col min="1797" max="1797" width="51.140625" style="1677" customWidth="1"/>
    <col min="1798" max="1803" width="14.7109375" style="1677" customWidth="1"/>
    <col min="1804" max="2052" width="11.42578125" style="1677"/>
    <col min="2053" max="2053" width="51.140625" style="1677" customWidth="1"/>
    <col min="2054" max="2059" width="14.7109375" style="1677" customWidth="1"/>
    <col min="2060" max="2308" width="11.42578125" style="1677"/>
    <col min="2309" max="2309" width="51.140625" style="1677" customWidth="1"/>
    <col min="2310" max="2315" width="14.7109375" style="1677" customWidth="1"/>
    <col min="2316" max="2564" width="11.42578125" style="1677"/>
    <col min="2565" max="2565" width="51.140625" style="1677" customWidth="1"/>
    <col min="2566" max="2571" width="14.7109375" style="1677" customWidth="1"/>
    <col min="2572" max="2820" width="11.42578125" style="1677"/>
    <col min="2821" max="2821" width="51.140625" style="1677" customWidth="1"/>
    <col min="2822" max="2827" width="14.7109375" style="1677" customWidth="1"/>
    <col min="2828" max="3076" width="11.42578125" style="1677"/>
    <col min="3077" max="3077" width="51.140625" style="1677" customWidth="1"/>
    <col min="3078" max="3083" width="14.7109375" style="1677" customWidth="1"/>
    <col min="3084" max="3332" width="11.42578125" style="1677"/>
    <col min="3333" max="3333" width="51.140625" style="1677" customWidth="1"/>
    <col min="3334" max="3339" width="14.7109375" style="1677" customWidth="1"/>
    <col min="3340" max="3588" width="11.42578125" style="1677"/>
    <col min="3589" max="3589" width="51.140625" style="1677" customWidth="1"/>
    <col min="3590" max="3595" width="14.7109375" style="1677" customWidth="1"/>
    <col min="3596" max="3844" width="11.42578125" style="1677"/>
    <col min="3845" max="3845" width="51.140625" style="1677" customWidth="1"/>
    <col min="3846" max="3851" width="14.7109375" style="1677" customWidth="1"/>
    <col min="3852" max="4100" width="11.42578125" style="1677"/>
    <col min="4101" max="4101" width="51.140625" style="1677" customWidth="1"/>
    <col min="4102" max="4107" width="14.7109375" style="1677" customWidth="1"/>
    <col min="4108" max="4356" width="11.42578125" style="1677"/>
    <col min="4357" max="4357" width="51.140625" style="1677" customWidth="1"/>
    <col min="4358" max="4363" width="14.7109375" style="1677" customWidth="1"/>
    <col min="4364" max="4612" width="11.42578125" style="1677"/>
    <col min="4613" max="4613" width="51.140625" style="1677" customWidth="1"/>
    <col min="4614" max="4619" width="14.7109375" style="1677" customWidth="1"/>
    <col min="4620" max="4868" width="11.42578125" style="1677"/>
    <col min="4869" max="4869" width="51.140625" style="1677" customWidth="1"/>
    <col min="4870" max="4875" width="14.7109375" style="1677" customWidth="1"/>
    <col min="4876" max="5124" width="11.42578125" style="1677"/>
    <col min="5125" max="5125" width="51.140625" style="1677" customWidth="1"/>
    <col min="5126" max="5131" width="14.7109375" style="1677" customWidth="1"/>
    <col min="5132" max="5380" width="11.42578125" style="1677"/>
    <col min="5381" max="5381" width="51.140625" style="1677" customWidth="1"/>
    <col min="5382" max="5387" width="14.7109375" style="1677" customWidth="1"/>
    <col min="5388" max="5636" width="11.42578125" style="1677"/>
    <col min="5637" max="5637" width="51.140625" style="1677" customWidth="1"/>
    <col min="5638" max="5643" width="14.7109375" style="1677" customWidth="1"/>
    <col min="5644" max="5892" width="11.42578125" style="1677"/>
    <col min="5893" max="5893" width="51.140625" style="1677" customWidth="1"/>
    <col min="5894" max="5899" width="14.7109375" style="1677" customWidth="1"/>
    <col min="5900" max="6148" width="11.42578125" style="1677"/>
    <col min="6149" max="6149" width="51.140625" style="1677" customWidth="1"/>
    <col min="6150" max="6155" width="14.7109375" style="1677" customWidth="1"/>
    <col min="6156" max="6404" width="11.42578125" style="1677"/>
    <col min="6405" max="6405" width="51.140625" style="1677" customWidth="1"/>
    <col min="6406" max="6411" width="14.7109375" style="1677" customWidth="1"/>
    <col min="6412" max="6660" width="11.42578125" style="1677"/>
    <col min="6661" max="6661" width="51.140625" style="1677" customWidth="1"/>
    <col min="6662" max="6667" width="14.7109375" style="1677" customWidth="1"/>
    <col min="6668" max="6916" width="11.42578125" style="1677"/>
    <col min="6917" max="6917" width="51.140625" style="1677" customWidth="1"/>
    <col min="6918" max="6923" width="14.7109375" style="1677" customWidth="1"/>
    <col min="6924" max="7172" width="11.42578125" style="1677"/>
    <col min="7173" max="7173" width="51.140625" style="1677" customWidth="1"/>
    <col min="7174" max="7179" width="14.7109375" style="1677" customWidth="1"/>
    <col min="7180" max="7428" width="11.42578125" style="1677"/>
    <col min="7429" max="7429" width="51.140625" style="1677" customWidth="1"/>
    <col min="7430" max="7435" width="14.7109375" style="1677" customWidth="1"/>
    <col min="7436" max="7684" width="11.42578125" style="1677"/>
    <col min="7685" max="7685" width="51.140625" style="1677" customWidth="1"/>
    <col min="7686" max="7691" width="14.7109375" style="1677" customWidth="1"/>
    <col min="7692" max="7940" width="11.42578125" style="1677"/>
    <col min="7941" max="7941" width="51.140625" style="1677" customWidth="1"/>
    <col min="7942" max="7947" width="14.7109375" style="1677" customWidth="1"/>
    <col min="7948" max="8196" width="11.42578125" style="1677"/>
    <col min="8197" max="8197" width="51.140625" style="1677" customWidth="1"/>
    <col min="8198" max="8203" width="14.7109375" style="1677" customWidth="1"/>
    <col min="8204" max="8452" width="11.42578125" style="1677"/>
    <col min="8453" max="8453" width="51.140625" style="1677" customWidth="1"/>
    <col min="8454" max="8459" width="14.7109375" style="1677" customWidth="1"/>
    <col min="8460" max="8708" width="11.42578125" style="1677"/>
    <col min="8709" max="8709" width="51.140625" style="1677" customWidth="1"/>
    <col min="8710" max="8715" width="14.7109375" style="1677" customWidth="1"/>
    <col min="8716" max="8964" width="11.42578125" style="1677"/>
    <col min="8965" max="8965" width="51.140625" style="1677" customWidth="1"/>
    <col min="8966" max="8971" width="14.7109375" style="1677" customWidth="1"/>
    <col min="8972" max="9220" width="11.42578125" style="1677"/>
    <col min="9221" max="9221" width="51.140625" style="1677" customWidth="1"/>
    <col min="9222" max="9227" width="14.7109375" style="1677" customWidth="1"/>
    <col min="9228" max="9476" width="11.42578125" style="1677"/>
    <col min="9477" max="9477" width="51.140625" style="1677" customWidth="1"/>
    <col min="9478" max="9483" width="14.7109375" style="1677" customWidth="1"/>
    <col min="9484" max="9732" width="11.42578125" style="1677"/>
    <col min="9733" max="9733" width="51.140625" style="1677" customWidth="1"/>
    <col min="9734" max="9739" width="14.7109375" style="1677" customWidth="1"/>
    <col min="9740" max="9988" width="11.42578125" style="1677"/>
    <col min="9989" max="9989" width="51.140625" style="1677" customWidth="1"/>
    <col min="9990" max="9995" width="14.7109375" style="1677" customWidth="1"/>
    <col min="9996" max="10244" width="11.42578125" style="1677"/>
    <col min="10245" max="10245" width="51.140625" style="1677" customWidth="1"/>
    <col min="10246" max="10251" width="14.7109375" style="1677" customWidth="1"/>
    <col min="10252" max="10500" width="11.42578125" style="1677"/>
    <col min="10501" max="10501" width="51.140625" style="1677" customWidth="1"/>
    <col min="10502" max="10507" width="14.7109375" style="1677" customWidth="1"/>
    <col min="10508" max="10756" width="11.42578125" style="1677"/>
    <col min="10757" max="10757" width="51.140625" style="1677" customWidth="1"/>
    <col min="10758" max="10763" width="14.7109375" style="1677" customWidth="1"/>
    <col min="10764" max="11012" width="11.42578125" style="1677"/>
    <col min="11013" max="11013" width="51.140625" style="1677" customWidth="1"/>
    <col min="11014" max="11019" width="14.7109375" style="1677" customWidth="1"/>
    <col min="11020" max="11268" width="11.42578125" style="1677"/>
    <col min="11269" max="11269" width="51.140625" style="1677" customWidth="1"/>
    <col min="11270" max="11275" width="14.7109375" style="1677" customWidth="1"/>
    <col min="11276" max="11524" width="11.42578125" style="1677"/>
    <col min="11525" max="11525" width="51.140625" style="1677" customWidth="1"/>
    <col min="11526" max="11531" width="14.7109375" style="1677" customWidth="1"/>
    <col min="11532" max="11780" width="11.42578125" style="1677"/>
    <col min="11781" max="11781" width="51.140625" style="1677" customWidth="1"/>
    <col min="11782" max="11787" width="14.7109375" style="1677" customWidth="1"/>
    <col min="11788" max="12036" width="11.42578125" style="1677"/>
    <col min="12037" max="12037" width="51.140625" style="1677" customWidth="1"/>
    <col min="12038" max="12043" width="14.7109375" style="1677" customWidth="1"/>
    <col min="12044" max="12292" width="11.42578125" style="1677"/>
    <col min="12293" max="12293" width="51.140625" style="1677" customWidth="1"/>
    <col min="12294" max="12299" width="14.7109375" style="1677" customWidth="1"/>
    <col min="12300" max="12548" width="11.42578125" style="1677"/>
    <col min="12549" max="12549" width="51.140625" style="1677" customWidth="1"/>
    <col min="12550" max="12555" width="14.7109375" style="1677" customWidth="1"/>
    <col min="12556" max="12804" width="11.42578125" style="1677"/>
    <col min="12805" max="12805" width="51.140625" style="1677" customWidth="1"/>
    <col min="12806" max="12811" width="14.7109375" style="1677" customWidth="1"/>
    <col min="12812" max="13060" width="11.42578125" style="1677"/>
    <col min="13061" max="13061" width="51.140625" style="1677" customWidth="1"/>
    <col min="13062" max="13067" width="14.7109375" style="1677" customWidth="1"/>
    <col min="13068" max="13316" width="11.42578125" style="1677"/>
    <col min="13317" max="13317" width="51.140625" style="1677" customWidth="1"/>
    <col min="13318" max="13323" width="14.7109375" style="1677" customWidth="1"/>
    <col min="13324" max="13572" width="11.42578125" style="1677"/>
    <col min="13573" max="13573" width="51.140625" style="1677" customWidth="1"/>
    <col min="13574" max="13579" width="14.7109375" style="1677" customWidth="1"/>
    <col min="13580" max="13828" width="11.42578125" style="1677"/>
    <col min="13829" max="13829" width="51.140625" style="1677" customWidth="1"/>
    <col min="13830" max="13835" width="14.7109375" style="1677" customWidth="1"/>
    <col min="13836" max="14084" width="11.42578125" style="1677"/>
    <col min="14085" max="14085" width="51.140625" style="1677" customWidth="1"/>
    <col min="14086" max="14091" width="14.7109375" style="1677" customWidth="1"/>
    <col min="14092" max="14340" width="11.42578125" style="1677"/>
    <col min="14341" max="14341" width="51.140625" style="1677" customWidth="1"/>
    <col min="14342" max="14347" width="14.7109375" style="1677" customWidth="1"/>
    <col min="14348" max="14596" width="11.42578125" style="1677"/>
    <col min="14597" max="14597" width="51.140625" style="1677" customWidth="1"/>
    <col min="14598" max="14603" width="14.7109375" style="1677" customWidth="1"/>
    <col min="14604" max="14852" width="11.42578125" style="1677"/>
    <col min="14853" max="14853" width="51.140625" style="1677" customWidth="1"/>
    <col min="14854" max="14859" width="14.7109375" style="1677" customWidth="1"/>
    <col min="14860" max="15108" width="11.42578125" style="1677"/>
    <col min="15109" max="15109" width="51.140625" style="1677" customWidth="1"/>
    <col min="15110" max="15115" width="14.7109375" style="1677" customWidth="1"/>
    <col min="15116" max="15364" width="11.42578125" style="1677"/>
    <col min="15365" max="15365" width="51.140625" style="1677" customWidth="1"/>
    <col min="15366" max="15371" width="14.7109375" style="1677" customWidth="1"/>
    <col min="15372" max="15620" width="11.42578125" style="1677"/>
    <col min="15621" max="15621" width="51.140625" style="1677" customWidth="1"/>
    <col min="15622" max="15627" width="14.7109375" style="1677" customWidth="1"/>
    <col min="15628" max="15876" width="11.42578125" style="1677"/>
    <col min="15877" max="15877" width="51.140625" style="1677" customWidth="1"/>
    <col min="15878" max="15883" width="14.7109375" style="1677" customWidth="1"/>
    <col min="15884" max="16132" width="11.42578125" style="1677"/>
    <col min="16133" max="16133" width="51.140625" style="1677" customWidth="1"/>
    <col min="16134" max="16139" width="14.7109375" style="1677" customWidth="1"/>
    <col min="16140" max="16384" width="11.42578125" style="1677"/>
  </cols>
  <sheetData>
    <row r="1" spans="1:13" s="1282" customFormat="1" ht="21" customHeight="1">
      <c r="A1" s="1249" t="str">
        <f>"Section 7c : Bilan - Rémunération des artistes et des créateurs "&amp;'Page de garde'!C4</f>
        <v>Section 7c : Bilan - Rémunération des artistes et des créateurs 2018-2019</v>
      </c>
      <c r="B1" s="1249"/>
      <c r="D1" s="1249"/>
      <c r="F1" s="1249"/>
      <c r="H1" s="1249"/>
      <c r="J1" s="1249"/>
      <c r="K1" s="1290" t="s">
        <v>321</v>
      </c>
      <c r="M1" s="1344"/>
    </row>
    <row r="2" spans="1:13" s="1282" customFormat="1" ht="14.25" customHeight="1">
      <c r="A2" s="1313" t="s">
        <v>729</v>
      </c>
      <c r="B2" s="1315"/>
      <c r="D2" s="1315"/>
      <c r="F2" s="1315"/>
      <c r="H2" s="1315"/>
      <c r="J2" s="1315"/>
      <c r="K2" s="1268"/>
      <c r="M2" s="1344"/>
    </row>
    <row r="3" spans="1:13" s="2223" customFormat="1" ht="15" customHeight="1">
      <c r="A3" s="1340" t="s">
        <v>731</v>
      </c>
      <c r="B3" s="1215"/>
      <c r="D3" s="1215"/>
      <c r="F3" s="1215"/>
      <c r="H3" s="1215"/>
      <c r="J3" s="1215"/>
    </row>
    <row r="4" spans="1:13" s="1343" customFormat="1" ht="12.75" hidden="1" customHeight="1">
      <c r="A4" s="1862"/>
      <c r="B4" s="1316"/>
      <c r="D4" s="1316"/>
      <c r="F4" s="1316"/>
      <c r="H4" s="1316"/>
      <c r="J4" s="1316"/>
    </row>
    <row r="5" spans="1:13" s="1510" customFormat="1" ht="13.5" customHeight="1">
      <c r="A5" s="1340" t="s">
        <v>467</v>
      </c>
      <c r="B5" s="44"/>
      <c r="D5" s="44"/>
      <c r="F5" s="44"/>
      <c r="H5" s="44"/>
      <c r="J5" s="44"/>
    </row>
    <row r="6" spans="1:13" s="1548" customFormat="1" ht="2.25" customHeight="1">
      <c r="A6" s="1561"/>
      <c r="M6" s="1343"/>
    </row>
    <row r="7" spans="1:13" s="1548" customFormat="1" ht="14.25" customHeight="1">
      <c r="A7" s="176" t="s">
        <v>149</v>
      </c>
      <c r="C7" s="2175">
        <f>'Page de garde'!$C$3</f>
        <v>0</v>
      </c>
      <c r="D7" s="2177"/>
      <c r="E7" s="2176"/>
      <c r="F7" s="2177"/>
      <c r="G7" s="2176"/>
      <c r="H7" s="2177"/>
      <c r="I7" s="2176"/>
      <c r="M7" s="1343"/>
    </row>
    <row r="8" spans="1:13" s="1548" customFormat="1" ht="9.75" customHeight="1">
      <c r="A8" s="1561"/>
      <c r="C8" s="1317"/>
      <c r="E8" s="1317"/>
      <c r="G8" s="1317"/>
      <c r="I8" s="1317"/>
      <c r="M8" s="1343"/>
    </row>
    <row r="9" spans="1:13" ht="12" customHeight="1">
      <c r="A9" s="1764"/>
      <c r="B9" s="1592"/>
      <c r="C9" s="1291">
        <v>1</v>
      </c>
      <c r="D9" s="1592"/>
      <c r="E9" s="1291">
        <v>2</v>
      </c>
      <c r="F9" s="1592"/>
      <c r="G9" s="1291">
        <v>3</v>
      </c>
      <c r="H9" s="1592"/>
      <c r="I9" s="1291">
        <v>4</v>
      </c>
      <c r="J9" s="1592"/>
      <c r="M9" s="1327"/>
    </row>
    <row r="10" spans="1:13" s="1592" customFormat="1" ht="20.25" customHeight="1">
      <c r="A10" s="1869" t="s">
        <v>732</v>
      </c>
      <c r="B10" s="1327"/>
      <c r="C10" s="1386"/>
      <c r="D10" s="1327"/>
      <c r="E10" s="1386"/>
      <c r="F10" s="1327"/>
      <c r="G10" s="1386"/>
      <c r="H10" s="1327"/>
      <c r="I10" s="1386"/>
      <c r="J10" s="1327"/>
      <c r="M10" s="1330"/>
    </row>
    <row r="11" spans="1:13" s="1591" customFormat="1" ht="8.25" customHeight="1">
      <c r="A11" s="1252"/>
      <c r="B11" s="1330"/>
      <c r="D11" s="1330"/>
      <c r="F11" s="1330"/>
      <c r="H11" s="1330"/>
      <c r="J11" s="1330"/>
      <c r="M11" s="1330"/>
    </row>
    <row r="12" spans="1:13" s="1764" customFormat="1" ht="13.5" customHeight="1">
      <c r="A12" s="1257" t="s">
        <v>748</v>
      </c>
      <c r="B12" s="1257"/>
      <c r="C12" s="1331"/>
      <c r="D12" s="1257"/>
      <c r="E12" s="1331"/>
      <c r="F12" s="1257"/>
      <c r="G12" s="1331"/>
      <c r="H12" s="1257"/>
      <c r="I12" s="1331"/>
      <c r="J12" s="1257"/>
      <c r="L12" s="1328"/>
    </row>
    <row r="13" spans="1:13" s="1592" customFormat="1" ht="13.5" customHeight="1">
      <c r="A13" s="1864"/>
      <c r="B13" s="1292"/>
      <c r="D13" s="1292"/>
      <c r="F13" s="1292"/>
      <c r="H13" s="1292"/>
      <c r="J13" s="1292"/>
      <c r="M13" s="1332"/>
    </row>
    <row r="14" spans="1:13" s="1328" customFormat="1" ht="12" hidden="1">
      <c r="A14" s="1336" t="s">
        <v>771</v>
      </c>
      <c r="B14" s="1336"/>
      <c r="C14" s="2178">
        <f>IF(AND(B21="",B22=""),0,1)</f>
        <v>0</v>
      </c>
      <c r="D14" s="1336"/>
      <c r="E14" s="2178">
        <f>IF(AND(D21="",D22=""),0,1)</f>
        <v>0</v>
      </c>
      <c r="F14" s="1336"/>
      <c r="G14" s="2178">
        <f>IF(AND(F21="",F22=""),0,1)</f>
        <v>0</v>
      </c>
      <c r="H14" s="1336"/>
      <c r="I14" s="2178">
        <f>IF(AND(H21="",H22=""),0,1)</f>
        <v>0</v>
      </c>
      <c r="J14" s="1336"/>
      <c r="K14" s="1331">
        <f>SUM(C14:I14)</f>
        <v>0</v>
      </c>
      <c r="L14" s="1764"/>
      <c r="M14" s="1264"/>
    </row>
    <row r="15" spans="1:13" s="1328" customFormat="1" ht="7.5" customHeight="1">
      <c r="A15" s="1870"/>
      <c r="B15" s="1766"/>
      <c r="C15" s="1591"/>
      <c r="D15" s="1766"/>
      <c r="E15" s="1591"/>
      <c r="F15" s="1766"/>
      <c r="G15" s="1591"/>
      <c r="H15" s="1766"/>
      <c r="I15" s="1591"/>
      <c r="J15" s="1766"/>
      <c r="K15" s="1592"/>
    </row>
    <row r="16" spans="1:13" s="1548" customFormat="1" ht="12" customHeight="1">
      <c r="A16" s="1871" t="s">
        <v>734</v>
      </c>
      <c r="B16" s="1326"/>
      <c r="D16" s="1326"/>
      <c r="F16" s="1326"/>
      <c r="H16" s="1326"/>
      <c r="J16" s="2267" t="s">
        <v>491</v>
      </c>
      <c r="K16" s="2268"/>
    </row>
    <row r="17" spans="1:12" s="1592" customFormat="1" ht="11.25">
      <c r="A17" s="1341" t="s">
        <v>664</v>
      </c>
      <c r="B17" s="1843" t="s">
        <v>632</v>
      </c>
      <c r="C17" s="1824"/>
      <c r="D17" s="1843" t="s">
        <v>632</v>
      </c>
      <c r="E17" s="1318"/>
      <c r="F17" s="1843" t="s">
        <v>632</v>
      </c>
      <c r="G17" s="1318"/>
      <c r="H17" s="1843" t="s">
        <v>632</v>
      </c>
      <c r="I17" s="1318"/>
      <c r="J17" s="1843" t="s">
        <v>632</v>
      </c>
      <c r="K17" s="1318"/>
    </row>
    <row r="18" spans="1:12" s="1592" customFormat="1" ht="12">
      <c r="A18" s="1866" t="s">
        <v>589</v>
      </c>
      <c r="B18" s="2100"/>
      <c r="C18" s="2085"/>
      <c r="D18" s="2100"/>
      <c r="E18" s="2099"/>
      <c r="F18" s="2100"/>
      <c r="G18" s="2099"/>
      <c r="H18" s="2100"/>
      <c r="I18" s="2099"/>
      <c r="J18" s="2100">
        <f>B18+D18+F18+H18</f>
        <v>0</v>
      </c>
      <c r="K18" s="2224">
        <f>C18+E18+G18+I18</f>
        <v>0</v>
      </c>
    </row>
    <row r="19" spans="1:12" s="1592" customFormat="1" ht="12">
      <c r="A19" s="1866" t="s">
        <v>590</v>
      </c>
      <c r="B19" s="2100"/>
      <c r="C19" s="2085"/>
      <c r="D19" s="2100"/>
      <c r="E19" s="2099"/>
      <c r="F19" s="2100"/>
      <c r="G19" s="2099"/>
      <c r="H19" s="2100"/>
      <c r="I19" s="2099"/>
      <c r="J19" s="2100">
        <f>B19+D19+F19+H19</f>
        <v>0</v>
      </c>
      <c r="K19" s="2224">
        <f>C19+E19+G19+I19</f>
        <v>0</v>
      </c>
    </row>
    <row r="20" spans="1:12" s="1592" customFormat="1" ht="12.75" customHeight="1">
      <c r="A20" s="1328" t="s">
        <v>470</v>
      </c>
      <c r="B20" s="2098" t="s">
        <v>632</v>
      </c>
      <c r="C20" s="2102"/>
      <c r="D20" s="2098" t="s">
        <v>632</v>
      </c>
      <c r="E20" s="2102"/>
      <c r="F20" s="2098" t="s">
        <v>632</v>
      </c>
      <c r="G20" s="2102"/>
      <c r="H20" s="2098" t="s">
        <v>632</v>
      </c>
      <c r="I20" s="2102"/>
      <c r="J20" s="2098" t="s">
        <v>632</v>
      </c>
      <c r="K20" s="2102"/>
    </row>
    <row r="21" spans="1:12" s="1328" customFormat="1" ht="12">
      <c r="A21" s="1866" t="s">
        <v>589</v>
      </c>
      <c r="B21" s="2100"/>
      <c r="C21" s="2099"/>
      <c r="D21" s="2100"/>
      <c r="E21" s="2099"/>
      <c r="F21" s="2100"/>
      <c r="G21" s="2099"/>
      <c r="H21" s="2100"/>
      <c r="I21" s="2099"/>
      <c r="J21" s="2100">
        <f>B21+D21+F21+H21</f>
        <v>0</v>
      </c>
      <c r="K21" s="2099">
        <f>C21+E21+G21+I21</f>
        <v>0</v>
      </c>
    </row>
    <row r="22" spans="1:12" s="1328" customFormat="1" ht="12">
      <c r="A22" s="1866" t="s">
        <v>590</v>
      </c>
      <c r="B22" s="2100"/>
      <c r="C22" s="2099"/>
      <c r="D22" s="2100"/>
      <c r="E22" s="2099"/>
      <c r="F22" s="2100"/>
      <c r="G22" s="2099"/>
      <c r="H22" s="2100"/>
      <c r="I22" s="2099"/>
      <c r="J22" s="2100">
        <f>B22+D22+F22+H22</f>
        <v>0</v>
      </c>
      <c r="K22" s="2099">
        <f>C22+E22+G22+I22</f>
        <v>0</v>
      </c>
    </row>
    <row r="23" spans="1:12" s="1592" customFormat="1" ht="16.5" customHeight="1">
      <c r="A23" s="1341" t="s">
        <v>665</v>
      </c>
      <c r="B23" s="551"/>
      <c r="C23" s="2102"/>
      <c r="D23" s="551"/>
      <c r="E23" s="2102"/>
      <c r="F23" s="551"/>
      <c r="G23" s="2102"/>
      <c r="H23" s="551"/>
      <c r="I23" s="2102"/>
      <c r="J23" s="551"/>
      <c r="K23" s="2102"/>
      <c r="L23" s="1591"/>
    </row>
    <row r="24" spans="1:12" s="1328" customFormat="1" ht="12">
      <c r="A24" s="1866" t="s">
        <v>589</v>
      </c>
      <c r="B24" s="2100"/>
      <c r="C24" s="2099"/>
      <c r="D24" s="2100"/>
      <c r="E24" s="2099"/>
      <c r="F24" s="2100"/>
      <c r="G24" s="2099"/>
      <c r="H24" s="2100"/>
      <c r="I24" s="2099"/>
      <c r="J24" s="2100">
        <f>B24+D24+F24+H24</f>
        <v>0</v>
      </c>
      <c r="K24" s="2099">
        <f>C24+E24+G24+I24</f>
        <v>0</v>
      </c>
    </row>
    <row r="25" spans="1:12" s="1328" customFormat="1" ht="12">
      <c r="A25" s="1866" t="s">
        <v>590</v>
      </c>
      <c r="B25" s="2100"/>
      <c r="C25" s="2099"/>
      <c r="D25" s="2100"/>
      <c r="E25" s="2099"/>
      <c r="F25" s="2100"/>
      <c r="G25" s="2099"/>
      <c r="H25" s="2100"/>
      <c r="I25" s="2099"/>
      <c r="J25" s="2100">
        <f>B25+D25+F25+H25</f>
        <v>0</v>
      </c>
      <c r="K25" s="2099">
        <f>C25+E25+G25+I25</f>
        <v>0</v>
      </c>
    </row>
    <row r="26" spans="1:12" s="1592" customFormat="1" ht="16.5" customHeight="1">
      <c r="A26" s="1341" t="s">
        <v>666</v>
      </c>
      <c r="B26" s="551"/>
      <c r="C26" s="2225"/>
      <c r="D26" s="551"/>
      <c r="E26" s="2225"/>
      <c r="F26" s="551"/>
      <c r="G26" s="2225"/>
      <c r="H26" s="551"/>
      <c r="I26" s="2225"/>
      <c r="J26" s="551"/>
      <c r="K26" s="2225"/>
      <c r="L26" s="1261"/>
    </row>
    <row r="27" spans="1:12" s="1328" customFormat="1" ht="12">
      <c r="A27" s="1866" t="s">
        <v>589</v>
      </c>
      <c r="B27" s="2100"/>
      <c r="C27" s="2099"/>
      <c r="D27" s="2100"/>
      <c r="E27" s="2099"/>
      <c r="F27" s="2100"/>
      <c r="G27" s="2099"/>
      <c r="H27" s="2100"/>
      <c r="I27" s="2099"/>
      <c r="J27" s="2100">
        <f>B27+D27+F27+H27</f>
        <v>0</v>
      </c>
      <c r="K27" s="2099">
        <f>C27+E27+G27+I27</f>
        <v>0</v>
      </c>
    </row>
    <row r="28" spans="1:12" s="1328" customFormat="1" ht="12">
      <c r="A28" s="1866" t="s">
        <v>590</v>
      </c>
      <c r="B28" s="2100"/>
      <c r="C28" s="2099"/>
      <c r="D28" s="2100"/>
      <c r="E28" s="2099"/>
      <c r="F28" s="2100"/>
      <c r="G28" s="2099"/>
      <c r="H28" s="2100"/>
      <c r="I28" s="2099"/>
      <c r="J28" s="2100">
        <f>B28+D28+F28+H28</f>
        <v>0</v>
      </c>
      <c r="K28" s="2099">
        <f>C28+E28+G28+I28</f>
        <v>0</v>
      </c>
    </row>
    <row r="29" spans="1:12" s="1592" customFormat="1" ht="13.5" customHeight="1">
      <c r="A29" s="1341" t="s">
        <v>471</v>
      </c>
      <c r="B29" s="2098" t="s">
        <v>632</v>
      </c>
      <c r="C29" s="2102"/>
      <c r="D29" s="2098" t="s">
        <v>632</v>
      </c>
      <c r="E29" s="2102"/>
      <c r="F29" s="2098" t="s">
        <v>632</v>
      </c>
      <c r="G29" s="2102"/>
      <c r="H29" s="2098" t="s">
        <v>632</v>
      </c>
      <c r="I29" s="2102"/>
      <c r="J29" s="2098" t="s">
        <v>632</v>
      </c>
      <c r="K29" s="2102"/>
    </row>
    <row r="30" spans="1:12" s="1592" customFormat="1" ht="12">
      <c r="A30" s="1866" t="s">
        <v>589</v>
      </c>
      <c r="B30" s="2100"/>
      <c r="C30" s="2085"/>
      <c r="D30" s="2100"/>
      <c r="E30" s="2099"/>
      <c r="F30" s="2100"/>
      <c r="G30" s="2099"/>
      <c r="H30" s="2100"/>
      <c r="I30" s="2099"/>
      <c r="J30" s="2100">
        <f>B30+D30+F30+H30</f>
        <v>0</v>
      </c>
      <c r="K30" s="2224">
        <f>C30+E30+G30+I30</f>
        <v>0</v>
      </c>
    </row>
    <row r="31" spans="1:12" s="1592" customFormat="1" ht="12">
      <c r="A31" s="1866" t="s">
        <v>590</v>
      </c>
      <c r="B31" s="2100"/>
      <c r="C31" s="2085"/>
      <c r="D31" s="2100"/>
      <c r="E31" s="2099"/>
      <c r="F31" s="2100"/>
      <c r="G31" s="2099"/>
      <c r="H31" s="2100"/>
      <c r="I31" s="2099"/>
      <c r="J31" s="2100">
        <f>B31+D31+F31+H31</f>
        <v>0</v>
      </c>
      <c r="K31" s="2224">
        <f>C31+E31+G31+I31</f>
        <v>0</v>
      </c>
    </row>
    <row r="32" spans="1:12" s="1592" customFormat="1" ht="15.75" customHeight="1">
      <c r="A32" s="1341" t="s">
        <v>515</v>
      </c>
      <c r="B32" s="1598"/>
      <c r="C32" s="2099"/>
      <c r="D32" s="1598"/>
      <c r="E32" s="2099"/>
      <c r="F32" s="1598"/>
      <c r="G32" s="2099"/>
      <c r="H32" s="1598"/>
      <c r="I32" s="2099"/>
      <c r="J32" s="1598"/>
      <c r="K32" s="2099">
        <f>SUM(C32:I32)</f>
        <v>0</v>
      </c>
    </row>
    <row r="33" spans="1:13" s="1592" customFormat="1" ht="12">
      <c r="A33" s="1341" t="s">
        <v>485</v>
      </c>
      <c r="B33" s="1598"/>
      <c r="C33" s="2099"/>
      <c r="D33" s="1598"/>
      <c r="E33" s="2099"/>
      <c r="F33" s="1598"/>
      <c r="G33" s="2099"/>
      <c r="H33" s="1598"/>
      <c r="I33" s="2099"/>
      <c r="J33" s="1598"/>
      <c r="K33" s="2099">
        <f>SUM(C33:I33)</f>
        <v>0</v>
      </c>
    </row>
    <row r="34" spans="1:13" s="1592" customFormat="1" ht="12">
      <c r="A34" s="1341" t="s">
        <v>473</v>
      </c>
      <c r="B34" s="1598"/>
      <c r="C34" s="2099"/>
      <c r="D34" s="1598"/>
      <c r="E34" s="2099"/>
      <c r="F34" s="1598"/>
      <c r="G34" s="2099"/>
      <c r="H34" s="1598"/>
      <c r="I34" s="2099"/>
      <c r="J34" s="1598"/>
      <c r="K34" s="2099">
        <f>SUM(C34:I34)</f>
        <v>0</v>
      </c>
    </row>
    <row r="35" spans="1:13" s="1592" customFormat="1" ht="12">
      <c r="A35" s="1328" t="s">
        <v>516</v>
      </c>
      <c r="B35" s="1281"/>
      <c r="C35" s="2099"/>
      <c r="D35" s="1281"/>
      <c r="E35" s="2099"/>
      <c r="F35" s="1281"/>
      <c r="G35" s="2099"/>
      <c r="H35" s="1281"/>
      <c r="I35" s="2099"/>
      <c r="J35" s="1281"/>
      <c r="K35" s="2099">
        <f>SUM(C35:I35)</f>
        <v>0</v>
      </c>
    </row>
    <row r="36" spans="1:13" s="1592" customFormat="1" ht="12">
      <c r="A36" s="1328" t="s">
        <v>517</v>
      </c>
      <c r="B36" s="1281"/>
      <c r="C36" s="2099"/>
      <c r="D36" s="1281"/>
      <c r="E36" s="2099"/>
      <c r="F36" s="1281"/>
      <c r="G36" s="2099"/>
      <c r="H36" s="1281"/>
      <c r="I36" s="2099"/>
      <c r="J36" s="1281"/>
      <c r="K36" s="2099">
        <f t="shared" ref="K36:K37" si="0">SUM(C36:I36)</f>
        <v>0</v>
      </c>
    </row>
    <row r="37" spans="1:13" s="1592" customFormat="1" ht="12">
      <c r="A37" s="1328" t="s">
        <v>518</v>
      </c>
      <c r="B37" s="1281"/>
      <c r="C37" s="2099"/>
      <c r="D37" s="1281"/>
      <c r="E37" s="2099"/>
      <c r="F37" s="1281"/>
      <c r="G37" s="2099"/>
      <c r="H37" s="1281"/>
      <c r="I37" s="2099"/>
      <c r="J37" s="1281"/>
      <c r="K37" s="2099">
        <f t="shared" si="0"/>
        <v>0</v>
      </c>
    </row>
    <row r="38" spans="1:13" s="1592" customFormat="1" ht="12">
      <c r="A38" s="1328" t="s">
        <v>545</v>
      </c>
      <c r="B38" s="1281"/>
      <c r="C38" s="2099"/>
      <c r="D38" s="1281"/>
      <c r="E38" s="2099"/>
      <c r="F38" s="1281"/>
      <c r="G38" s="2099"/>
      <c r="H38" s="1281"/>
      <c r="I38" s="2099"/>
      <c r="J38" s="1281"/>
      <c r="K38" s="2099">
        <f>SUM(C38:I38)</f>
        <v>0</v>
      </c>
    </row>
    <row r="39" spans="1:13" s="1592" customFormat="1" thickBot="1">
      <c r="A39" s="1328" t="s">
        <v>492</v>
      </c>
      <c r="B39" s="2115"/>
      <c r="C39" s="2099"/>
      <c r="D39" s="2115"/>
      <c r="E39" s="2099"/>
      <c r="F39" s="2115"/>
      <c r="G39" s="2099"/>
      <c r="H39" s="2115"/>
      <c r="I39" s="2099"/>
      <c r="J39" s="2115"/>
      <c r="K39" s="2099">
        <f>SUM(C39:I39)</f>
        <v>0</v>
      </c>
    </row>
    <row r="40" spans="1:13" s="1548" customFormat="1" ht="16.5" customHeight="1" thickBot="1">
      <c r="A40" s="1339" t="s">
        <v>13</v>
      </c>
      <c r="B40" s="1460"/>
      <c r="C40" s="1280">
        <f>SUM(C17:C39)</f>
        <v>0</v>
      </c>
      <c r="D40" s="1460"/>
      <c r="E40" s="1280">
        <f>SUM(E17:E39)</f>
        <v>0</v>
      </c>
      <c r="F40" s="1460"/>
      <c r="G40" s="1280">
        <f>SUM(G17:G39)</f>
        <v>0</v>
      </c>
      <c r="H40" s="1460"/>
      <c r="I40" s="1280">
        <f>SUM(I17:I39)</f>
        <v>0</v>
      </c>
      <c r="J40" s="1460"/>
      <c r="K40" s="1280">
        <f>SUM(K17:K39)</f>
        <v>0</v>
      </c>
      <c r="M40" s="1325"/>
    </row>
    <row r="41" spans="1:13" s="1396" customFormat="1" ht="6" customHeight="1">
      <c r="A41" s="1339"/>
      <c r="B41" s="1339"/>
      <c r="C41" s="1397"/>
      <c r="D41" s="1339"/>
      <c r="E41" s="1397"/>
      <c r="F41" s="1339"/>
      <c r="G41" s="1397"/>
      <c r="H41" s="1339"/>
      <c r="I41" s="1397"/>
      <c r="J41" s="1339"/>
      <c r="K41" s="1397"/>
    </row>
    <row r="42" spans="1:13" s="1252" customFormat="1" ht="12.75" customHeight="1">
      <c r="A42" s="1336"/>
      <c r="B42" s="1333"/>
      <c r="C42" s="1591"/>
      <c r="D42" s="1333"/>
      <c r="E42" s="1591"/>
      <c r="F42" s="1333"/>
      <c r="G42" s="1591"/>
      <c r="H42" s="1333"/>
      <c r="I42" s="1591"/>
      <c r="J42" s="1333"/>
      <c r="K42" s="1591"/>
      <c r="L42" s="1591"/>
      <c r="M42" s="1335"/>
    </row>
    <row r="43" spans="1:13" s="1328" customFormat="1" ht="21" customHeight="1">
      <c r="A43" s="1423" t="s">
        <v>733</v>
      </c>
      <c r="B43" s="1423"/>
      <c r="C43" s="2219"/>
      <c r="D43" s="1423"/>
      <c r="E43" s="2219"/>
      <c r="F43" s="1423"/>
      <c r="G43" s="2219"/>
      <c r="H43" s="1423"/>
      <c r="I43" s="2219"/>
      <c r="J43" s="1423"/>
      <c r="K43" s="1261"/>
      <c r="L43" s="1764"/>
      <c r="M43" s="1264"/>
    </row>
    <row r="44" spans="1:13" s="1328" customFormat="1" ht="12">
      <c r="A44" s="1866" t="s">
        <v>589</v>
      </c>
      <c r="B44" s="1866"/>
      <c r="C44" s="2226" t="str">
        <f>IF(C21="","",C21/(B21*C$14))</f>
        <v/>
      </c>
      <c r="D44" s="2227"/>
      <c r="E44" s="2226" t="str">
        <f>IF(E21="","",E21/(D21*E$14))</f>
        <v/>
      </c>
      <c r="F44" s="2227"/>
      <c r="G44" s="2226" t="str">
        <f>IF(G21="","",G21/(F21*G$14))</f>
        <v/>
      </c>
      <c r="H44" s="2227"/>
      <c r="I44" s="2226" t="str">
        <f>IF(I21="","",I21/(H21*I$14))</f>
        <v/>
      </c>
      <c r="J44" s="2227"/>
      <c r="K44" s="2226" t="str">
        <f>IF(OR(K18=0,J18=0),"",K18/(J18*K$14))</f>
        <v/>
      </c>
    </row>
    <row r="45" spans="1:13" s="1328" customFormat="1" ht="12">
      <c r="A45" s="1866" t="s">
        <v>590</v>
      </c>
      <c r="B45" s="1866"/>
      <c r="C45" s="2226" t="str">
        <f>IF(C22="","",C22/(B22*C$14))</f>
        <v/>
      </c>
      <c r="D45" s="2227"/>
      <c r="E45" s="2226" t="str">
        <f>IF(E22="","",E22/(D22*E$14))</f>
        <v/>
      </c>
      <c r="F45" s="2227"/>
      <c r="G45" s="2226" t="str">
        <f>IF(G22="","",G22/(F22*G$14))</f>
        <v/>
      </c>
      <c r="H45" s="2227"/>
      <c r="I45" s="2226" t="str">
        <f>IF(I22="","",I22/(H22*I$14))</f>
        <v/>
      </c>
      <c r="J45" s="2227"/>
      <c r="K45" s="2226" t="str">
        <f>IF(OR(K19=0,J19=0),"",K19/(J19*K$14))</f>
        <v/>
      </c>
    </row>
    <row r="46" spans="1:13" s="1328" customFormat="1" ht="11.25">
      <c r="A46" s="1866"/>
      <c r="B46" s="1866"/>
      <c r="C46" s="2221"/>
      <c r="D46" s="2220"/>
      <c r="E46" s="2221"/>
      <c r="F46" s="2220"/>
      <c r="G46" s="2221"/>
      <c r="H46" s="2220"/>
      <c r="I46" s="2221"/>
      <c r="J46" s="2220"/>
      <c r="K46" s="2221"/>
    </row>
    <row r="47" spans="1:13" ht="12" customHeight="1">
      <c r="A47" s="1294" t="s">
        <v>634</v>
      </c>
      <c r="B47" s="1294"/>
      <c r="C47" s="1295"/>
      <c r="D47" s="1294"/>
      <c r="E47" s="1295"/>
      <c r="F47" s="1294"/>
      <c r="G47" s="1295"/>
      <c r="H47" s="1294"/>
      <c r="I47" s="1295"/>
      <c r="J47" s="1294"/>
      <c r="K47" s="1295"/>
      <c r="M47" s="1339"/>
    </row>
  </sheetData>
  <mergeCells count="1">
    <mergeCell ref="J16:K16"/>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C12 E12 G12 I12">
      <formula1>"Création,Répertoire Qc,Répertoire Au,Reprise"</formula1>
    </dataValidation>
  </dataValidations>
  <pageMargins left="0.51181102362204722" right="0.51181102362204722" top="0.43307086614173229" bottom="0.39370078740157483" header="0" footer="0.23622047244094491"/>
  <pageSetup scale="85" firstPageNumber="12" fitToWidth="0" fitToHeight="0" orientation="landscape" r:id="rId1"/>
  <headerFooter alignWithMargins="0">
    <oddHeader xml:space="preserve">&amp;R
</oddHeader>
    <oddFooter>&amp;R&amp;9Rapport final d'activité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showZeros="0" showWhiteSpace="0" zoomScaleNormal="100" zoomScaleSheetLayoutView="90" workbookViewId="0">
      <selection activeCell="A3" sqref="A3"/>
    </sheetView>
  </sheetViews>
  <sheetFormatPr baseColWidth="10" defaultRowHeight="12.75"/>
  <cols>
    <col min="1" max="1" width="39.42578125" style="1281" customWidth="1"/>
    <col min="2" max="2" width="3.85546875" style="1677" customWidth="1"/>
    <col min="3" max="3" width="17.28515625" style="1337" customWidth="1"/>
    <col min="4" max="4" width="3.85546875" style="1677" customWidth="1"/>
    <col min="5" max="5" width="16.42578125" style="1338" customWidth="1"/>
    <col min="6" max="6" width="3.85546875" style="1677" customWidth="1"/>
    <col min="7" max="7" width="16.85546875" style="1338" customWidth="1"/>
    <col min="8" max="8" width="3.85546875" style="1677" customWidth="1"/>
    <col min="9" max="9" width="17" style="1338" customWidth="1"/>
    <col min="10" max="10" width="3.85546875" style="1677" customWidth="1"/>
    <col min="11" max="11" width="12.7109375" style="1337" customWidth="1"/>
    <col min="12" max="12" width="11.42578125" style="1337"/>
    <col min="13" max="257" width="11.42578125" style="1338"/>
    <col min="258" max="258" width="13.42578125" style="1338" customWidth="1"/>
    <col min="259" max="259" width="1.42578125" style="1338" customWidth="1"/>
    <col min="260" max="260" width="18.28515625" style="1338" customWidth="1"/>
    <col min="261" max="261" width="2" style="1338" customWidth="1"/>
    <col min="262" max="266" width="15.7109375" style="1338" customWidth="1"/>
    <col min="267" max="267" width="13.7109375" style="1338" customWidth="1"/>
    <col min="268" max="513" width="11.42578125" style="1338"/>
    <col min="514" max="514" width="13.42578125" style="1338" customWidth="1"/>
    <col min="515" max="515" width="1.42578125" style="1338" customWidth="1"/>
    <col min="516" max="516" width="18.28515625" style="1338" customWidth="1"/>
    <col min="517" max="517" width="2" style="1338" customWidth="1"/>
    <col min="518" max="522" width="15.7109375" style="1338" customWidth="1"/>
    <col min="523" max="523" width="13.7109375" style="1338" customWidth="1"/>
    <col min="524" max="769" width="11.42578125" style="1338"/>
    <col min="770" max="770" width="13.42578125" style="1338" customWidth="1"/>
    <col min="771" max="771" width="1.42578125" style="1338" customWidth="1"/>
    <col min="772" max="772" width="18.28515625" style="1338" customWidth="1"/>
    <col min="773" max="773" width="2" style="1338" customWidth="1"/>
    <col min="774" max="778" width="15.7109375" style="1338" customWidth="1"/>
    <col min="779" max="779" width="13.7109375" style="1338" customWidth="1"/>
    <col min="780" max="1025" width="11.42578125" style="1338"/>
    <col min="1026" max="1026" width="13.42578125" style="1338" customWidth="1"/>
    <col min="1027" max="1027" width="1.42578125" style="1338" customWidth="1"/>
    <col min="1028" max="1028" width="18.28515625" style="1338" customWidth="1"/>
    <col min="1029" max="1029" width="2" style="1338" customWidth="1"/>
    <col min="1030" max="1034" width="15.7109375" style="1338" customWidth="1"/>
    <col min="1035" max="1035" width="13.7109375" style="1338" customWidth="1"/>
    <col min="1036" max="1281" width="11.42578125" style="1338"/>
    <col min="1282" max="1282" width="13.42578125" style="1338" customWidth="1"/>
    <col min="1283" max="1283" width="1.42578125" style="1338" customWidth="1"/>
    <col min="1284" max="1284" width="18.28515625" style="1338" customWidth="1"/>
    <col min="1285" max="1285" width="2" style="1338" customWidth="1"/>
    <col min="1286" max="1290" width="15.7109375" style="1338" customWidth="1"/>
    <col min="1291" max="1291" width="13.7109375" style="1338" customWidth="1"/>
    <col min="1292" max="1537" width="11.42578125" style="1338"/>
    <col min="1538" max="1538" width="13.42578125" style="1338" customWidth="1"/>
    <col min="1539" max="1539" width="1.42578125" style="1338" customWidth="1"/>
    <col min="1540" max="1540" width="18.28515625" style="1338" customWidth="1"/>
    <col min="1541" max="1541" width="2" style="1338" customWidth="1"/>
    <col min="1542" max="1546" width="15.7109375" style="1338" customWidth="1"/>
    <col min="1547" max="1547" width="13.7109375" style="1338" customWidth="1"/>
    <col min="1548" max="1793" width="11.42578125" style="1338"/>
    <col min="1794" max="1794" width="13.42578125" style="1338" customWidth="1"/>
    <col min="1795" max="1795" width="1.42578125" style="1338" customWidth="1"/>
    <col min="1796" max="1796" width="18.28515625" style="1338" customWidth="1"/>
    <col min="1797" max="1797" width="2" style="1338" customWidth="1"/>
    <col min="1798" max="1802" width="15.7109375" style="1338" customWidth="1"/>
    <col min="1803" max="1803" width="13.7109375" style="1338" customWidth="1"/>
    <col min="1804" max="2049" width="11.42578125" style="1338"/>
    <col min="2050" max="2050" width="13.42578125" style="1338" customWidth="1"/>
    <col min="2051" max="2051" width="1.42578125" style="1338" customWidth="1"/>
    <col min="2052" max="2052" width="18.28515625" style="1338" customWidth="1"/>
    <col min="2053" max="2053" width="2" style="1338" customWidth="1"/>
    <col min="2054" max="2058" width="15.7109375" style="1338" customWidth="1"/>
    <col min="2059" max="2059" width="13.7109375" style="1338" customWidth="1"/>
    <col min="2060" max="2305" width="11.42578125" style="1338"/>
    <col min="2306" max="2306" width="13.42578125" style="1338" customWidth="1"/>
    <col min="2307" max="2307" width="1.42578125" style="1338" customWidth="1"/>
    <col min="2308" max="2308" width="18.28515625" style="1338" customWidth="1"/>
    <col min="2309" max="2309" width="2" style="1338" customWidth="1"/>
    <col min="2310" max="2314" width="15.7109375" style="1338" customWidth="1"/>
    <col min="2315" max="2315" width="13.7109375" style="1338" customWidth="1"/>
    <col min="2316" max="2561" width="11.42578125" style="1338"/>
    <col min="2562" max="2562" width="13.42578125" style="1338" customWidth="1"/>
    <col min="2563" max="2563" width="1.42578125" style="1338" customWidth="1"/>
    <col min="2564" max="2564" width="18.28515625" style="1338" customWidth="1"/>
    <col min="2565" max="2565" width="2" style="1338" customWidth="1"/>
    <col min="2566" max="2570" width="15.7109375" style="1338" customWidth="1"/>
    <col min="2571" max="2571" width="13.7109375" style="1338" customWidth="1"/>
    <col min="2572" max="2817" width="11.42578125" style="1338"/>
    <col min="2818" max="2818" width="13.42578125" style="1338" customWidth="1"/>
    <col min="2819" max="2819" width="1.42578125" style="1338" customWidth="1"/>
    <col min="2820" max="2820" width="18.28515625" style="1338" customWidth="1"/>
    <col min="2821" max="2821" width="2" style="1338" customWidth="1"/>
    <col min="2822" max="2826" width="15.7109375" style="1338" customWidth="1"/>
    <col min="2827" max="2827" width="13.7109375" style="1338" customWidth="1"/>
    <col min="2828" max="3073" width="11.42578125" style="1338"/>
    <col min="3074" max="3074" width="13.42578125" style="1338" customWidth="1"/>
    <col min="3075" max="3075" width="1.42578125" style="1338" customWidth="1"/>
    <col min="3076" max="3076" width="18.28515625" style="1338" customWidth="1"/>
    <col min="3077" max="3077" width="2" style="1338" customWidth="1"/>
    <col min="3078" max="3082" width="15.7109375" style="1338" customWidth="1"/>
    <col min="3083" max="3083" width="13.7109375" style="1338" customWidth="1"/>
    <col min="3084" max="3329" width="11.42578125" style="1338"/>
    <col min="3330" max="3330" width="13.42578125" style="1338" customWidth="1"/>
    <col min="3331" max="3331" width="1.42578125" style="1338" customWidth="1"/>
    <col min="3332" max="3332" width="18.28515625" style="1338" customWidth="1"/>
    <col min="3333" max="3333" width="2" style="1338" customWidth="1"/>
    <col min="3334" max="3338" width="15.7109375" style="1338" customWidth="1"/>
    <col min="3339" max="3339" width="13.7109375" style="1338" customWidth="1"/>
    <col min="3340" max="3585" width="11.42578125" style="1338"/>
    <col min="3586" max="3586" width="13.42578125" style="1338" customWidth="1"/>
    <col min="3587" max="3587" width="1.42578125" style="1338" customWidth="1"/>
    <col min="3588" max="3588" width="18.28515625" style="1338" customWidth="1"/>
    <col min="3589" max="3589" width="2" style="1338" customWidth="1"/>
    <col min="3590" max="3594" width="15.7109375" style="1338" customWidth="1"/>
    <col min="3595" max="3595" width="13.7109375" style="1338" customWidth="1"/>
    <col min="3596" max="3841" width="11.42578125" style="1338"/>
    <col min="3842" max="3842" width="13.42578125" style="1338" customWidth="1"/>
    <col min="3843" max="3843" width="1.42578125" style="1338" customWidth="1"/>
    <col min="3844" max="3844" width="18.28515625" style="1338" customWidth="1"/>
    <col min="3845" max="3845" width="2" style="1338" customWidth="1"/>
    <col min="3846" max="3850" width="15.7109375" style="1338" customWidth="1"/>
    <col min="3851" max="3851" width="13.7109375" style="1338" customWidth="1"/>
    <col min="3852" max="4097" width="11.42578125" style="1338"/>
    <col min="4098" max="4098" width="13.42578125" style="1338" customWidth="1"/>
    <col min="4099" max="4099" width="1.42578125" style="1338" customWidth="1"/>
    <col min="4100" max="4100" width="18.28515625" style="1338" customWidth="1"/>
    <col min="4101" max="4101" width="2" style="1338" customWidth="1"/>
    <col min="4102" max="4106" width="15.7109375" style="1338" customWidth="1"/>
    <col min="4107" max="4107" width="13.7109375" style="1338" customWidth="1"/>
    <col min="4108" max="4353" width="11.42578125" style="1338"/>
    <col min="4354" max="4354" width="13.42578125" style="1338" customWidth="1"/>
    <col min="4355" max="4355" width="1.42578125" style="1338" customWidth="1"/>
    <col min="4356" max="4356" width="18.28515625" style="1338" customWidth="1"/>
    <col min="4357" max="4357" width="2" style="1338" customWidth="1"/>
    <col min="4358" max="4362" width="15.7109375" style="1338" customWidth="1"/>
    <col min="4363" max="4363" width="13.7109375" style="1338" customWidth="1"/>
    <col min="4364" max="4609" width="11.42578125" style="1338"/>
    <col min="4610" max="4610" width="13.42578125" style="1338" customWidth="1"/>
    <col min="4611" max="4611" width="1.42578125" style="1338" customWidth="1"/>
    <col min="4612" max="4612" width="18.28515625" style="1338" customWidth="1"/>
    <col min="4613" max="4613" width="2" style="1338" customWidth="1"/>
    <col min="4614" max="4618" width="15.7109375" style="1338" customWidth="1"/>
    <col min="4619" max="4619" width="13.7109375" style="1338" customWidth="1"/>
    <col min="4620" max="4865" width="11.42578125" style="1338"/>
    <col min="4866" max="4866" width="13.42578125" style="1338" customWidth="1"/>
    <col min="4867" max="4867" width="1.42578125" style="1338" customWidth="1"/>
    <col min="4868" max="4868" width="18.28515625" style="1338" customWidth="1"/>
    <col min="4869" max="4869" width="2" style="1338" customWidth="1"/>
    <col min="4870" max="4874" width="15.7109375" style="1338" customWidth="1"/>
    <col min="4875" max="4875" width="13.7109375" style="1338" customWidth="1"/>
    <col min="4876" max="5121" width="11.42578125" style="1338"/>
    <col min="5122" max="5122" width="13.42578125" style="1338" customWidth="1"/>
    <col min="5123" max="5123" width="1.42578125" style="1338" customWidth="1"/>
    <col min="5124" max="5124" width="18.28515625" style="1338" customWidth="1"/>
    <col min="5125" max="5125" width="2" style="1338" customWidth="1"/>
    <col min="5126" max="5130" width="15.7109375" style="1338" customWidth="1"/>
    <col min="5131" max="5131" width="13.7109375" style="1338" customWidth="1"/>
    <col min="5132" max="5377" width="11.42578125" style="1338"/>
    <col min="5378" max="5378" width="13.42578125" style="1338" customWidth="1"/>
    <col min="5379" max="5379" width="1.42578125" style="1338" customWidth="1"/>
    <col min="5380" max="5380" width="18.28515625" style="1338" customWidth="1"/>
    <col min="5381" max="5381" width="2" style="1338" customWidth="1"/>
    <col min="5382" max="5386" width="15.7109375" style="1338" customWidth="1"/>
    <col min="5387" max="5387" width="13.7109375" style="1338" customWidth="1"/>
    <col min="5388" max="5633" width="11.42578125" style="1338"/>
    <col min="5634" max="5634" width="13.42578125" style="1338" customWidth="1"/>
    <col min="5635" max="5635" width="1.42578125" style="1338" customWidth="1"/>
    <col min="5636" max="5636" width="18.28515625" style="1338" customWidth="1"/>
    <col min="5637" max="5637" width="2" style="1338" customWidth="1"/>
    <col min="5638" max="5642" width="15.7109375" style="1338" customWidth="1"/>
    <col min="5643" max="5643" width="13.7109375" style="1338" customWidth="1"/>
    <col min="5644" max="5889" width="11.42578125" style="1338"/>
    <col min="5890" max="5890" width="13.42578125" style="1338" customWidth="1"/>
    <col min="5891" max="5891" width="1.42578125" style="1338" customWidth="1"/>
    <col min="5892" max="5892" width="18.28515625" style="1338" customWidth="1"/>
    <col min="5893" max="5893" width="2" style="1338" customWidth="1"/>
    <col min="5894" max="5898" width="15.7109375" style="1338" customWidth="1"/>
    <col min="5899" max="5899" width="13.7109375" style="1338" customWidth="1"/>
    <col min="5900" max="6145" width="11.42578125" style="1338"/>
    <col min="6146" max="6146" width="13.42578125" style="1338" customWidth="1"/>
    <col min="6147" max="6147" width="1.42578125" style="1338" customWidth="1"/>
    <col min="6148" max="6148" width="18.28515625" style="1338" customWidth="1"/>
    <col min="6149" max="6149" width="2" style="1338" customWidth="1"/>
    <col min="6150" max="6154" width="15.7109375" style="1338" customWidth="1"/>
    <col min="6155" max="6155" width="13.7109375" style="1338" customWidth="1"/>
    <col min="6156" max="6401" width="11.42578125" style="1338"/>
    <col min="6402" max="6402" width="13.42578125" style="1338" customWidth="1"/>
    <col min="6403" max="6403" width="1.42578125" style="1338" customWidth="1"/>
    <col min="6404" max="6404" width="18.28515625" style="1338" customWidth="1"/>
    <col min="6405" max="6405" width="2" style="1338" customWidth="1"/>
    <col min="6406" max="6410" width="15.7109375" style="1338" customWidth="1"/>
    <col min="6411" max="6411" width="13.7109375" style="1338" customWidth="1"/>
    <col min="6412" max="6657" width="11.42578125" style="1338"/>
    <col min="6658" max="6658" width="13.42578125" style="1338" customWidth="1"/>
    <col min="6659" max="6659" width="1.42578125" style="1338" customWidth="1"/>
    <col min="6660" max="6660" width="18.28515625" style="1338" customWidth="1"/>
    <col min="6661" max="6661" width="2" style="1338" customWidth="1"/>
    <col min="6662" max="6666" width="15.7109375" style="1338" customWidth="1"/>
    <col min="6667" max="6667" width="13.7109375" style="1338" customWidth="1"/>
    <col min="6668" max="6913" width="11.42578125" style="1338"/>
    <col min="6914" max="6914" width="13.42578125" style="1338" customWidth="1"/>
    <col min="6915" max="6915" width="1.42578125" style="1338" customWidth="1"/>
    <col min="6916" max="6916" width="18.28515625" style="1338" customWidth="1"/>
    <col min="6917" max="6917" width="2" style="1338" customWidth="1"/>
    <col min="6918" max="6922" width="15.7109375" style="1338" customWidth="1"/>
    <col min="6923" max="6923" width="13.7109375" style="1338" customWidth="1"/>
    <col min="6924" max="7169" width="11.42578125" style="1338"/>
    <col min="7170" max="7170" width="13.42578125" style="1338" customWidth="1"/>
    <col min="7171" max="7171" width="1.42578125" style="1338" customWidth="1"/>
    <col min="7172" max="7172" width="18.28515625" style="1338" customWidth="1"/>
    <col min="7173" max="7173" width="2" style="1338" customWidth="1"/>
    <col min="7174" max="7178" width="15.7109375" style="1338" customWidth="1"/>
    <col min="7179" max="7179" width="13.7109375" style="1338" customWidth="1"/>
    <col min="7180" max="7425" width="11.42578125" style="1338"/>
    <col min="7426" max="7426" width="13.42578125" style="1338" customWidth="1"/>
    <col min="7427" max="7427" width="1.42578125" style="1338" customWidth="1"/>
    <col min="7428" max="7428" width="18.28515625" style="1338" customWidth="1"/>
    <col min="7429" max="7429" width="2" style="1338" customWidth="1"/>
    <col min="7430" max="7434" width="15.7109375" style="1338" customWidth="1"/>
    <col min="7435" max="7435" width="13.7109375" style="1338" customWidth="1"/>
    <col min="7436" max="7681" width="11.42578125" style="1338"/>
    <col min="7682" max="7682" width="13.42578125" style="1338" customWidth="1"/>
    <col min="7683" max="7683" width="1.42578125" style="1338" customWidth="1"/>
    <col min="7684" max="7684" width="18.28515625" style="1338" customWidth="1"/>
    <col min="7685" max="7685" width="2" style="1338" customWidth="1"/>
    <col min="7686" max="7690" width="15.7109375" style="1338" customWidth="1"/>
    <col min="7691" max="7691" width="13.7109375" style="1338" customWidth="1"/>
    <col min="7692" max="7937" width="11.42578125" style="1338"/>
    <col min="7938" max="7938" width="13.42578125" style="1338" customWidth="1"/>
    <col min="7939" max="7939" width="1.42578125" style="1338" customWidth="1"/>
    <col min="7940" max="7940" width="18.28515625" style="1338" customWidth="1"/>
    <col min="7941" max="7941" width="2" style="1338" customWidth="1"/>
    <col min="7942" max="7946" width="15.7109375" style="1338" customWidth="1"/>
    <col min="7947" max="7947" width="13.7109375" style="1338" customWidth="1"/>
    <col min="7948" max="8193" width="11.42578125" style="1338"/>
    <col min="8194" max="8194" width="13.42578125" style="1338" customWidth="1"/>
    <col min="8195" max="8195" width="1.42578125" style="1338" customWidth="1"/>
    <col min="8196" max="8196" width="18.28515625" style="1338" customWidth="1"/>
    <col min="8197" max="8197" width="2" style="1338" customWidth="1"/>
    <col min="8198" max="8202" width="15.7109375" style="1338" customWidth="1"/>
    <col min="8203" max="8203" width="13.7109375" style="1338" customWidth="1"/>
    <col min="8204" max="8449" width="11.42578125" style="1338"/>
    <col min="8450" max="8450" width="13.42578125" style="1338" customWidth="1"/>
    <col min="8451" max="8451" width="1.42578125" style="1338" customWidth="1"/>
    <col min="8452" max="8452" width="18.28515625" style="1338" customWidth="1"/>
    <col min="8453" max="8453" width="2" style="1338" customWidth="1"/>
    <col min="8454" max="8458" width="15.7109375" style="1338" customWidth="1"/>
    <col min="8459" max="8459" width="13.7109375" style="1338" customWidth="1"/>
    <col min="8460" max="8705" width="11.42578125" style="1338"/>
    <col min="8706" max="8706" width="13.42578125" style="1338" customWidth="1"/>
    <col min="8707" max="8707" width="1.42578125" style="1338" customWidth="1"/>
    <col min="8708" max="8708" width="18.28515625" style="1338" customWidth="1"/>
    <col min="8709" max="8709" width="2" style="1338" customWidth="1"/>
    <col min="8710" max="8714" width="15.7109375" style="1338" customWidth="1"/>
    <col min="8715" max="8715" width="13.7109375" style="1338" customWidth="1"/>
    <col min="8716" max="8961" width="11.42578125" style="1338"/>
    <col min="8962" max="8962" width="13.42578125" style="1338" customWidth="1"/>
    <col min="8963" max="8963" width="1.42578125" style="1338" customWidth="1"/>
    <col min="8964" max="8964" width="18.28515625" style="1338" customWidth="1"/>
    <col min="8965" max="8965" width="2" style="1338" customWidth="1"/>
    <col min="8966" max="8970" width="15.7109375" style="1338" customWidth="1"/>
    <col min="8971" max="8971" width="13.7109375" style="1338" customWidth="1"/>
    <col min="8972" max="9217" width="11.42578125" style="1338"/>
    <col min="9218" max="9218" width="13.42578125" style="1338" customWidth="1"/>
    <col min="9219" max="9219" width="1.42578125" style="1338" customWidth="1"/>
    <col min="9220" max="9220" width="18.28515625" style="1338" customWidth="1"/>
    <col min="9221" max="9221" width="2" style="1338" customWidth="1"/>
    <col min="9222" max="9226" width="15.7109375" style="1338" customWidth="1"/>
    <col min="9227" max="9227" width="13.7109375" style="1338" customWidth="1"/>
    <col min="9228" max="9473" width="11.42578125" style="1338"/>
    <col min="9474" max="9474" width="13.42578125" style="1338" customWidth="1"/>
    <col min="9475" max="9475" width="1.42578125" style="1338" customWidth="1"/>
    <col min="9476" max="9476" width="18.28515625" style="1338" customWidth="1"/>
    <col min="9477" max="9477" width="2" style="1338" customWidth="1"/>
    <col min="9478" max="9482" width="15.7109375" style="1338" customWidth="1"/>
    <col min="9483" max="9483" width="13.7109375" style="1338" customWidth="1"/>
    <col min="9484" max="9729" width="11.42578125" style="1338"/>
    <col min="9730" max="9730" width="13.42578125" style="1338" customWidth="1"/>
    <col min="9731" max="9731" width="1.42578125" style="1338" customWidth="1"/>
    <col min="9732" max="9732" width="18.28515625" style="1338" customWidth="1"/>
    <col min="9733" max="9733" width="2" style="1338" customWidth="1"/>
    <col min="9734" max="9738" width="15.7109375" style="1338" customWidth="1"/>
    <col min="9739" max="9739" width="13.7109375" style="1338" customWidth="1"/>
    <col min="9740" max="9985" width="11.42578125" style="1338"/>
    <col min="9986" max="9986" width="13.42578125" style="1338" customWidth="1"/>
    <col min="9987" max="9987" width="1.42578125" style="1338" customWidth="1"/>
    <col min="9988" max="9988" width="18.28515625" style="1338" customWidth="1"/>
    <col min="9989" max="9989" width="2" style="1338" customWidth="1"/>
    <col min="9990" max="9994" width="15.7109375" style="1338" customWidth="1"/>
    <col min="9995" max="9995" width="13.7109375" style="1338" customWidth="1"/>
    <col min="9996" max="10241" width="11.42578125" style="1338"/>
    <col min="10242" max="10242" width="13.42578125" style="1338" customWidth="1"/>
    <col min="10243" max="10243" width="1.42578125" style="1338" customWidth="1"/>
    <col min="10244" max="10244" width="18.28515625" style="1338" customWidth="1"/>
    <col min="10245" max="10245" width="2" style="1338" customWidth="1"/>
    <col min="10246" max="10250" width="15.7109375" style="1338" customWidth="1"/>
    <col min="10251" max="10251" width="13.7109375" style="1338" customWidth="1"/>
    <col min="10252" max="10497" width="11.42578125" style="1338"/>
    <col min="10498" max="10498" width="13.42578125" style="1338" customWidth="1"/>
    <col min="10499" max="10499" width="1.42578125" style="1338" customWidth="1"/>
    <col min="10500" max="10500" width="18.28515625" style="1338" customWidth="1"/>
    <col min="10501" max="10501" width="2" style="1338" customWidth="1"/>
    <col min="10502" max="10506" width="15.7109375" style="1338" customWidth="1"/>
    <col min="10507" max="10507" width="13.7109375" style="1338" customWidth="1"/>
    <col min="10508" max="10753" width="11.42578125" style="1338"/>
    <col min="10754" max="10754" width="13.42578125" style="1338" customWidth="1"/>
    <col min="10755" max="10755" width="1.42578125" style="1338" customWidth="1"/>
    <col min="10756" max="10756" width="18.28515625" style="1338" customWidth="1"/>
    <col min="10757" max="10757" width="2" style="1338" customWidth="1"/>
    <col min="10758" max="10762" width="15.7109375" style="1338" customWidth="1"/>
    <col min="10763" max="10763" width="13.7109375" style="1338" customWidth="1"/>
    <col min="10764" max="11009" width="11.42578125" style="1338"/>
    <col min="11010" max="11010" width="13.42578125" style="1338" customWidth="1"/>
    <col min="11011" max="11011" width="1.42578125" style="1338" customWidth="1"/>
    <col min="11012" max="11012" width="18.28515625" style="1338" customWidth="1"/>
    <col min="11013" max="11013" width="2" style="1338" customWidth="1"/>
    <col min="11014" max="11018" width="15.7109375" style="1338" customWidth="1"/>
    <col min="11019" max="11019" width="13.7109375" style="1338" customWidth="1"/>
    <col min="11020" max="11265" width="11.42578125" style="1338"/>
    <col min="11266" max="11266" width="13.42578125" style="1338" customWidth="1"/>
    <col min="11267" max="11267" width="1.42578125" style="1338" customWidth="1"/>
    <col min="11268" max="11268" width="18.28515625" style="1338" customWidth="1"/>
    <col min="11269" max="11269" width="2" style="1338" customWidth="1"/>
    <col min="11270" max="11274" width="15.7109375" style="1338" customWidth="1"/>
    <col min="11275" max="11275" width="13.7109375" style="1338" customWidth="1"/>
    <col min="11276" max="11521" width="11.42578125" style="1338"/>
    <col min="11522" max="11522" width="13.42578125" style="1338" customWidth="1"/>
    <col min="11523" max="11523" width="1.42578125" style="1338" customWidth="1"/>
    <col min="11524" max="11524" width="18.28515625" style="1338" customWidth="1"/>
    <col min="11525" max="11525" width="2" style="1338" customWidth="1"/>
    <col min="11526" max="11530" width="15.7109375" style="1338" customWidth="1"/>
    <col min="11531" max="11531" width="13.7109375" style="1338" customWidth="1"/>
    <col min="11532" max="11777" width="11.42578125" style="1338"/>
    <col min="11778" max="11778" width="13.42578125" style="1338" customWidth="1"/>
    <col min="11779" max="11779" width="1.42578125" style="1338" customWidth="1"/>
    <col min="11780" max="11780" width="18.28515625" style="1338" customWidth="1"/>
    <col min="11781" max="11781" width="2" style="1338" customWidth="1"/>
    <col min="11782" max="11786" width="15.7109375" style="1338" customWidth="1"/>
    <col min="11787" max="11787" width="13.7109375" style="1338" customWidth="1"/>
    <col min="11788" max="12033" width="11.42578125" style="1338"/>
    <col min="12034" max="12034" width="13.42578125" style="1338" customWidth="1"/>
    <col min="12035" max="12035" width="1.42578125" style="1338" customWidth="1"/>
    <col min="12036" max="12036" width="18.28515625" style="1338" customWidth="1"/>
    <col min="12037" max="12037" width="2" style="1338" customWidth="1"/>
    <col min="12038" max="12042" width="15.7109375" style="1338" customWidth="1"/>
    <col min="12043" max="12043" width="13.7109375" style="1338" customWidth="1"/>
    <col min="12044" max="12289" width="11.42578125" style="1338"/>
    <col min="12290" max="12290" width="13.42578125" style="1338" customWidth="1"/>
    <col min="12291" max="12291" width="1.42578125" style="1338" customWidth="1"/>
    <col min="12292" max="12292" width="18.28515625" style="1338" customWidth="1"/>
    <col min="12293" max="12293" width="2" style="1338" customWidth="1"/>
    <col min="12294" max="12298" width="15.7109375" style="1338" customWidth="1"/>
    <col min="12299" max="12299" width="13.7109375" style="1338" customWidth="1"/>
    <col min="12300" max="12545" width="11.42578125" style="1338"/>
    <col min="12546" max="12546" width="13.42578125" style="1338" customWidth="1"/>
    <col min="12547" max="12547" width="1.42578125" style="1338" customWidth="1"/>
    <col min="12548" max="12548" width="18.28515625" style="1338" customWidth="1"/>
    <col min="12549" max="12549" width="2" style="1338" customWidth="1"/>
    <col min="12550" max="12554" width="15.7109375" style="1338" customWidth="1"/>
    <col min="12555" max="12555" width="13.7109375" style="1338" customWidth="1"/>
    <col min="12556" max="12801" width="11.42578125" style="1338"/>
    <col min="12802" max="12802" width="13.42578125" style="1338" customWidth="1"/>
    <col min="12803" max="12803" width="1.42578125" style="1338" customWidth="1"/>
    <col min="12804" max="12804" width="18.28515625" style="1338" customWidth="1"/>
    <col min="12805" max="12805" width="2" style="1338" customWidth="1"/>
    <col min="12806" max="12810" width="15.7109375" style="1338" customWidth="1"/>
    <col min="12811" max="12811" width="13.7109375" style="1338" customWidth="1"/>
    <col min="12812" max="13057" width="11.42578125" style="1338"/>
    <col min="13058" max="13058" width="13.42578125" style="1338" customWidth="1"/>
    <col min="13059" max="13059" width="1.42578125" style="1338" customWidth="1"/>
    <col min="13060" max="13060" width="18.28515625" style="1338" customWidth="1"/>
    <col min="13061" max="13061" width="2" style="1338" customWidth="1"/>
    <col min="13062" max="13066" width="15.7109375" style="1338" customWidth="1"/>
    <col min="13067" max="13067" width="13.7109375" style="1338" customWidth="1"/>
    <col min="13068" max="13313" width="11.42578125" style="1338"/>
    <col min="13314" max="13314" width="13.42578125" style="1338" customWidth="1"/>
    <col min="13315" max="13315" width="1.42578125" style="1338" customWidth="1"/>
    <col min="13316" max="13316" width="18.28515625" style="1338" customWidth="1"/>
    <col min="13317" max="13317" width="2" style="1338" customWidth="1"/>
    <col min="13318" max="13322" width="15.7109375" style="1338" customWidth="1"/>
    <col min="13323" max="13323" width="13.7109375" style="1338" customWidth="1"/>
    <col min="13324" max="13569" width="11.42578125" style="1338"/>
    <col min="13570" max="13570" width="13.42578125" style="1338" customWidth="1"/>
    <col min="13571" max="13571" width="1.42578125" style="1338" customWidth="1"/>
    <col min="13572" max="13572" width="18.28515625" style="1338" customWidth="1"/>
    <col min="13573" max="13573" width="2" style="1338" customWidth="1"/>
    <col min="13574" max="13578" width="15.7109375" style="1338" customWidth="1"/>
    <col min="13579" max="13579" width="13.7109375" style="1338" customWidth="1"/>
    <col min="13580" max="13825" width="11.42578125" style="1338"/>
    <col min="13826" max="13826" width="13.42578125" style="1338" customWidth="1"/>
    <col min="13827" max="13827" width="1.42578125" style="1338" customWidth="1"/>
    <col min="13828" max="13828" width="18.28515625" style="1338" customWidth="1"/>
    <col min="13829" max="13829" width="2" style="1338" customWidth="1"/>
    <col min="13830" max="13834" width="15.7109375" style="1338" customWidth="1"/>
    <col min="13835" max="13835" width="13.7109375" style="1338" customWidth="1"/>
    <col min="13836" max="14081" width="11.42578125" style="1338"/>
    <col min="14082" max="14082" width="13.42578125" style="1338" customWidth="1"/>
    <col min="14083" max="14083" width="1.42578125" style="1338" customWidth="1"/>
    <col min="14084" max="14084" width="18.28515625" style="1338" customWidth="1"/>
    <col min="14085" max="14085" width="2" style="1338" customWidth="1"/>
    <col min="14086" max="14090" width="15.7109375" style="1338" customWidth="1"/>
    <col min="14091" max="14091" width="13.7109375" style="1338" customWidth="1"/>
    <col min="14092" max="14337" width="11.42578125" style="1338"/>
    <col min="14338" max="14338" width="13.42578125" style="1338" customWidth="1"/>
    <col min="14339" max="14339" width="1.42578125" style="1338" customWidth="1"/>
    <col min="14340" max="14340" width="18.28515625" style="1338" customWidth="1"/>
    <col min="14341" max="14341" width="2" style="1338" customWidth="1"/>
    <col min="14342" max="14346" width="15.7109375" style="1338" customWidth="1"/>
    <col min="14347" max="14347" width="13.7109375" style="1338" customWidth="1"/>
    <col min="14348" max="14593" width="11.42578125" style="1338"/>
    <col min="14594" max="14594" width="13.42578125" style="1338" customWidth="1"/>
    <col min="14595" max="14595" width="1.42578125" style="1338" customWidth="1"/>
    <col min="14596" max="14596" width="18.28515625" style="1338" customWidth="1"/>
    <col min="14597" max="14597" width="2" style="1338" customWidth="1"/>
    <col min="14598" max="14602" width="15.7109375" style="1338" customWidth="1"/>
    <col min="14603" max="14603" width="13.7109375" style="1338" customWidth="1"/>
    <col min="14604" max="14849" width="11.42578125" style="1338"/>
    <col min="14850" max="14850" width="13.42578125" style="1338" customWidth="1"/>
    <col min="14851" max="14851" width="1.42578125" style="1338" customWidth="1"/>
    <col min="14852" max="14852" width="18.28515625" style="1338" customWidth="1"/>
    <col min="14853" max="14853" width="2" style="1338" customWidth="1"/>
    <col min="14854" max="14858" width="15.7109375" style="1338" customWidth="1"/>
    <col min="14859" max="14859" width="13.7109375" style="1338" customWidth="1"/>
    <col min="14860" max="15105" width="11.42578125" style="1338"/>
    <col min="15106" max="15106" width="13.42578125" style="1338" customWidth="1"/>
    <col min="15107" max="15107" width="1.42578125" style="1338" customWidth="1"/>
    <col min="15108" max="15108" width="18.28515625" style="1338" customWidth="1"/>
    <col min="15109" max="15109" width="2" style="1338" customWidth="1"/>
    <col min="15110" max="15114" width="15.7109375" style="1338" customWidth="1"/>
    <col min="15115" max="15115" width="13.7109375" style="1338" customWidth="1"/>
    <col min="15116" max="15361" width="11.42578125" style="1338"/>
    <col min="15362" max="15362" width="13.42578125" style="1338" customWidth="1"/>
    <col min="15363" max="15363" width="1.42578125" style="1338" customWidth="1"/>
    <col min="15364" max="15364" width="18.28515625" style="1338" customWidth="1"/>
    <col min="15365" max="15365" width="2" style="1338" customWidth="1"/>
    <col min="15366" max="15370" width="15.7109375" style="1338" customWidth="1"/>
    <col min="15371" max="15371" width="13.7109375" style="1338" customWidth="1"/>
    <col min="15372" max="15617" width="11.42578125" style="1338"/>
    <col min="15618" max="15618" width="13.42578125" style="1338" customWidth="1"/>
    <col min="15619" max="15619" width="1.42578125" style="1338" customWidth="1"/>
    <col min="15620" max="15620" width="18.28515625" style="1338" customWidth="1"/>
    <col min="15621" max="15621" width="2" style="1338" customWidth="1"/>
    <col min="15622" max="15626" width="15.7109375" style="1338" customWidth="1"/>
    <col min="15627" max="15627" width="13.7109375" style="1338" customWidth="1"/>
    <col min="15628" max="15873" width="11.42578125" style="1338"/>
    <col min="15874" max="15874" width="13.42578125" style="1338" customWidth="1"/>
    <col min="15875" max="15875" width="1.42578125" style="1338" customWidth="1"/>
    <col min="15876" max="15876" width="18.28515625" style="1338" customWidth="1"/>
    <col min="15877" max="15877" width="2" style="1338" customWidth="1"/>
    <col min="15878" max="15882" width="15.7109375" style="1338" customWidth="1"/>
    <col min="15883" max="15883" width="13.7109375" style="1338" customWidth="1"/>
    <col min="15884" max="16129" width="11.42578125" style="1338"/>
    <col min="16130" max="16130" width="13.42578125" style="1338" customWidth="1"/>
    <col min="16131" max="16131" width="1.42578125" style="1338" customWidth="1"/>
    <col min="16132" max="16132" width="18.28515625" style="1338" customWidth="1"/>
    <col min="16133" max="16133" width="2" style="1338" customWidth="1"/>
    <col min="16134" max="16138" width="15.7109375" style="1338" customWidth="1"/>
    <col min="16139" max="16139" width="13.7109375" style="1338" customWidth="1"/>
    <col min="16140" max="16384" width="11.42578125" style="1338"/>
  </cols>
  <sheetData>
    <row r="1" spans="1:14" s="1272" customFormat="1" ht="18">
      <c r="A1" s="1249" t="str">
        <f>"Section 8b : Bilan - Rémunération des artistes et des créateurs "&amp;'Page de garde'!C4</f>
        <v>Section 8b : Bilan - Rémunération des artistes et des créateurs 2018-2019</v>
      </c>
      <c r="B1" s="1509"/>
      <c r="C1" s="1270"/>
      <c r="D1" s="1249"/>
      <c r="E1" s="1271"/>
      <c r="F1" s="1249"/>
      <c r="G1" s="1271"/>
      <c r="H1" s="1249"/>
      <c r="J1" s="1249"/>
      <c r="K1" s="1385" t="s">
        <v>337</v>
      </c>
      <c r="L1" s="1267"/>
    </row>
    <row r="2" spans="1:14" s="1272" customFormat="1" ht="16.5" customHeight="1">
      <c r="A2" s="1315" t="s">
        <v>730</v>
      </c>
      <c r="B2" s="1315"/>
      <c r="C2" s="1270"/>
      <c r="D2" s="1315"/>
      <c r="E2" s="1271"/>
      <c r="F2" s="1315"/>
      <c r="G2" s="1271"/>
      <c r="H2" s="1315"/>
      <c r="J2" s="1315"/>
      <c r="K2" s="1385"/>
      <c r="L2" s="1267"/>
    </row>
    <row r="3" spans="1:14" s="1337" customFormat="1" ht="18.75" customHeight="1">
      <c r="A3" s="1215" t="s">
        <v>778</v>
      </c>
      <c r="B3" s="1314"/>
      <c r="D3" s="1314"/>
      <c r="F3" s="1314"/>
      <c r="H3" s="1314"/>
      <c r="J3" s="1314"/>
    </row>
    <row r="4" spans="1:14" s="1337" customFormat="1" ht="17.25" customHeight="1">
      <c r="A4" s="1340" t="s">
        <v>467</v>
      </c>
      <c r="B4" s="1314"/>
      <c r="D4" s="1314"/>
      <c r="F4" s="1314"/>
      <c r="H4" s="1314"/>
      <c r="J4" s="1314"/>
    </row>
    <row r="5" spans="1:14" s="1337" customFormat="1" ht="16.5" customHeight="1">
      <c r="A5" s="1863" t="s">
        <v>9</v>
      </c>
      <c r="B5" s="1316"/>
      <c r="C5" s="2173">
        <f>'Page de garde'!$C$3</f>
        <v>0</v>
      </c>
      <c r="D5" s="2174"/>
      <c r="E5" s="2173"/>
      <c r="F5" s="2174"/>
      <c r="G5" s="2173"/>
      <c r="H5" s="2174"/>
      <c r="I5" s="2173"/>
      <c r="J5" s="1316"/>
    </row>
    <row r="6" spans="1:14" s="1337" customFormat="1" ht="12" customHeight="1">
      <c r="A6" s="1340"/>
      <c r="B6" s="44"/>
      <c r="D6" s="44"/>
      <c r="F6" s="44"/>
      <c r="H6" s="44"/>
      <c r="J6" s="44"/>
    </row>
    <row r="7" spans="1:14" ht="12">
      <c r="A7" s="1337"/>
      <c r="B7" s="1548"/>
      <c r="C7" s="1273">
        <v>1</v>
      </c>
      <c r="D7" s="1548"/>
      <c r="E7" s="1273">
        <v>2</v>
      </c>
      <c r="F7" s="1548"/>
      <c r="G7" s="1273">
        <v>3</v>
      </c>
      <c r="H7" s="1548"/>
      <c r="I7" s="1273">
        <v>4</v>
      </c>
      <c r="J7" s="1548"/>
    </row>
    <row r="8" spans="1:14" ht="18" customHeight="1">
      <c r="A8" s="1274" t="s">
        <v>478</v>
      </c>
      <c r="B8" s="1548"/>
      <c r="C8" s="1275"/>
      <c r="D8" s="1548"/>
      <c r="E8" s="1276"/>
      <c r="F8" s="1548"/>
      <c r="G8" s="1276"/>
      <c r="H8" s="1548"/>
      <c r="I8" s="1276"/>
      <c r="J8" s="1548"/>
    </row>
    <row r="9" spans="1:14" s="1337" customFormat="1" ht="8.25" customHeight="1">
      <c r="A9" s="1274"/>
      <c r="B9" s="1549"/>
      <c r="C9" s="2171"/>
      <c r="D9" s="1549"/>
      <c r="E9" s="2172"/>
      <c r="F9" s="1549"/>
      <c r="G9" s="2172"/>
      <c r="H9" s="1549"/>
      <c r="I9" s="2172"/>
      <c r="J9" s="1549"/>
    </row>
    <row r="10" spans="1:14" ht="12">
      <c r="A10" s="1257" t="s">
        <v>468</v>
      </c>
      <c r="B10" s="1548"/>
      <c r="C10" s="2085"/>
      <c r="D10" s="1548"/>
      <c r="E10" s="2085"/>
      <c r="F10" s="1548"/>
      <c r="G10" s="2085"/>
      <c r="H10" s="1548"/>
      <c r="I10" s="2085"/>
      <c r="J10" s="1548"/>
    </row>
    <row r="11" spans="1:14" s="1337" customFormat="1" ht="9" customHeight="1">
      <c r="A11" s="1260"/>
      <c r="B11" s="1592"/>
      <c r="C11" s="1638"/>
      <c r="D11" s="1548"/>
      <c r="E11" s="1638"/>
      <c r="F11" s="1548"/>
      <c r="G11" s="1638"/>
      <c r="H11" s="1548"/>
      <c r="I11" s="1638"/>
      <c r="J11" s="1548"/>
    </row>
    <row r="12" spans="1:14" ht="12">
      <c r="A12" s="1336" t="s">
        <v>172</v>
      </c>
      <c r="B12" s="1850"/>
      <c r="C12" s="2111"/>
      <c r="D12" s="2112"/>
      <c r="E12" s="2111"/>
      <c r="F12" s="2112"/>
      <c r="G12" s="2111"/>
      <c r="H12" s="2112"/>
      <c r="I12" s="2111"/>
      <c r="J12" s="2112"/>
      <c r="K12" s="2090">
        <f>SUM(C12:I12)</f>
        <v>0</v>
      </c>
      <c r="N12" s="1423"/>
    </row>
    <row r="13" spans="1:14" ht="4.5" customHeight="1">
      <c r="A13" s="1336"/>
      <c r="B13" s="1865"/>
      <c r="C13" s="2113"/>
      <c r="D13" s="2114"/>
      <c r="E13" s="2113"/>
      <c r="F13" s="2114"/>
      <c r="G13" s="2113"/>
      <c r="H13" s="2114"/>
      <c r="I13" s="2113"/>
      <c r="J13" s="2114"/>
      <c r="K13" s="1560"/>
      <c r="N13" s="1423"/>
    </row>
    <row r="14" spans="1:14" ht="6" customHeight="1">
      <c r="A14" s="1336"/>
      <c r="B14" s="1333"/>
      <c r="C14" s="1468"/>
      <c r="D14" s="1626"/>
      <c r="E14" s="1468"/>
      <c r="F14" s="1626"/>
      <c r="G14" s="1468"/>
      <c r="H14" s="1626"/>
      <c r="I14" s="1468"/>
      <c r="J14" s="1626"/>
      <c r="N14" s="1423"/>
    </row>
    <row r="15" spans="1:14" ht="12" customHeight="1">
      <c r="A15" s="1269" t="s">
        <v>520</v>
      </c>
      <c r="B15" s="1423"/>
      <c r="C15" s="1277"/>
      <c r="D15" s="1993"/>
      <c r="E15" s="1337"/>
      <c r="F15" s="1993"/>
      <c r="G15" s="1337"/>
      <c r="H15" s="1993"/>
      <c r="I15" s="1337"/>
      <c r="J15" s="2269" t="s">
        <v>479</v>
      </c>
      <c r="K15" s="2270"/>
    </row>
    <row r="16" spans="1:14" s="1279" customFormat="1" ht="12">
      <c r="A16" s="1534" t="s">
        <v>749</v>
      </c>
      <c r="B16" s="2098" t="s">
        <v>632</v>
      </c>
      <c r="C16" s="2097"/>
      <c r="D16" s="2098" t="s">
        <v>632</v>
      </c>
      <c r="E16" s="2097"/>
      <c r="F16" s="2098" t="s">
        <v>632</v>
      </c>
      <c r="G16" s="2097"/>
      <c r="H16" s="2098" t="s">
        <v>632</v>
      </c>
      <c r="I16" s="2097"/>
      <c r="J16" s="2098" t="s">
        <v>632</v>
      </c>
      <c r="K16" s="2097"/>
      <c r="L16" s="1278"/>
    </row>
    <row r="17" spans="1:12" s="1279" customFormat="1" ht="12">
      <c r="A17" s="1866" t="s">
        <v>589</v>
      </c>
      <c r="B17" s="2100"/>
      <c r="C17" s="2099"/>
      <c r="D17" s="2100"/>
      <c r="E17" s="2099"/>
      <c r="F17" s="2100"/>
      <c r="G17" s="2099"/>
      <c r="H17" s="2100"/>
      <c r="I17" s="2099"/>
      <c r="J17" s="2100">
        <f>B17+D17+F17+H17</f>
        <v>0</v>
      </c>
      <c r="K17" s="2099">
        <f>C17+E17+G17+I17</f>
        <v>0</v>
      </c>
      <c r="L17" s="1278"/>
    </row>
    <row r="18" spans="1:12" s="1279" customFormat="1" ht="12">
      <c r="A18" s="1866" t="s">
        <v>590</v>
      </c>
      <c r="B18" s="2100"/>
      <c r="C18" s="2099"/>
      <c r="D18" s="2100"/>
      <c r="E18" s="2099"/>
      <c r="F18" s="2100"/>
      <c r="G18" s="2099"/>
      <c r="H18" s="2100"/>
      <c r="I18" s="2099"/>
      <c r="J18" s="2100">
        <f>B18+D18+F18+H18</f>
        <v>0</v>
      </c>
      <c r="K18" s="2099">
        <f>C18+E18+G18+I18</f>
        <v>0</v>
      </c>
      <c r="L18" s="1278"/>
    </row>
    <row r="19" spans="1:12" s="1279" customFormat="1" ht="12">
      <c r="A19" s="1534" t="s">
        <v>480</v>
      </c>
      <c r="B19" s="2098" t="s">
        <v>632</v>
      </c>
      <c r="C19" s="2097"/>
      <c r="D19" s="2098" t="s">
        <v>632</v>
      </c>
      <c r="E19" s="2097"/>
      <c r="F19" s="2098" t="s">
        <v>632</v>
      </c>
      <c r="G19" s="2097"/>
      <c r="H19" s="2098" t="s">
        <v>632</v>
      </c>
      <c r="I19" s="2097"/>
      <c r="J19" s="2098" t="s">
        <v>632</v>
      </c>
      <c r="K19" s="2097"/>
      <c r="L19" s="1278"/>
    </row>
    <row r="20" spans="1:12" s="1279" customFormat="1" ht="12">
      <c r="A20" s="1866" t="s">
        <v>589</v>
      </c>
      <c r="B20" s="2100"/>
      <c r="C20" s="2099"/>
      <c r="D20" s="2100"/>
      <c r="E20" s="2099"/>
      <c r="F20" s="2100"/>
      <c r="G20" s="2099"/>
      <c r="H20" s="2100"/>
      <c r="I20" s="2099"/>
      <c r="J20" s="2100">
        <f>B20+D20+F20+H20</f>
        <v>0</v>
      </c>
      <c r="K20" s="2099">
        <f>C20+E20+G20+I20</f>
        <v>0</v>
      </c>
      <c r="L20" s="1278"/>
    </row>
    <row r="21" spans="1:12" s="1279" customFormat="1" ht="12">
      <c r="A21" s="1866" t="s">
        <v>590</v>
      </c>
      <c r="B21" s="2100"/>
      <c r="C21" s="2099"/>
      <c r="D21" s="2100"/>
      <c r="E21" s="2099"/>
      <c r="F21" s="2100"/>
      <c r="G21" s="2099"/>
      <c r="H21" s="2100"/>
      <c r="I21" s="2099"/>
      <c r="J21" s="2100">
        <f>B21+D21+F21+H21</f>
        <v>0</v>
      </c>
      <c r="K21" s="2099">
        <f>C21+E21+G21+I21</f>
        <v>0</v>
      </c>
      <c r="L21" s="1278"/>
    </row>
    <row r="22" spans="1:12" s="1279" customFormat="1" ht="12">
      <c r="A22" s="1534" t="s">
        <v>481</v>
      </c>
      <c r="B22" s="2098" t="s">
        <v>632</v>
      </c>
      <c r="C22" s="2102"/>
      <c r="D22" s="2098" t="s">
        <v>632</v>
      </c>
      <c r="E22" s="2102"/>
      <c r="F22" s="2098" t="s">
        <v>632</v>
      </c>
      <c r="G22" s="2102"/>
      <c r="H22" s="2098" t="s">
        <v>632</v>
      </c>
      <c r="I22" s="2102"/>
      <c r="J22" s="2098" t="s">
        <v>632</v>
      </c>
      <c r="K22" s="2102"/>
      <c r="L22" s="1278"/>
    </row>
    <row r="23" spans="1:12" s="1279" customFormat="1" ht="12">
      <c r="A23" s="1866" t="s">
        <v>589</v>
      </c>
      <c r="B23" s="2100"/>
      <c r="C23" s="2099"/>
      <c r="D23" s="2100"/>
      <c r="E23" s="2099"/>
      <c r="F23" s="2100"/>
      <c r="G23" s="2099"/>
      <c r="H23" s="2100"/>
      <c r="I23" s="2099"/>
      <c r="J23" s="2100">
        <f>B23+D23+F23+H23</f>
        <v>0</v>
      </c>
      <c r="K23" s="2099">
        <f>C23+E23+G23+I23</f>
        <v>0</v>
      </c>
      <c r="L23" s="1278"/>
    </row>
    <row r="24" spans="1:12" s="1279" customFormat="1" ht="12">
      <c r="A24" s="1866" t="s">
        <v>590</v>
      </c>
      <c r="B24" s="2100"/>
      <c r="C24" s="2099"/>
      <c r="D24" s="2100"/>
      <c r="E24" s="2099"/>
      <c r="F24" s="2100"/>
      <c r="G24" s="2099"/>
      <c r="H24" s="2100"/>
      <c r="I24" s="2099"/>
      <c r="J24" s="2100">
        <f>B24+D24+F24+H24</f>
        <v>0</v>
      </c>
      <c r="K24" s="2099">
        <f>C24+E24+G24+I24</f>
        <v>0</v>
      </c>
      <c r="L24" s="1278"/>
    </row>
    <row r="25" spans="1:12" s="1279" customFormat="1" ht="10.5" customHeight="1">
      <c r="A25" s="1534" t="s">
        <v>482</v>
      </c>
      <c r="B25" s="2098" t="s">
        <v>632</v>
      </c>
      <c r="C25" s="2102"/>
      <c r="D25" s="2098" t="s">
        <v>632</v>
      </c>
      <c r="E25" s="2102"/>
      <c r="F25" s="2098" t="s">
        <v>632</v>
      </c>
      <c r="G25" s="2102"/>
      <c r="H25" s="2098" t="s">
        <v>632</v>
      </c>
      <c r="I25" s="2102"/>
      <c r="J25" s="2098" t="s">
        <v>632</v>
      </c>
      <c r="K25" s="2102"/>
      <c r="L25" s="1278"/>
    </row>
    <row r="26" spans="1:12" s="1279" customFormat="1" ht="10.5" customHeight="1">
      <c r="A26" s="1866" t="s">
        <v>589</v>
      </c>
      <c r="B26" s="2100"/>
      <c r="C26" s="2099"/>
      <c r="D26" s="2100"/>
      <c r="E26" s="2099"/>
      <c r="F26" s="2100"/>
      <c r="G26" s="2099"/>
      <c r="H26" s="2100"/>
      <c r="I26" s="2099"/>
      <c r="J26" s="2100">
        <f>B26+D26+F26+H26</f>
        <v>0</v>
      </c>
      <c r="K26" s="2099">
        <f>C26+E26+G26+I26</f>
        <v>0</v>
      </c>
      <c r="L26" s="1278"/>
    </row>
    <row r="27" spans="1:12" s="1279" customFormat="1" ht="10.5" customHeight="1">
      <c r="A27" s="1866" t="s">
        <v>590</v>
      </c>
      <c r="B27" s="2100"/>
      <c r="C27" s="2099"/>
      <c r="D27" s="2100"/>
      <c r="E27" s="2099"/>
      <c r="F27" s="2100"/>
      <c r="G27" s="2099"/>
      <c r="H27" s="2100"/>
      <c r="I27" s="2099"/>
      <c r="J27" s="2100">
        <f>B27+D27+F27+H27</f>
        <v>0</v>
      </c>
      <c r="K27" s="2099">
        <f>C27+E27+G27+I27</f>
        <v>0</v>
      </c>
      <c r="L27" s="1278"/>
    </row>
    <row r="28" spans="1:12" s="1279" customFormat="1" ht="10.5" customHeight="1">
      <c r="A28" s="1534" t="s">
        <v>483</v>
      </c>
      <c r="B28" s="2098" t="s">
        <v>632</v>
      </c>
      <c r="C28" s="2102"/>
      <c r="D28" s="2098" t="s">
        <v>632</v>
      </c>
      <c r="E28" s="2102"/>
      <c r="F28" s="2098" t="s">
        <v>632</v>
      </c>
      <c r="G28" s="2102"/>
      <c r="H28" s="2098" t="s">
        <v>632</v>
      </c>
      <c r="I28" s="2102"/>
      <c r="J28" s="2098" t="s">
        <v>632</v>
      </c>
      <c r="K28" s="2102"/>
      <c r="L28" s="1278"/>
    </row>
    <row r="29" spans="1:12" s="1279" customFormat="1" ht="12">
      <c r="A29" s="1866" t="s">
        <v>589</v>
      </c>
      <c r="B29" s="2100"/>
      <c r="C29" s="2099"/>
      <c r="D29" s="2100"/>
      <c r="E29" s="2099"/>
      <c r="F29" s="2100"/>
      <c r="G29" s="2099"/>
      <c r="H29" s="2100"/>
      <c r="I29" s="2099"/>
      <c r="J29" s="2100">
        <f>B29+D29+F29+H29</f>
        <v>0</v>
      </c>
      <c r="K29" s="2099">
        <f>C29+E29+G29+I29</f>
        <v>0</v>
      </c>
      <c r="L29" s="1278"/>
    </row>
    <row r="30" spans="1:12" s="1279" customFormat="1" ht="12">
      <c r="A30" s="1866" t="s">
        <v>590</v>
      </c>
      <c r="B30" s="2100"/>
      <c r="C30" s="2099"/>
      <c r="D30" s="2100"/>
      <c r="E30" s="2099"/>
      <c r="F30" s="2100"/>
      <c r="G30" s="2099"/>
      <c r="H30" s="2100"/>
      <c r="I30" s="2099"/>
      <c r="J30" s="2100">
        <f>B30+D30+F30+H30</f>
        <v>0</v>
      </c>
      <c r="K30" s="2099">
        <f>C30+E30+G30+I30</f>
        <v>0</v>
      </c>
      <c r="L30" s="1278"/>
    </row>
    <row r="31" spans="1:12" s="1279" customFormat="1" ht="12" customHeight="1">
      <c r="A31" s="1534" t="s">
        <v>472</v>
      </c>
      <c r="C31" s="2099"/>
      <c r="D31" s="1338"/>
      <c r="E31" s="2099"/>
      <c r="F31" s="1338"/>
      <c r="G31" s="2099"/>
      <c r="H31" s="1338"/>
      <c r="I31" s="2099"/>
      <c r="J31" s="1338"/>
      <c r="K31" s="2099">
        <f>SUM(C31:I31)</f>
        <v>0</v>
      </c>
      <c r="L31" s="1278"/>
    </row>
    <row r="32" spans="1:12" s="1279" customFormat="1" ht="12" customHeight="1">
      <c r="A32" s="1534" t="s">
        <v>485</v>
      </c>
      <c r="C32" s="2099"/>
      <c r="D32" s="1338"/>
      <c r="E32" s="2099"/>
      <c r="F32" s="1338"/>
      <c r="G32" s="2099"/>
      <c r="H32" s="1338"/>
      <c r="I32" s="2099"/>
      <c r="J32" s="1338"/>
      <c r="K32" s="2099">
        <f>SUM(C32:I32)</f>
        <v>0</v>
      </c>
      <c r="L32" s="1278"/>
    </row>
    <row r="33" spans="1:12" s="1279" customFormat="1" ht="12">
      <c r="A33" s="1534" t="s">
        <v>486</v>
      </c>
      <c r="C33" s="2099"/>
      <c r="D33" s="1338"/>
      <c r="E33" s="2099"/>
      <c r="F33" s="1338"/>
      <c r="G33" s="2099"/>
      <c r="H33" s="1338"/>
      <c r="I33" s="2099"/>
      <c r="J33" s="1338"/>
      <c r="K33" s="2099">
        <f t="shared" ref="K33:K36" si="0">SUM(C33:I33)</f>
        <v>0</v>
      </c>
      <c r="L33" s="1278"/>
    </row>
    <row r="34" spans="1:12" s="1279" customFormat="1" ht="12">
      <c r="A34" s="1534" t="s">
        <v>474</v>
      </c>
      <c r="B34" s="1341"/>
      <c r="C34" s="2099"/>
      <c r="D34" s="1598"/>
      <c r="E34" s="2099"/>
      <c r="F34" s="1598"/>
      <c r="G34" s="2099"/>
      <c r="H34" s="1598"/>
      <c r="I34" s="2099"/>
      <c r="J34" s="1598"/>
      <c r="K34" s="2099">
        <f t="shared" si="0"/>
        <v>0</v>
      </c>
      <c r="L34" s="1278"/>
    </row>
    <row r="35" spans="1:12" s="1279" customFormat="1" ht="12">
      <c r="A35" s="1534" t="s">
        <v>517</v>
      </c>
      <c r="B35" s="1341"/>
      <c r="C35" s="2099"/>
      <c r="D35" s="1598"/>
      <c r="E35" s="2099"/>
      <c r="F35" s="1598"/>
      <c r="G35" s="2099"/>
      <c r="H35" s="1598"/>
      <c r="I35" s="2099"/>
      <c r="J35" s="1598"/>
      <c r="K35" s="2099">
        <f t="shared" si="0"/>
        <v>0</v>
      </c>
      <c r="L35" s="1278"/>
    </row>
    <row r="36" spans="1:12" s="1279" customFormat="1" ht="12">
      <c r="A36" s="1534" t="s">
        <v>487</v>
      </c>
      <c r="B36" s="1341"/>
      <c r="C36" s="2099"/>
      <c r="D36" s="1598"/>
      <c r="E36" s="2099"/>
      <c r="F36" s="1598"/>
      <c r="G36" s="2099"/>
      <c r="H36" s="1598"/>
      <c r="I36" s="2099"/>
      <c r="J36" s="1598"/>
      <c r="K36" s="2099">
        <f t="shared" si="0"/>
        <v>0</v>
      </c>
      <c r="L36" s="1278"/>
    </row>
    <row r="37" spans="1:12" s="1279" customFormat="1" ht="12" customHeight="1">
      <c r="A37" s="1598" t="s">
        <v>484</v>
      </c>
      <c r="B37" s="1328"/>
      <c r="C37" s="2099"/>
      <c r="D37" s="1281"/>
      <c r="E37" s="2099"/>
      <c r="F37" s="1281"/>
      <c r="G37" s="2099"/>
      <c r="H37" s="1281"/>
      <c r="I37" s="2099"/>
      <c r="J37" s="1281"/>
      <c r="K37" s="2099">
        <f>SUM(C37:I37)</f>
        <v>0</v>
      </c>
      <c r="L37" s="1278"/>
    </row>
    <row r="38" spans="1:12" s="1279" customFormat="1" thickBot="1">
      <c r="A38" s="1534" t="s">
        <v>12</v>
      </c>
      <c r="B38" s="1328"/>
      <c r="C38" s="2099"/>
      <c r="D38" s="1281"/>
      <c r="E38" s="2099"/>
      <c r="F38" s="1281"/>
      <c r="G38" s="2099"/>
      <c r="H38" s="1281"/>
      <c r="I38" s="2099"/>
      <c r="J38" s="1281"/>
      <c r="K38" s="2099">
        <f>SUM(C38:I38)</f>
        <v>0</v>
      </c>
      <c r="L38" s="1278"/>
    </row>
    <row r="39" spans="1:12" thickBot="1">
      <c r="A39" s="1274" t="s">
        <v>521</v>
      </c>
      <c r="B39" s="1328"/>
      <c r="C39" s="1424">
        <f>SUM(C17:C38)</f>
        <v>0</v>
      </c>
      <c r="D39" s="1281"/>
      <c r="E39" s="1280">
        <f>SUM(E17:E38)</f>
        <v>0</v>
      </c>
      <c r="F39" s="1281"/>
      <c r="G39" s="1280">
        <f>SUM(G17:G38)</f>
        <v>0</v>
      </c>
      <c r="H39" s="1281"/>
      <c r="I39" s="1280">
        <f>SUM(I17:I38)</f>
        <v>0</v>
      </c>
      <c r="J39" s="1281"/>
      <c r="K39" s="1384">
        <f>SUM(K17:K38)</f>
        <v>0</v>
      </c>
    </row>
    <row r="40" spans="1:12" ht="5.25" customHeight="1">
      <c r="B40" s="1328"/>
      <c r="C40" s="1277"/>
      <c r="D40" s="1281"/>
      <c r="E40" s="1337"/>
      <c r="F40" s="1281"/>
      <c r="G40" s="1337"/>
      <c r="H40" s="1281"/>
      <c r="I40" s="1337"/>
      <c r="J40" s="1281"/>
    </row>
    <row r="41" spans="1:12" ht="12">
      <c r="A41" s="1269" t="s">
        <v>772</v>
      </c>
      <c r="B41" s="1757"/>
      <c r="C41" s="1277"/>
      <c r="D41" s="2115"/>
      <c r="E41" s="1337"/>
      <c r="F41" s="2115"/>
      <c r="G41" s="1337"/>
      <c r="H41" s="2115"/>
      <c r="I41" s="1337"/>
      <c r="J41" s="2115"/>
    </row>
    <row r="42" spans="1:12" s="1279" customFormat="1" ht="12">
      <c r="A42" s="1534" t="s">
        <v>476</v>
      </c>
      <c r="B42" s="1460"/>
      <c r="C42" s="2099"/>
      <c r="D42" s="1460"/>
      <c r="E42" s="2099"/>
      <c r="F42" s="1460"/>
      <c r="G42" s="2099"/>
      <c r="H42" s="1460"/>
      <c r="I42" s="2099"/>
      <c r="J42" s="1460"/>
      <c r="K42" s="2099">
        <f>SUM(C42:I42)</f>
        <v>0</v>
      </c>
      <c r="L42" s="1278"/>
    </row>
    <row r="43" spans="1:12" s="1279" customFormat="1" ht="12">
      <c r="A43" s="1534" t="s">
        <v>477</v>
      </c>
      <c r="B43" s="1293"/>
      <c r="C43" s="2099"/>
      <c r="D43" s="1293"/>
      <c r="E43" s="2099"/>
      <c r="F43" s="1293"/>
      <c r="G43" s="2099"/>
      <c r="H43" s="1293"/>
      <c r="I43" s="2099"/>
      <c r="J43" s="1293"/>
      <c r="K43" s="2099">
        <f>SUM(C43:I43)</f>
        <v>0</v>
      </c>
      <c r="L43" s="1278"/>
    </row>
    <row r="44" spans="1:12" s="1279" customFormat="1" ht="12">
      <c r="A44" s="1534" t="s">
        <v>537</v>
      </c>
      <c r="B44" s="1322"/>
      <c r="C44" s="2099"/>
      <c r="D44" s="2116"/>
      <c r="E44" s="2099"/>
      <c r="F44" s="2116"/>
      <c r="G44" s="2099"/>
      <c r="H44" s="2116"/>
      <c r="I44" s="2099"/>
      <c r="J44" s="2116"/>
      <c r="K44" s="2099">
        <f>SUM(C44:I44)</f>
        <v>0</v>
      </c>
      <c r="L44" s="1278"/>
    </row>
    <row r="45" spans="1:12" s="1279" customFormat="1" ht="12">
      <c r="A45" s="1534" t="s">
        <v>488</v>
      </c>
      <c r="B45" s="1322"/>
      <c r="C45" s="2099"/>
      <c r="D45" s="2116"/>
      <c r="E45" s="2099"/>
      <c r="F45" s="2116"/>
      <c r="G45" s="2099"/>
      <c r="H45" s="2116"/>
      <c r="I45" s="2099"/>
      <c r="J45" s="2116"/>
      <c r="K45" s="2099">
        <f>SUM(C45:I45)</f>
        <v>0</v>
      </c>
      <c r="L45" s="1278"/>
    </row>
    <row r="46" spans="1:12" s="1279" customFormat="1" thickBot="1">
      <c r="A46" s="1534" t="s">
        <v>12</v>
      </c>
      <c r="B46" s="1757"/>
      <c r="C46" s="2099"/>
      <c r="D46" s="2115"/>
      <c r="E46" s="2099"/>
      <c r="F46" s="2115"/>
      <c r="G46" s="2099"/>
      <c r="H46" s="2115"/>
      <c r="I46" s="2099"/>
      <c r="J46" s="2115"/>
      <c r="K46" s="2099">
        <f>SUM(C46:I46)</f>
        <v>0</v>
      </c>
      <c r="L46" s="1278"/>
    </row>
    <row r="47" spans="1:12" thickBot="1">
      <c r="A47" s="1274" t="s">
        <v>13</v>
      </c>
      <c r="B47" s="1757"/>
      <c r="C47" s="1424">
        <f>SUM(C42:C46)</f>
        <v>0</v>
      </c>
      <c r="D47" s="1757"/>
      <c r="E47" s="1280">
        <f>SUM(E42:E46)</f>
        <v>0</v>
      </c>
      <c r="F47" s="1757"/>
      <c r="G47" s="1280">
        <f>SUM(G42:G46)</f>
        <v>0</v>
      </c>
      <c r="H47" s="1757"/>
      <c r="I47" s="1280">
        <f>SUM(I42:I46)</f>
        <v>0</v>
      </c>
      <c r="J47" s="1757"/>
      <c r="K47" s="1384">
        <f>SUM(K42:K46)</f>
        <v>0</v>
      </c>
    </row>
    <row r="48" spans="1:12" ht="6.75" customHeight="1">
      <c r="A48" s="1534"/>
      <c r="B48" s="1322"/>
      <c r="D48" s="1322"/>
      <c r="E48" s="1337"/>
      <c r="F48" s="1322"/>
      <c r="G48" s="1337"/>
      <c r="H48" s="1322"/>
      <c r="I48" s="1337"/>
      <c r="J48" s="1322"/>
      <c r="K48" s="1425"/>
    </row>
    <row r="49" spans="1:14" ht="24">
      <c r="A49" s="2188" t="s">
        <v>612</v>
      </c>
      <c r="B49" s="2213"/>
      <c r="C49" s="2229"/>
      <c r="D49" s="2214"/>
      <c r="E49" s="2229"/>
      <c r="F49" s="2214"/>
      <c r="G49" s="2229"/>
      <c r="H49" s="2214"/>
      <c r="I49" s="2229"/>
      <c r="J49" s="2214"/>
      <c r="K49" s="1560"/>
      <c r="N49" s="1423"/>
    </row>
    <row r="50" spans="1:14" ht="12">
      <c r="A50" s="1866" t="s">
        <v>589</v>
      </c>
      <c r="B50" s="1845"/>
      <c r="C50" s="2230" t="str">
        <f>IF(C23="","",C23/(B23*C$12))</f>
        <v/>
      </c>
      <c r="D50" s="2096"/>
      <c r="E50" s="2230" t="str">
        <f>IF(E23="","",E23/(D23*E$12))</f>
        <v/>
      </c>
      <c r="F50" s="2096"/>
      <c r="G50" s="2230" t="str">
        <f>IF(G23="","",G23/(F23*G$12))</f>
        <v/>
      </c>
      <c r="H50" s="2096"/>
      <c r="I50" s="2230" t="str">
        <f>IF(I23="","",I23/(H23*I$12))</f>
        <v/>
      </c>
      <c r="J50" s="2096"/>
      <c r="K50" s="2230" t="str">
        <f>IF(OR(K23=0,J23=0),"",K23/(J23*K$12))</f>
        <v/>
      </c>
      <c r="N50" s="1423"/>
    </row>
    <row r="51" spans="1:14" ht="12">
      <c r="A51" s="1866" t="s">
        <v>590</v>
      </c>
      <c r="B51" s="1845"/>
      <c r="C51" s="2230" t="str">
        <f>IF(C24="","",C24/(B24*C$12))</f>
        <v/>
      </c>
      <c r="D51" s="2096"/>
      <c r="E51" s="2230" t="str">
        <f>IF(E24="","",E24/(D24*E$12))</f>
        <v/>
      </c>
      <c r="F51" s="2096"/>
      <c r="G51" s="2230" t="str">
        <f>IF(G24="","",G24/(F24*G$12))</f>
        <v/>
      </c>
      <c r="H51" s="2096"/>
      <c r="I51" s="2230" t="str">
        <f>IF(I24="","",I24/(H24*I$12))</f>
        <v/>
      </c>
      <c r="J51" s="2096"/>
      <c r="K51" s="2230" t="str">
        <f>IF(OR(K24=0,J24=0),"",K24/(J24*K$12))</f>
        <v/>
      </c>
      <c r="N51" s="1423"/>
    </row>
    <row r="52" spans="1:14" ht="6" customHeight="1">
      <c r="A52" s="1866"/>
      <c r="B52" s="2213"/>
      <c r="C52" s="2228"/>
      <c r="D52" s="2214"/>
      <c r="E52" s="2228"/>
      <c r="F52" s="2214"/>
      <c r="G52" s="2228"/>
      <c r="H52" s="2214"/>
      <c r="I52" s="2228"/>
      <c r="J52" s="2214"/>
      <c r="K52" s="2228"/>
      <c r="N52" s="1423"/>
    </row>
    <row r="53" spans="1:14" ht="12">
      <c r="A53" s="1252" t="s">
        <v>634</v>
      </c>
      <c r="B53" s="1339"/>
      <c r="D53" s="1339"/>
      <c r="E53" s="1337"/>
      <c r="F53" s="1339"/>
      <c r="G53" s="1337"/>
      <c r="H53" s="1339"/>
      <c r="I53" s="1337"/>
      <c r="J53" s="1339"/>
    </row>
    <row r="54" spans="1:14" ht="11.25" customHeight="1">
      <c r="A54" s="1259" t="s">
        <v>635</v>
      </c>
      <c r="B54" s="1339"/>
      <c r="D54" s="1339"/>
      <c r="E54" s="1337"/>
      <c r="F54" s="1339"/>
      <c r="G54" s="1337"/>
      <c r="H54" s="1339"/>
      <c r="I54" s="1337"/>
      <c r="J54" s="1339"/>
    </row>
    <row r="55" spans="1:14" s="1677" customFormat="1" ht="11.25" customHeight="1">
      <c r="A55" s="1259" t="s">
        <v>636</v>
      </c>
      <c r="B55" s="1294"/>
      <c r="C55" s="1592"/>
      <c r="D55" s="1294"/>
      <c r="E55" s="1592"/>
      <c r="F55" s="1294"/>
      <c r="G55" s="1592"/>
      <c r="H55" s="1294"/>
      <c r="I55" s="1592"/>
      <c r="J55" s="1294"/>
      <c r="K55" s="1678"/>
      <c r="L55" s="1678"/>
    </row>
    <row r="56" spans="1:14" s="1677" customFormat="1" ht="11.25" customHeight="1">
      <c r="A56" s="1282"/>
      <c r="B56" s="1334"/>
      <c r="D56" s="1334"/>
      <c r="F56" s="1334"/>
      <c r="H56" s="1334"/>
      <c r="J56" s="1334"/>
      <c r="K56" s="1678"/>
      <c r="L56" s="1678"/>
    </row>
    <row r="57" spans="1:14" ht="12.75" customHeight="1">
      <c r="A57" s="1338"/>
      <c r="B57" s="1334"/>
      <c r="D57" s="1334"/>
      <c r="E57" s="1337"/>
      <c r="F57" s="1334"/>
      <c r="G57" s="1337"/>
      <c r="H57" s="1334"/>
      <c r="I57" s="1337"/>
      <c r="J57" s="1334"/>
    </row>
    <row r="58" spans="1:14">
      <c r="A58" s="1534"/>
      <c r="E58" s="1337"/>
      <c r="G58" s="1337"/>
      <c r="I58" s="1337"/>
    </row>
    <row r="59" spans="1:14">
      <c r="A59" s="1534"/>
      <c r="E59" s="1337"/>
      <c r="G59" s="1337"/>
      <c r="I59" s="1337"/>
    </row>
    <row r="60" spans="1:14">
      <c r="A60" s="1534"/>
      <c r="E60" s="1337"/>
      <c r="G60" s="1337"/>
      <c r="I60" s="1337"/>
    </row>
    <row r="61" spans="1:14">
      <c r="A61" s="1534"/>
      <c r="E61" s="1337"/>
      <c r="G61" s="1337"/>
      <c r="I61" s="1337"/>
    </row>
    <row r="62" spans="1:14" ht="21.75" customHeight="1">
      <c r="A62" s="1534"/>
      <c r="E62" s="1337"/>
      <c r="G62" s="1337"/>
      <c r="I62" s="1337"/>
    </row>
    <row r="63" spans="1:14">
      <c r="A63" s="1534"/>
      <c r="E63" s="1337"/>
      <c r="G63" s="1337"/>
      <c r="I63" s="1337"/>
    </row>
    <row r="64" spans="1:14">
      <c r="A64" s="1534"/>
      <c r="E64" s="1337"/>
      <c r="G64" s="1337"/>
      <c r="I64" s="1337"/>
    </row>
    <row r="65" spans="1:9">
      <c r="A65" s="1534"/>
      <c r="E65" s="1337"/>
      <c r="G65" s="1337"/>
      <c r="I65" s="1337"/>
    </row>
    <row r="66" spans="1:9">
      <c r="A66" s="1534"/>
      <c r="E66" s="1337"/>
      <c r="G66" s="1337"/>
      <c r="I66" s="1337"/>
    </row>
    <row r="67" spans="1:9">
      <c r="A67" s="1534"/>
      <c r="E67" s="1337"/>
      <c r="G67" s="1337"/>
      <c r="I67" s="1337"/>
    </row>
    <row r="68" spans="1:9">
      <c r="A68" s="1534"/>
      <c r="E68" s="1337"/>
      <c r="G68" s="1337"/>
      <c r="I68" s="1337"/>
    </row>
    <row r="69" spans="1:9">
      <c r="A69" s="1534"/>
      <c r="E69" s="1337"/>
      <c r="G69" s="1337"/>
      <c r="I69" s="1337"/>
    </row>
    <row r="70" spans="1:9">
      <c r="A70" s="1534"/>
      <c r="E70" s="1337"/>
      <c r="G70" s="1337"/>
      <c r="I70" s="1337"/>
    </row>
    <row r="71" spans="1:9">
      <c r="A71" s="1534"/>
      <c r="E71" s="1337"/>
      <c r="G71" s="1337"/>
      <c r="I71" s="1337"/>
    </row>
    <row r="72" spans="1:9">
      <c r="A72" s="1534"/>
      <c r="E72" s="1337"/>
      <c r="G72" s="1337"/>
      <c r="I72" s="1337"/>
    </row>
    <row r="73" spans="1:9">
      <c r="A73" s="1534"/>
      <c r="E73" s="1337"/>
      <c r="G73" s="1337"/>
      <c r="I73" s="1337"/>
    </row>
    <row r="74" spans="1:9">
      <c r="A74" s="1534"/>
      <c r="E74" s="1337"/>
      <c r="G74" s="1337"/>
      <c r="I74" s="1337"/>
    </row>
    <row r="75" spans="1:9">
      <c r="A75" s="1534"/>
      <c r="E75" s="1337"/>
      <c r="G75" s="1337"/>
      <c r="I75" s="1337"/>
    </row>
    <row r="76" spans="1:9">
      <c r="A76" s="1534"/>
      <c r="E76" s="1337"/>
      <c r="G76" s="1337"/>
      <c r="I76" s="1337"/>
    </row>
    <row r="77" spans="1:9">
      <c r="A77" s="1534"/>
      <c r="E77" s="1337"/>
      <c r="G77" s="1337"/>
      <c r="I77" s="1337"/>
    </row>
    <row r="78" spans="1:9">
      <c r="A78" s="1534"/>
      <c r="E78" s="1337"/>
      <c r="G78" s="1337"/>
      <c r="I78" s="1337"/>
    </row>
    <row r="79" spans="1:9">
      <c r="A79" s="1534"/>
      <c r="E79" s="1337"/>
      <c r="G79" s="1337"/>
      <c r="I79" s="1337"/>
    </row>
    <row r="80" spans="1:9">
      <c r="A80" s="1534"/>
      <c r="E80" s="1337"/>
      <c r="G80" s="1337"/>
      <c r="I80" s="1337"/>
    </row>
    <row r="81" spans="1:9">
      <c r="A81" s="1534"/>
      <c r="E81" s="1337"/>
      <c r="G81" s="1337"/>
      <c r="I81" s="1337"/>
    </row>
    <row r="82" spans="1:9">
      <c r="A82" s="1534"/>
      <c r="E82" s="1337"/>
      <c r="G82" s="1337"/>
      <c r="I82" s="1337"/>
    </row>
    <row r="83" spans="1:9">
      <c r="A83" s="1534"/>
      <c r="E83" s="1337"/>
      <c r="G83" s="1337"/>
      <c r="I83" s="1337"/>
    </row>
    <row r="84" spans="1:9">
      <c r="A84" s="1534"/>
      <c r="E84" s="1337"/>
      <c r="G84" s="1337"/>
      <c r="I84" s="1337"/>
    </row>
    <row r="85" spans="1:9">
      <c r="A85" s="1534"/>
      <c r="E85" s="1337"/>
      <c r="G85" s="1337"/>
      <c r="I85" s="1337"/>
    </row>
    <row r="86" spans="1:9">
      <c r="A86" s="1534"/>
      <c r="E86" s="1337"/>
      <c r="G86" s="1337"/>
      <c r="I86" s="1337"/>
    </row>
    <row r="87" spans="1:9">
      <c r="A87" s="1534"/>
      <c r="E87" s="1337"/>
      <c r="G87" s="1337"/>
      <c r="I87" s="1337"/>
    </row>
    <row r="88" spans="1:9">
      <c r="A88" s="1534"/>
      <c r="E88" s="1337"/>
      <c r="G88" s="1337"/>
      <c r="I88" s="1337"/>
    </row>
    <row r="89" spans="1:9">
      <c r="A89" s="1534"/>
      <c r="E89" s="1337"/>
      <c r="G89" s="1337"/>
      <c r="I89" s="1337"/>
    </row>
    <row r="90" spans="1:9">
      <c r="A90" s="1534"/>
      <c r="E90" s="1337"/>
      <c r="G90" s="1337"/>
      <c r="I90" s="1337"/>
    </row>
    <row r="91" spans="1:9">
      <c r="A91" s="1534"/>
      <c r="E91" s="1337"/>
      <c r="G91" s="1337"/>
      <c r="I91" s="1337"/>
    </row>
    <row r="92" spans="1:9">
      <c r="A92" s="1534"/>
      <c r="E92" s="1337"/>
      <c r="G92" s="1337"/>
      <c r="I92" s="1337"/>
    </row>
    <row r="93" spans="1:9">
      <c r="A93" s="1534"/>
      <c r="E93" s="1337"/>
      <c r="G93" s="1337"/>
      <c r="I93" s="1337"/>
    </row>
    <row r="94" spans="1:9">
      <c r="A94" s="1534"/>
      <c r="E94" s="1337"/>
      <c r="G94" s="1337"/>
      <c r="I94" s="1337"/>
    </row>
    <row r="95" spans="1:9">
      <c r="A95" s="1534"/>
      <c r="E95" s="1337"/>
      <c r="G95" s="1337"/>
      <c r="I95" s="1337"/>
    </row>
    <row r="96" spans="1:9">
      <c r="A96" s="1534"/>
      <c r="E96" s="1337"/>
      <c r="G96" s="1337"/>
      <c r="I96" s="1337"/>
    </row>
    <row r="97" spans="1:9">
      <c r="A97" s="1534"/>
      <c r="E97" s="1337"/>
      <c r="G97" s="1337"/>
      <c r="I97" s="1337"/>
    </row>
    <row r="98" spans="1:9">
      <c r="A98" s="1534"/>
      <c r="E98" s="1337"/>
      <c r="G98" s="1337"/>
      <c r="I98" s="1337"/>
    </row>
    <row r="99" spans="1:9">
      <c r="A99" s="1534"/>
      <c r="E99" s="1337"/>
      <c r="G99" s="1337"/>
      <c r="I99" s="1337"/>
    </row>
    <row r="100" spans="1:9">
      <c r="A100" s="1534"/>
      <c r="E100" s="1337"/>
      <c r="G100" s="1337"/>
      <c r="I100" s="1337"/>
    </row>
    <row r="101" spans="1:9">
      <c r="A101" s="1534"/>
      <c r="E101" s="1337"/>
      <c r="G101" s="1337"/>
      <c r="I101" s="1337"/>
    </row>
    <row r="102" spans="1:9">
      <c r="A102" s="1534"/>
      <c r="E102" s="1337"/>
      <c r="G102" s="1337"/>
      <c r="I102" s="1337"/>
    </row>
    <row r="103" spans="1:9">
      <c r="A103" s="1534"/>
      <c r="E103" s="1337"/>
      <c r="G103" s="1337"/>
      <c r="I103" s="1337"/>
    </row>
  </sheetData>
  <mergeCells count="1">
    <mergeCell ref="J15:K15"/>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51:WVR983051 I262155 I327691 JB65547:JF65547 SX65547:TB65547 ACT65547:ACX65547 AMP65547:AMT65547 AWL65547:AWP65547 BGH65547:BGL65547 BQD65547:BQH65547 BZZ65547:CAD65547 CJV65547:CJZ65547 CTR65547:CTV65547 DDN65547:DDR65547 DNJ65547:DNN65547 DXF65547:DXJ65547 EHB65547:EHF65547 EQX65547:ERB65547 FAT65547:FAX65547 FKP65547:FKT65547 FUL65547:FUP65547 GEH65547:GEL65547 GOD65547:GOH65547 GXZ65547:GYD65547 HHV65547:HHZ65547 HRR65547:HRV65547 IBN65547:IBR65547 ILJ65547:ILN65547 IVF65547:IVJ65547 JFB65547:JFF65547 JOX65547:JPB65547 JYT65547:JYX65547 KIP65547:KIT65547 KSL65547:KSP65547 LCH65547:LCL65547 LMD65547:LMH65547 LVZ65547:LWD65547 MFV65547:MFZ65547 MPR65547:MPV65547 MZN65547:MZR65547 NJJ65547:NJN65547 NTF65547:NTJ65547 ODB65547:ODF65547 OMX65547:ONB65547 OWT65547:OWX65547 PGP65547:PGT65547 PQL65547:PQP65547 QAH65547:QAL65547 QKD65547:QKH65547 QTZ65547:QUD65547 RDV65547:RDZ65547 RNR65547:RNV65547 RXN65547:RXR65547 SHJ65547:SHN65547 SRF65547:SRJ65547 TBB65547:TBF65547 TKX65547:TLB65547 TUT65547:TUX65547 UEP65547:UET65547 UOL65547:UOP65547 UYH65547:UYL65547 VID65547:VIH65547 VRZ65547:VSD65547 WBV65547:WBZ65547 WLR65547:WLV65547 WVN65547:WVR65547 I393227 JB131083:JF131083 SX131083:TB131083 ACT131083:ACX131083 AMP131083:AMT131083 AWL131083:AWP131083 BGH131083:BGL131083 BQD131083:BQH131083 BZZ131083:CAD131083 CJV131083:CJZ131083 CTR131083:CTV131083 DDN131083:DDR131083 DNJ131083:DNN131083 DXF131083:DXJ131083 EHB131083:EHF131083 EQX131083:ERB131083 FAT131083:FAX131083 FKP131083:FKT131083 FUL131083:FUP131083 GEH131083:GEL131083 GOD131083:GOH131083 GXZ131083:GYD131083 HHV131083:HHZ131083 HRR131083:HRV131083 IBN131083:IBR131083 ILJ131083:ILN131083 IVF131083:IVJ131083 JFB131083:JFF131083 JOX131083:JPB131083 JYT131083:JYX131083 KIP131083:KIT131083 KSL131083:KSP131083 LCH131083:LCL131083 LMD131083:LMH131083 LVZ131083:LWD131083 MFV131083:MFZ131083 MPR131083:MPV131083 MZN131083:MZR131083 NJJ131083:NJN131083 NTF131083:NTJ131083 ODB131083:ODF131083 OMX131083:ONB131083 OWT131083:OWX131083 PGP131083:PGT131083 PQL131083:PQP131083 QAH131083:QAL131083 QKD131083:QKH131083 QTZ131083:QUD131083 RDV131083:RDZ131083 RNR131083:RNV131083 RXN131083:RXR131083 SHJ131083:SHN131083 SRF131083:SRJ131083 TBB131083:TBF131083 TKX131083:TLB131083 TUT131083:TUX131083 UEP131083:UET131083 UOL131083:UOP131083 UYH131083:UYL131083 VID131083:VIH131083 VRZ131083:VSD131083 WBV131083:WBZ131083 WLR131083:WLV131083 WVN131083:WVR131083 I458763 JB196619:JF196619 SX196619:TB196619 ACT196619:ACX196619 AMP196619:AMT196619 AWL196619:AWP196619 BGH196619:BGL196619 BQD196619:BQH196619 BZZ196619:CAD196619 CJV196619:CJZ196619 CTR196619:CTV196619 DDN196619:DDR196619 DNJ196619:DNN196619 DXF196619:DXJ196619 EHB196619:EHF196619 EQX196619:ERB196619 FAT196619:FAX196619 FKP196619:FKT196619 FUL196619:FUP196619 GEH196619:GEL196619 GOD196619:GOH196619 GXZ196619:GYD196619 HHV196619:HHZ196619 HRR196619:HRV196619 IBN196619:IBR196619 ILJ196619:ILN196619 IVF196619:IVJ196619 JFB196619:JFF196619 JOX196619:JPB196619 JYT196619:JYX196619 KIP196619:KIT196619 KSL196619:KSP196619 LCH196619:LCL196619 LMD196619:LMH196619 LVZ196619:LWD196619 MFV196619:MFZ196619 MPR196619:MPV196619 MZN196619:MZR196619 NJJ196619:NJN196619 NTF196619:NTJ196619 ODB196619:ODF196619 OMX196619:ONB196619 OWT196619:OWX196619 PGP196619:PGT196619 PQL196619:PQP196619 QAH196619:QAL196619 QKD196619:QKH196619 QTZ196619:QUD196619 RDV196619:RDZ196619 RNR196619:RNV196619 RXN196619:RXR196619 SHJ196619:SHN196619 SRF196619:SRJ196619 TBB196619:TBF196619 TKX196619:TLB196619 TUT196619:TUX196619 UEP196619:UET196619 UOL196619:UOP196619 UYH196619:UYL196619 VID196619:VIH196619 VRZ196619:VSD196619 WBV196619:WBZ196619 WLR196619:WLV196619 WVN196619:WVR196619 I524299 JB262155:JF262155 SX262155:TB262155 ACT262155:ACX262155 AMP262155:AMT262155 AWL262155:AWP262155 BGH262155:BGL262155 BQD262155:BQH262155 BZZ262155:CAD262155 CJV262155:CJZ262155 CTR262155:CTV262155 DDN262155:DDR262155 DNJ262155:DNN262155 DXF262155:DXJ262155 EHB262155:EHF262155 EQX262155:ERB262155 FAT262155:FAX262155 FKP262155:FKT262155 FUL262155:FUP262155 GEH262155:GEL262155 GOD262155:GOH262155 GXZ262155:GYD262155 HHV262155:HHZ262155 HRR262155:HRV262155 IBN262155:IBR262155 ILJ262155:ILN262155 IVF262155:IVJ262155 JFB262155:JFF262155 JOX262155:JPB262155 JYT262155:JYX262155 KIP262155:KIT262155 KSL262155:KSP262155 LCH262155:LCL262155 LMD262155:LMH262155 LVZ262155:LWD262155 MFV262155:MFZ262155 MPR262155:MPV262155 MZN262155:MZR262155 NJJ262155:NJN262155 NTF262155:NTJ262155 ODB262155:ODF262155 OMX262155:ONB262155 OWT262155:OWX262155 PGP262155:PGT262155 PQL262155:PQP262155 QAH262155:QAL262155 QKD262155:QKH262155 QTZ262155:QUD262155 RDV262155:RDZ262155 RNR262155:RNV262155 RXN262155:RXR262155 SHJ262155:SHN262155 SRF262155:SRJ262155 TBB262155:TBF262155 TKX262155:TLB262155 TUT262155:TUX262155 UEP262155:UET262155 UOL262155:UOP262155 UYH262155:UYL262155 VID262155:VIH262155 VRZ262155:VSD262155 WBV262155:WBZ262155 WLR262155:WLV262155 WVN262155:WVR262155 I589835 JB327691:JF327691 SX327691:TB327691 ACT327691:ACX327691 AMP327691:AMT327691 AWL327691:AWP327691 BGH327691:BGL327691 BQD327691:BQH327691 BZZ327691:CAD327691 CJV327691:CJZ327691 CTR327691:CTV327691 DDN327691:DDR327691 DNJ327691:DNN327691 DXF327691:DXJ327691 EHB327691:EHF327691 EQX327691:ERB327691 FAT327691:FAX327691 FKP327691:FKT327691 FUL327691:FUP327691 GEH327691:GEL327691 GOD327691:GOH327691 GXZ327691:GYD327691 HHV327691:HHZ327691 HRR327691:HRV327691 IBN327691:IBR327691 ILJ327691:ILN327691 IVF327691:IVJ327691 JFB327691:JFF327691 JOX327691:JPB327691 JYT327691:JYX327691 KIP327691:KIT327691 KSL327691:KSP327691 LCH327691:LCL327691 LMD327691:LMH327691 LVZ327691:LWD327691 MFV327691:MFZ327691 MPR327691:MPV327691 MZN327691:MZR327691 NJJ327691:NJN327691 NTF327691:NTJ327691 ODB327691:ODF327691 OMX327691:ONB327691 OWT327691:OWX327691 PGP327691:PGT327691 PQL327691:PQP327691 QAH327691:QAL327691 QKD327691:QKH327691 QTZ327691:QUD327691 RDV327691:RDZ327691 RNR327691:RNV327691 RXN327691:RXR327691 SHJ327691:SHN327691 SRF327691:SRJ327691 TBB327691:TBF327691 TKX327691:TLB327691 TUT327691:TUX327691 UEP327691:UET327691 UOL327691:UOP327691 UYH327691:UYL327691 VID327691:VIH327691 VRZ327691:VSD327691 WBV327691:WBZ327691 WLR327691:WLV327691 WVN327691:WVR327691 I655371 JB393227:JF393227 SX393227:TB393227 ACT393227:ACX393227 AMP393227:AMT393227 AWL393227:AWP393227 BGH393227:BGL393227 BQD393227:BQH393227 BZZ393227:CAD393227 CJV393227:CJZ393227 CTR393227:CTV393227 DDN393227:DDR393227 DNJ393227:DNN393227 DXF393227:DXJ393227 EHB393227:EHF393227 EQX393227:ERB393227 FAT393227:FAX393227 FKP393227:FKT393227 FUL393227:FUP393227 GEH393227:GEL393227 GOD393227:GOH393227 GXZ393227:GYD393227 HHV393227:HHZ393227 HRR393227:HRV393227 IBN393227:IBR393227 ILJ393227:ILN393227 IVF393227:IVJ393227 JFB393227:JFF393227 JOX393227:JPB393227 JYT393227:JYX393227 KIP393227:KIT393227 KSL393227:KSP393227 LCH393227:LCL393227 LMD393227:LMH393227 LVZ393227:LWD393227 MFV393227:MFZ393227 MPR393227:MPV393227 MZN393227:MZR393227 NJJ393227:NJN393227 NTF393227:NTJ393227 ODB393227:ODF393227 OMX393227:ONB393227 OWT393227:OWX393227 PGP393227:PGT393227 PQL393227:PQP393227 QAH393227:QAL393227 QKD393227:QKH393227 QTZ393227:QUD393227 RDV393227:RDZ393227 RNR393227:RNV393227 RXN393227:RXR393227 SHJ393227:SHN393227 SRF393227:SRJ393227 TBB393227:TBF393227 TKX393227:TLB393227 TUT393227:TUX393227 UEP393227:UET393227 UOL393227:UOP393227 UYH393227:UYL393227 VID393227:VIH393227 VRZ393227:VSD393227 WBV393227:WBZ393227 WLR393227:WLV393227 WVN393227:WVR393227 I720907 JB458763:JF458763 SX458763:TB458763 ACT458763:ACX458763 AMP458763:AMT458763 AWL458763:AWP458763 BGH458763:BGL458763 BQD458763:BQH458763 BZZ458763:CAD458763 CJV458763:CJZ458763 CTR458763:CTV458763 DDN458763:DDR458763 DNJ458763:DNN458763 DXF458763:DXJ458763 EHB458763:EHF458763 EQX458763:ERB458763 FAT458763:FAX458763 FKP458763:FKT458763 FUL458763:FUP458763 GEH458763:GEL458763 GOD458763:GOH458763 GXZ458763:GYD458763 HHV458763:HHZ458763 HRR458763:HRV458763 IBN458763:IBR458763 ILJ458763:ILN458763 IVF458763:IVJ458763 JFB458763:JFF458763 JOX458763:JPB458763 JYT458763:JYX458763 KIP458763:KIT458763 KSL458763:KSP458763 LCH458763:LCL458763 LMD458763:LMH458763 LVZ458763:LWD458763 MFV458763:MFZ458763 MPR458763:MPV458763 MZN458763:MZR458763 NJJ458763:NJN458763 NTF458763:NTJ458763 ODB458763:ODF458763 OMX458763:ONB458763 OWT458763:OWX458763 PGP458763:PGT458763 PQL458763:PQP458763 QAH458763:QAL458763 QKD458763:QKH458763 QTZ458763:QUD458763 RDV458763:RDZ458763 RNR458763:RNV458763 RXN458763:RXR458763 SHJ458763:SHN458763 SRF458763:SRJ458763 TBB458763:TBF458763 TKX458763:TLB458763 TUT458763:TUX458763 UEP458763:UET458763 UOL458763:UOP458763 UYH458763:UYL458763 VID458763:VIH458763 VRZ458763:VSD458763 WBV458763:WBZ458763 WLR458763:WLV458763 WVN458763:WVR458763 I786443 JB524299:JF524299 SX524299:TB524299 ACT524299:ACX524299 AMP524299:AMT524299 AWL524299:AWP524299 BGH524299:BGL524299 BQD524299:BQH524299 BZZ524299:CAD524299 CJV524299:CJZ524299 CTR524299:CTV524299 DDN524299:DDR524299 DNJ524299:DNN524299 DXF524299:DXJ524299 EHB524299:EHF524299 EQX524299:ERB524299 FAT524299:FAX524299 FKP524299:FKT524299 FUL524299:FUP524299 GEH524299:GEL524299 GOD524299:GOH524299 GXZ524299:GYD524299 HHV524299:HHZ524299 HRR524299:HRV524299 IBN524299:IBR524299 ILJ524299:ILN524299 IVF524299:IVJ524299 JFB524299:JFF524299 JOX524299:JPB524299 JYT524299:JYX524299 KIP524299:KIT524299 KSL524299:KSP524299 LCH524299:LCL524299 LMD524299:LMH524299 LVZ524299:LWD524299 MFV524299:MFZ524299 MPR524299:MPV524299 MZN524299:MZR524299 NJJ524299:NJN524299 NTF524299:NTJ524299 ODB524299:ODF524299 OMX524299:ONB524299 OWT524299:OWX524299 PGP524299:PGT524299 PQL524299:PQP524299 QAH524299:QAL524299 QKD524299:QKH524299 QTZ524299:QUD524299 RDV524299:RDZ524299 RNR524299:RNV524299 RXN524299:RXR524299 SHJ524299:SHN524299 SRF524299:SRJ524299 TBB524299:TBF524299 TKX524299:TLB524299 TUT524299:TUX524299 UEP524299:UET524299 UOL524299:UOP524299 UYH524299:UYL524299 VID524299:VIH524299 VRZ524299:VSD524299 WBV524299:WBZ524299 WLR524299:WLV524299 WVN524299:WVR524299 I851979 JB589835:JF589835 SX589835:TB589835 ACT589835:ACX589835 AMP589835:AMT589835 AWL589835:AWP589835 BGH589835:BGL589835 BQD589835:BQH589835 BZZ589835:CAD589835 CJV589835:CJZ589835 CTR589835:CTV589835 DDN589835:DDR589835 DNJ589835:DNN589835 DXF589835:DXJ589835 EHB589835:EHF589835 EQX589835:ERB589835 FAT589835:FAX589835 FKP589835:FKT589835 FUL589835:FUP589835 GEH589835:GEL589835 GOD589835:GOH589835 GXZ589835:GYD589835 HHV589835:HHZ589835 HRR589835:HRV589835 IBN589835:IBR589835 ILJ589835:ILN589835 IVF589835:IVJ589835 JFB589835:JFF589835 JOX589835:JPB589835 JYT589835:JYX589835 KIP589835:KIT589835 KSL589835:KSP589835 LCH589835:LCL589835 LMD589835:LMH589835 LVZ589835:LWD589835 MFV589835:MFZ589835 MPR589835:MPV589835 MZN589835:MZR589835 NJJ589835:NJN589835 NTF589835:NTJ589835 ODB589835:ODF589835 OMX589835:ONB589835 OWT589835:OWX589835 PGP589835:PGT589835 PQL589835:PQP589835 QAH589835:QAL589835 QKD589835:QKH589835 QTZ589835:QUD589835 RDV589835:RDZ589835 RNR589835:RNV589835 RXN589835:RXR589835 SHJ589835:SHN589835 SRF589835:SRJ589835 TBB589835:TBF589835 TKX589835:TLB589835 TUT589835:TUX589835 UEP589835:UET589835 UOL589835:UOP589835 UYH589835:UYL589835 VID589835:VIH589835 VRZ589835:VSD589835 WBV589835:WBZ589835 WLR589835:WLV589835 WVN589835:WVR589835 I917515 JB655371:JF655371 SX655371:TB655371 ACT655371:ACX655371 AMP655371:AMT655371 AWL655371:AWP655371 BGH655371:BGL655371 BQD655371:BQH655371 BZZ655371:CAD655371 CJV655371:CJZ655371 CTR655371:CTV655371 DDN655371:DDR655371 DNJ655371:DNN655371 DXF655371:DXJ655371 EHB655371:EHF655371 EQX655371:ERB655371 FAT655371:FAX655371 FKP655371:FKT655371 FUL655371:FUP655371 GEH655371:GEL655371 GOD655371:GOH655371 GXZ655371:GYD655371 HHV655371:HHZ655371 HRR655371:HRV655371 IBN655371:IBR655371 ILJ655371:ILN655371 IVF655371:IVJ655371 JFB655371:JFF655371 JOX655371:JPB655371 JYT655371:JYX655371 KIP655371:KIT655371 KSL655371:KSP655371 LCH655371:LCL655371 LMD655371:LMH655371 LVZ655371:LWD655371 MFV655371:MFZ655371 MPR655371:MPV655371 MZN655371:MZR655371 NJJ655371:NJN655371 NTF655371:NTJ655371 ODB655371:ODF655371 OMX655371:ONB655371 OWT655371:OWX655371 PGP655371:PGT655371 PQL655371:PQP655371 QAH655371:QAL655371 QKD655371:QKH655371 QTZ655371:QUD655371 RDV655371:RDZ655371 RNR655371:RNV655371 RXN655371:RXR655371 SHJ655371:SHN655371 SRF655371:SRJ655371 TBB655371:TBF655371 TKX655371:TLB655371 TUT655371:TUX655371 UEP655371:UET655371 UOL655371:UOP655371 UYH655371:UYL655371 VID655371:VIH655371 VRZ655371:VSD655371 WBV655371:WBZ655371 WLR655371:WLV655371 WVN655371:WVR655371 I983051 JB720907:JF720907 SX720907:TB720907 ACT720907:ACX720907 AMP720907:AMT720907 AWL720907:AWP720907 BGH720907:BGL720907 BQD720907:BQH720907 BZZ720907:CAD720907 CJV720907:CJZ720907 CTR720907:CTV720907 DDN720907:DDR720907 DNJ720907:DNN720907 DXF720907:DXJ720907 EHB720907:EHF720907 EQX720907:ERB720907 FAT720907:FAX720907 FKP720907:FKT720907 FUL720907:FUP720907 GEH720907:GEL720907 GOD720907:GOH720907 GXZ720907:GYD720907 HHV720907:HHZ720907 HRR720907:HRV720907 IBN720907:IBR720907 ILJ720907:ILN720907 IVF720907:IVJ720907 JFB720907:JFF720907 JOX720907:JPB720907 JYT720907:JYX720907 KIP720907:KIT720907 KSL720907:KSP720907 LCH720907:LCL720907 LMD720907:LMH720907 LVZ720907:LWD720907 MFV720907:MFZ720907 MPR720907:MPV720907 MZN720907:MZR720907 NJJ720907:NJN720907 NTF720907:NTJ720907 ODB720907:ODF720907 OMX720907:ONB720907 OWT720907:OWX720907 PGP720907:PGT720907 PQL720907:PQP720907 QAH720907:QAL720907 QKD720907:QKH720907 QTZ720907:QUD720907 RDV720907:RDZ720907 RNR720907:RNV720907 RXN720907:RXR720907 SHJ720907:SHN720907 SRF720907:SRJ720907 TBB720907:TBF720907 TKX720907:TLB720907 TUT720907:TUX720907 UEP720907:UET720907 UOL720907:UOP720907 UYH720907:UYL720907 VID720907:VIH720907 VRZ720907:VSD720907 WBV720907:WBZ720907 WLR720907:WLV720907 WVN720907:WVR720907 I10:I11 JB786443:JF786443 SX786443:TB786443 ACT786443:ACX786443 AMP786443:AMT786443 AWL786443:AWP786443 BGH786443:BGL786443 BQD786443:BQH786443 BZZ786443:CAD786443 CJV786443:CJZ786443 CTR786443:CTV786443 DDN786443:DDR786443 DNJ786443:DNN786443 DXF786443:DXJ786443 EHB786443:EHF786443 EQX786443:ERB786443 FAT786443:FAX786443 FKP786443:FKT786443 FUL786443:FUP786443 GEH786443:GEL786443 GOD786443:GOH786443 GXZ786443:GYD786443 HHV786443:HHZ786443 HRR786443:HRV786443 IBN786443:IBR786443 ILJ786443:ILN786443 IVF786443:IVJ786443 JFB786443:JFF786443 JOX786443:JPB786443 JYT786443:JYX786443 KIP786443:KIT786443 KSL786443:KSP786443 LCH786443:LCL786443 LMD786443:LMH786443 LVZ786443:LWD786443 MFV786443:MFZ786443 MPR786443:MPV786443 MZN786443:MZR786443 NJJ786443:NJN786443 NTF786443:NTJ786443 ODB786443:ODF786443 OMX786443:ONB786443 OWT786443:OWX786443 PGP786443:PGT786443 PQL786443:PQP786443 QAH786443:QAL786443 QKD786443:QKH786443 QTZ786443:QUD786443 RDV786443:RDZ786443 RNR786443:RNV786443 RXN786443:RXR786443 SHJ786443:SHN786443 SRF786443:SRJ786443 TBB786443:TBF786443 TKX786443:TLB786443 TUT786443:TUX786443 UEP786443:UET786443 UOL786443:UOP786443 UYH786443:UYL786443 VID786443:VIH786443 VRZ786443:VSD786443 WBV786443:WBZ786443 WLR786443:WLV786443 WVN786443:WVR786443 I65547 JB851979:JF851979 SX851979:TB851979 ACT851979:ACX851979 AMP851979:AMT851979 AWL851979:AWP851979 BGH851979:BGL851979 BQD851979:BQH851979 BZZ851979:CAD851979 CJV851979:CJZ851979 CTR851979:CTV851979 DDN851979:DDR851979 DNJ851979:DNN851979 DXF851979:DXJ851979 EHB851979:EHF851979 EQX851979:ERB851979 FAT851979:FAX851979 FKP851979:FKT851979 FUL851979:FUP851979 GEH851979:GEL851979 GOD851979:GOH851979 GXZ851979:GYD851979 HHV851979:HHZ851979 HRR851979:HRV851979 IBN851979:IBR851979 ILJ851979:ILN851979 IVF851979:IVJ851979 JFB851979:JFF851979 JOX851979:JPB851979 JYT851979:JYX851979 KIP851979:KIT851979 KSL851979:KSP851979 LCH851979:LCL851979 LMD851979:LMH851979 LVZ851979:LWD851979 MFV851979:MFZ851979 MPR851979:MPV851979 MZN851979:MZR851979 NJJ851979:NJN851979 NTF851979:NTJ851979 ODB851979:ODF851979 OMX851979:ONB851979 OWT851979:OWX851979 PGP851979:PGT851979 PQL851979:PQP851979 QAH851979:QAL851979 QKD851979:QKH851979 QTZ851979:QUD851979 RDV851979:RDZ851979 RNR851979:RNV851979 RXN851979:RXR851979 SHJ851979:SHN851979 SRF851979:SRJ851979 TBB851979:TBF851979 TKX851979:TLB851979 TUT851979:TUX851979 UEP851979:UET851979 UOL851979:UOP851979 UYH851979:UYL851979 VID851979:VIH851979 VRZ851979:VSD851979 WBV851979:WBZ851979 WLR851979:WLV851979 WVN851979:WVR851979 I131083 JB917515:JF917515 SX917515:TB917515 ACT917515:ACX917515 AMP917515:AMT917515 AWL917515:AWP917515 BGH917515:BGL917515 BQD917515:BQH917515 BZZ917515:CAD917515 CJV917515:CJZ917515 CTR917515:CTV917515 DDN917515:DDR917515 DNJ917515:DNN917515 DXF917515:DXJ917515 EHB917515:EHF917515 EQX917515:ERB917515 FAT917515:FAX917515 FKP917515:FKT917515 FUL917515:FUP917515 GEH917515:GEL917515 GOD917515:GOH917515 GXZ917515:GYD917515 HHV917515:HHZ917515 HRR917515:HRV917515 IBN917515:IBR917515 ILJ917515:ILN917515 IVF917515:IVJ917515 JFB917515:JFF917515 JOX917515:JPB917515 JYT917515:JYX917515 KIP917515:KIT917515 KSL917515:KSP917515 LCH917515:LCL917515 LMD917515:LMH917515 LVZ917515:LWD917515 MFV917515:MFZ917515 MPR917515:MPV917515 MZN917515:MZR917515 NJJ917515:NJN917515 NTF917515:NTJ917515 ODB917515:ODF917515 OMX917515:ONB917515 OWT917515:OWX917515 PGP917515:PGT917515 PQL917515:PQP917515 QAH917515:QAL917515 QKD917515:QKH917515 QTZ917515:QUD917515 RDV917515:RDZ917515 RNR917515:RNV917515 RXN917515:RXR917515 SHJ917515:SHN917515 SRF917515:SRJ917515 TBB917515:TBF917515 TKX917515:TLB917515 TUT917515:TUX917515 UEP917515:UET917515 UOL917515:UOP917515 UYH917515:UYL917515 VID917515:VIH917515 VRZ917515:VSD917515 WBV917515:WBZ917515 WLR917515:WLV917515 WVN917515:WVR917515 JB983051:JF983051 SX983051:TB983051 ACT983051:ACX983051 AMP983051:AMT983051 AWL983051:AWP983051 BGH983051:BGL983051 BQD983051:BQH983051 BZZ983051:CAD983051 CJV983051:CJZ983051 CTR983051:CTV983051 DDN983051:DDR983051 DNJ983051:DNN983051 DXF983051:DXJ983051 EHB983051:EHF983051 EQX983051:ERB983051 FAT983051:FAX983051 FKP983051:FKT983051 FUL983051:FUP983051 GEH983051:GEL983051 GOD983051:GOH983051 GXZ983051:GYD983051 HHV983051:HHZ983051 HRR983051:HRV983051 IBN983051:IBR983051 ILJ983051:ILN983051 IVF983051:IVJ983051 JFB983051:JFF983051 JOX983051:JPB983051 JYT983051:JYX983051 KIP983051:KIT983051 KSL983051:KSP983051 LCH983051:LCL983051 LMD983051:LMH983051 LVZ983051:LWD983051 MFV983051:MFZ983051 MPR983051:MPV983051 MZN983051:MZR983051 NJJ983051:NJN983051 NTF983051:NTJ983051 ODB983051:ODF983051 OMX983051:ONB983051 OWT983051:OWX983051 PGP983051:PGT983051 PQL983051:PQP983051 QAH983051:QAL983051 QKD983051:QKH983051 QTZ983051:QUD983051 RDV983051:RDZ983051 RNR983051:RNV983051 RXN983051:RXR983051 SHJ983051:SHN983051 SRF983051:SRJ983051 TBB983051:TBF983051 TKX983051:TLB983051 TUT983051:TUX983051 UEP983051:UET983051 UOL983051:UOP983051 UYH983051:UYL983051 VID983051:VIH983051 VRZ983051:VSD983051 WBV983051:WBZ983051 WLR983051:WLV983051 C983051 C917515 C851979 C786443 C720907 C655371 C589835 C524299 C458763 C393227 C327691 C262155 C196619 C131083 C65547 C10:C11 E10:E11 E983051 E917515 E851979 E786443 E720907 E655371 E589835 E524299 E458763 E393227 E327691 E262155 E196619 E131083 E65547 G65547 G10:G11 G983051 G917515 G851979 G786443 G720907 G655371 G589835 G524299 G458763 G393227 G327691 G262155 G196619 G131083 I196619 SV49:SZ52 SV10:SZ14 ACR49:ACV52 ACR10:ACV14 AMN49:AMR52 AMN10:AMR14 AWJ49:AWN52 AWJ10:AWN14 BGF49:BGJ52 BGF10:BGJ14 BQB49:BQF52 BQB10:BQF14 BZX49:CAB52 BZX10:CAB14 CJT49:CJX52 CJT10:CJX14 CTP49:CTT52 CTP10:CTT14 DDL49:DDP52 DDL10:DDP14 DNH49:DNL52 DNH10:DNL14 DXD49:DXH52 DXD10:DXH14 EGZ49:EHD52 EGZ10:EHD14 EQV49:EQZ52 EQV10:EQZ14 FAR49:FAV52 FAR10:FAV14 FKN49:FKR52 FKN10:FKR14 FUJ49:FUN52 FUJ10:FUN14 GEF49:GEJ52 GEF10:GEJ14 GOB49:GOF52 GOB10:GOF14 GXX49:GYB52 GXX10:GYB14 HHT49:HHX52 HHT10:HHX14 HRP49:HRT52 HRP10:HRT14 IBL49:IBP52 IBL10:IBP14 ILH49:ILL52 ILH10:ILL14 IVD49:IVH52 IVD10:IVH14 JEZ49:JFD52 JEZ10:JFD14 JOV49:JOZ52 JOV10:JOZ14 JYR49:JYV52 JYR10:JYV14 KIN49:KIR52 KIN10:KIR14 KSJ49:KSN52 KSJ10:KSN14 LCF49:LCJ52 LCF10:LCJ14 LMB49:LMF52 LMB10:LMF14 LVX49:LWB52 LVX10:LWB14 MFT49:MFX52 MFT10:MFX14 MPP49:MPT52 MPP10:MPT14 MZL49:MZP52 MZL10:MZP14 NJH49:NJL52 NJH10:NJL14 NTD49:NTH52 NTD10:NTH14 OCZ49:ODD52 OCZ10:ODD14 OMV49:OMZ52 OMV10:OMZ14 OWR49:OWV52 OWR10:OWV14 PGN49:PGR52 PGN10:PGR14 PQJ49:PQN52 PQJ10:PQN14 QAF49:QAJ52 QAF10:QAJ14 QKB49:QKF52 QKB10:QKF14 QTX49:QUB52 QTX10:QUB14 RDT49:RDX52 RDT10:RDX14 RNP49:RNT52 RNP10:RNT14 RXL49:RXP52 RXL10:RXP14 SHH49:SHL52 SHH10:SHL14 SRD49:SRH52 SRD10:SRH14 TAZ49:TBD52 TAZ10:TBD14 TKV49:TKZ52 TKV10:TKZ14 TUR49:TUV52 TUR10:TUV14 UEN49:UER52 UEN10:UER14 UOJ49:UON52 UOJ10:UON14 UYF49:UYJ52 UYF10:UYJ14 VIB49:VIF52 VIB10:VIF14 VRX49:VSB52 VRX10:VSB14 WBT49:WBX52 WBT10:WBX14 WLP49:WLT52 WLP10:WLT14 WVL49:WVP52 WVL10:WVP14 IZ49:JD52 IZ10:JD14">
      <formula1>"Création,Répertoire Qc,Répertoire Au,Reprise"</formula1>
    </dataValidation>
  </dataValidations>
  <pageMargins left="0.51181102362204722" right="0.51181102362204722" top="0.43307086614173229" bottom="0.43307086614173229" header="0" footer="0.23622047244094491"/>
  <pageSetup scale="85" firstPageNumber="15" fitToWidth="0" fitToHeight="0" orientation="landscape" r:id="rId1"/>
  <headerFooter alignWithMargins="0">
    <oddHeader xml:space="preserve">&amp;R
</oddHeader>
    <oddFooter>&amp;R&amp;9Rapport final d'activité</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4"/>
  <sheetViews>
    <sheetView showGridLines="0" showZeros="0" showWhiteSpace="0" zoomScaleNormal="100" zoomScaleSheetLayoutView="90" workbookViewId="0">
      <selection activeCell="A12" sqref="A12:XFD12"/>
    </sheetView>
  </sheetViews>
  <sheetFormatPr baseColWidth="10" defaultRowHeight="12.75"/>
  <cols>
    <col min="1" max="1" width="39.42578125" style="1281" customWidth="1"/>
    <col min="2" max="2" width="3.85546875" style="1677" customWidth="1"/>
    <col min="3" max="3" width="17.28515625" style="1337" customWidth="1"/>
    <col min="4" max="4" width="3.85546875" style="1677" customWidth="1"/>
    <col min="5" max="5" width="16.42578125" style="1338" customWidth="1"/>
    <col min="6" max="6" width="3.85546875" style="1677" customWidth="1"/>
    <col min="7" max="7" width="16.85546875" style="1338" customWidth="1"/>
    <col min="8" max="8" width="3.85546875" style="1677" customWidth="1"/>
    <col min="9" max="9" width="17" style="1338" customWidth="1"/>
    <col min="10" max="10" width="3.85546875" style="1677" customWidth="1"/>
    <col min="11" max="11" width="12.7109375" style="1337" customWidth="1"/>
    <col min="12" max="12" width="11.42578125" style="1337"/>
    <col min="13" max="257" width="11.42578125" style="1338"/>
    <col min="258" max="258" width="13.42578125" style="1338" customWidth="1"/>
    <col min="259" max="259" width="1.42578125" style="1338" customWidth="1"/>
    <col min="260" max="260" width="18.28515625" style="1338" customWidth="1"/>
    <col min="261" max="261" width="2" style="1338" customWidth="1"/>
    <col min="262" max="266" width="15.7109375" style="1338" customWidth="1"/>
    <col min="267" max="267" width="13.7109375" style="1338" customWidth="1"/>
    <col min="268" max="513" width="11.42578125" style="1338"/>
    <col min="514" max="514" width="13.42578125" style="1338" customWidth="1"/>
    <col min="515" max="515" width="1.42578125" style="1338" customWidth="1"/>
    <col min="516" max="516" width="18.28515625" style="1338" customWidth="1"/>
    <col min="517" max="517" width="2" style="1338" customWidth="1"/>
    <col min="518" max="522" width="15.7109375" style="1338" customWidth="1"/>
    <col min="523" max="523" width="13.7109375" style="1338" customWidth="1"/>
    <col min="524" max="769" width="11.42578125" style="1338"/>
    <col min="770" max="770" width="13.42578125" style="1338" customWidth="1"/>
    <col min="771" max="771" width="1.42578125" style="1338" customWidth="1"/>
    <col min="772" max="772" width="18.28515625" style="1338" customWidth="1"/>
    <col min="773" max="773" width="2" style="1338" customWidth="1"/>
    <col min="774" max="778" width="15.7109375" style="1338" customWidth="1"/>
    <col min="779" max="779" width="13.7109375" style="1338" customWidth="1"/>
    <col min="780" max="1025" width="11.42578125" style="1338"/>
    <col min="1026" max="1026" width="13.42578125" style="1338" customWidth="1"/>
    <col min="1027" max="1027" width="1.42578125" style="1338" customWidth="1"/>
    <col min="1028" max="1028" width="18.28515625" style="1338" customWidth="1"/>
    <col min="1029" max="1029" width="2" style="1338" customWidth="1"/>
    <col min="1030" max="1034" width="15.7109375" style="1338" customWidth="1"/>
    <col min="1035" max="1035" width="13.7109375" style="1338" customWidth="1"/>
    <col min="1036" max="1281" width="11.42578125" style="1338"/>
    <col min="1282" max="1282" width="13.42578125" style="1338" customWidth="1"/>
    <col min="1283" max="1283" width="1.42578125" style="1338" customWidth="1"/>
    <col min="1284" max="1284" width="18.28515625" style="1338" customWidth="1"/>
    <col min="1285" max="1285" width="2" style="1338" customWidth="1"/>
    <col min="1286" max="1290" width="15.7109375" style="1338" customWidth="1"/>
    <col min="1291" max="1291" width="13.7109375" style="1338" customWidth="1"/>
    <col min="1292" max="1537" width="11.42578125" style="1338"/>
    <col min="1538" max="1538" width="13.42578125" style="1338" customWidth="1"/>
    <col min="1539" max="1539" width="1.42578125" style="1338" customWidth="1"/>
    <col min="1540" max="1540" width="18.28515625" style="1338" customWidth="1"/>
    <col min="1541" max="1541" width="2" style="1338" customWidth="1"/>
    <col min="1542" max="1546" width="15.7109375" style="1338" customWidth="1"/>
    <col min="1547" max="1547" width="13.7109375" style="1338" customWidth="1"/>
    <col min="1548" max="1793" width="11.42578125" style="1338"/>
    <col min="1794" max="1794" width="13.42578125" style="1338" customWidth="1"/>
    <col min="1795" max="1795" width="1.42578125" style="1338" customWidth="1"/>
    <col min="1796" max="1796" width="18.28515625" style="1338" customWidth="1"/>
    <col min="1797" max="1797" width="2" style="1338" customWidth="1"/>
    <col min="1798" max="1802" width="15.7109375" style="1338" customWidth="1"/>
    <col min="1803" max="1803" width="13.7109375" style="1338" customWidth="1"/>
    <col min="1804" max="2049" width="11.42578125" style="1338"/>
    <col min="2050" max="2050" width="13.42578125" style="1338" customWidth="1"/>
    <col min="2051" max="2051" width="1.42578125" style="1338" customWidth="1"/>
    <col min="2052" max="2052" width="18.28515625" style="1338" customWidth="1"/>
    <col min="2053" max="2053" width="2" style="1338" customWidth="1"/>
    <col min="2054" max="2058" width="15.7109375" style="1338" customWidth="1"/>
    <col min="2059" max="2059" width="13.7109375" style="1338" customWidth="1"/>
    <col min="2060" max="2305" width="11.42578125" style="1338"/>
    <col min="2306" max="2306" width="13.42578125" style="1338" customWidth="1"/>
    <col min="2307" max="2307" width="1.42578125" style="1338" customWidth="1"/>
    <col min="2308" max="2308" width="18.28515625" style="1338" customWidth="1"/>
    <col min="2309" max="2309" width="2" style="1338" customWidth="1"/>
    <col min="2310" max="2314" width="15.7109375" style="1338" customWidth="1"/>
    <col min="2315" max="2315" width="13.7109375" style="1338" customWidth="1"/>
    <col min="2316" max="2561" width="11.42578125" style="1338"/>
    <col min="2562" max="2562" width="13.42578125" style="1338" customWidth="1"/>
    <col min="2563" max="2563" width="1.42578125" style="1338" customWidth="1"/>
    <col min="2564" max="2564" width="18.28515625" style="1338" customWidth="1"/>
    <col min="2565" max="2565" width="2" style="1338" customWidth="1"/>
    <col min="2566" max="2570" width="15.7109375" style="1338" customWidth="1"/>
    <col min="2571" max="2571" width="13.7109375" style="1338" customWidth="1"/>
    <col min="2572" max="2817" width="11.42578125" style="1338"/>
    <col min="2818" max="2818" width="13.42578125" style="1338" customWidth="1"/>
    <col min="2819" max="2819" width="1.42578125" style="1338" customWidth="1"/>
    <col min="2820" max="2820" width="18.28515625" style="1338" customWidth="1"/>
    <col min="2821" max="2821" width="2" style="1338" customWidth="1"/>
    <col min="2822" max="2826" width="15.7109375" style="1338" customWidth="1"/>
    <col min="2827" max="2827" width="13.7109375" style="1338" customWidth="1"/>
    <col min="2828" max="3073" width="11.42578125" style="1338"/>
    <col min="3074" max="3074" width="13.42578125" style="1338" customWidth="1"/>
    <col min="3075" max="3075" width="1.42578125" style="1338" customWidth="1"/>
    <col min="3076" max="3076" width="18.28515625" style="1338" customWidth="1"/>
    <col min="3077" max="3077" width="2" style="1338" customWidth="1"/>
    <col min="3078" max="3082" width="15.7109375" style="1338" customWidth="1"/>
    <col min="3083" max="3083" width="13.7109375" style="1338" customWidth="1"/>
    <col min="3084" max="3329" width="11.42578125" style="1338"/>
    <col min="3330" max="3330" width="13.42578125" style="1338" customWidth="1"/>
    <col min="3331" max="3331" width="1.42578125" style="1338" customWidth="1"/>
    <col min="3332" max="3332" width="18.28515625" style="1338" customWidth="1"/>
    <col min="3333" max="3333" width="2" style="1338" customWidth="1"/>
    <col min="3334" max="3338" width="15.7109375" style="1338" customWidth="1"/>
    <col min="3339" max="3339" width="13.7109375" style="1338" customWidth="1"/>
    <col min="3340" max="3585" width="11.42578125" style="1338"/>
    <col min="3586" max="3586" width="13.42578125" style="1338" customWidth="1"/>
    <col min="3587" max="3587" width="1.42578125" style="1338" customWidth="1"/>
    <col min="3588" max="3588" width="18.28515625" style="1338" customWidth="1"/>
    <col min="3589" max="3589" width="2" style="1338" customWidth="1"/>
    <col min="3590" max="3594" width="15.7109375" style="1338" customWidth="1"/>
    <col min="3595" max="3595" width="13.7109375" style="1338" customWidth="1"/>
    <col min="3596" max="3841" width="11.42578125" style="1338"/>
    <col min="3842" max="3842" width="13.42578125" style="1338" customWidth="1"/>
    <col min="3843" max="3843" width="1.42578125" style="1338" customWidth="1"/>
    <col min="3844" max="3844" width="18.28515625" style="1338" customWidth="1"/>
    <col min="3845" max="3845" width="2" style="1338" customWidth="1"/>
    <col min="3846" max="3850" width="15.7109375" style="1338" customWidth="1"/>
    <col min="3851" max="3851" width="13.7109375" style="1338" customWidth="1"/>
    <col min="3852" max="4097" width="11.42578125" style="1338"/>
    <col min="4098" max="4098" width="13.42578125" style="1338" customWidth="1"/>
    <col min="4099" max="4099" width="1.42578125" style="1338" customWidth="1"/>
    <col min="4100" max="4100" width="18.28515625" style="1338" customWidth="1"/>
    <col min="4101" max="4101" width="2" style="1338" customWidth="1"/>
    <col min="4102" max="4106" width="15.7109375" style="1338" customWidth="1"/>
    <col min="4107" max="4107" width="13.7109375" style="1338" customWidth="1"/>
    <col min="4108" max="4353" width="11.42578125" style="1338"/>
    <col min="4354" max="4354" width="13.42578125" style="1338" customWidth="1"/>
    <col min="4355" max="4355" width="1.42578125" style="1338" customWidth="1"/>
    <col min="4356" max="4356" width="18.28515625" style="1338" customWidth="1"/>
    <col min="4357" max="4357" width="2" style="1338" customWidth="1"/>
    <col min="4358" max="4362" width="15.7109375" style="1338" customWidth="1"/>
    <col min="4363" max="4363" width="13.7109375" style="1338" customWidth="1"/>
    <col min="4364" max="4609" width="11.42578125" style="1338"/>
    <col min="4610" max="4610" width="13.42578125" style="1338" customWidth="1"/>
    <col min="4611" max="4611" width="1.42578125" style="1338" customWidth="1"/>
    <col min="4612" max="4612" width="18.28515625" style="1338" customWidth="1"/>
    <col min="4613" max="4613" width="2" style="1338" customWidth="1"/>
    <col min="4614" max="4618" width="15.7109375" style="1338" customWidth="1"/>
    <col min="4619" max="4619" width="13.7109375" style="1338" customWidth="1"/>
    <col min="4620" max="4865" width="11.42578125" style="1338"/>
    <col min="4866" max="4866" width="13.42578125" style="1338" customWidth="1"/>
    <col min="4867" max="4867" width="1.42578125" style="1338" customWidth="1"/>
    <col min="4868" max="4868" width="18.28515625" style="1338" customWidth="1"/>
    <col min="4869" max="4869" width="2" style="1338" customWidth="1"/>
    <col min="4870" max="4874" width="15.7109375" style="1338" customWidth="1"/>
    <col min="4875" max="4875" width="13.7109375" style="1338" customWidth="1"/>
    <col min="4876" max="5121" width="11.42578125" style="1338"/>
    <col min="5122" max="5122" width="13.42578125" style="1338" customWidth="1"/>
    <col min="5123" max="5123" width="1.42578125" style="1338" customWidth="1"/>
    <col min="5124" max="5124" width="18.28515625" style="1338" customWidth="1"/>
    <col min="5125" max="5125" width="2" style="1338" customWidth="1"/>
    <col min="5126" max="5130" width="15.7109375" style="1338" customWidth="1"/>
    <col min="5131" max="5131" width="13.7109375" style="1338" customWidth="1"/>
    <col min="5132" max="5377" width="11.42578125" style="1338"/>
    <col min="5378" max="5378" width="13.42578125" style="1338" customWidth="1"/>
    <col min="5379" max="5379" width="1.42578125" style="1338" customWidth="1"/>
    <col min="5380" max="5380" width="18.28515625" style="1338" customWidth="1"/>
    <col min="5381" max="5381" width="2" style="1338" customWidth="1"/>
    <col min="5382" max="5386" width="15.7109375" style="1338" customWidth="1"/>
    <col min="5387" max="5387" width="13.7109375" style="1338" customWidth="1"/>
    <col min="5388" max="5633" width="11.42578125" style="1338"/>
    <col min="5634" max="5634" width="13.42578125" style="1338" customWidth="1"/>
    <col min="5635" max="5635" width="1.42578125" style="1338" customWidth="1"/>
    <col min="5636" max="5636" width="18.28515625" style="1338" customWidth="1"/>
    <col min="5637" max="5637" width="2" style="1338" customWidth="1"/>
    <col min="5638" max="5642" width="15.7109375" style="1338" customWidth="1"/>
    <col min="5643" max="5643" width="13.7109375" style="1338" customWidth="1"/>
    <col min="5644" max="5889" width="11.42578125" style="1338"/>
    <col min="5890" max="5890" width="13.42578125" style="1338" customWidth="1"/>
    <col min="5891" max="5891" width="1.42578125" style="1338" customWidth="1"/>
    <col min="5892" max="5892" width="18.28515625" style="1338" customWidth="1"/>
    <col min="5893" max="5893" width="2" style="1338" customWidth="1"/>
    <col min="5894" max="5898" width="15.7109375" style="1338" customWidth="1"/>
    <col min="5899" max="5899" width="13.7109375" style="1338" customWidth="1"/>
    <col min="5900" max="6145" width="11.42578125" style="1338"/>
    <col min="6146" max="6146" width="13.42578125" style="1338" customWidth="1"/>
    <col min="6147" max="6147" width="1.42578125" style="1338" customWidth="1"/>
    <col min="6148" max="6148" width="18.28515625" style="1338" customWidth="1"/>
    <col min="6149" max="6149" width="2" style="1338" customWidth="1"/>
    <col min="6150" max="6154" width="15.7109375" style="1338" customWidth="1"/>
    <col min="6155" max="6155" width="13.7109375" style="1338" customWidth="1"/>
    <col min="6156" max="6401" width="11.42578125" style="1338"/>
    <col min="6402" max="6402" width="13.42578125" style="1338" customWidth="1"/>
    <col min="6403" max="6403" width="1.42578125" style="1338" customWidth="1"/>
    <col min="6404" max="6404" width="18.28515625" style="1338" customWidth="1"/>
    <col min="6405" max="6405" width="2" style="1338" customWidth="1"/>
    <col min="6406" max="6410" width="15.7109375" style="1338" customWidth="1"/>
    <col min="6411" max="6411" width="13.7109375" style="1338" customWidth="1"/>
    <col min="6412" max="6657" width="11.42578125" style="1338"/>
    <col min="6658" max="6658" width="13.42578125" style="1338" customWidth="1"/>
    <col min="6659" max="6659" width="1.42578125" style="1338" customWidth="1"/>
    <col min="6660" max="6660" width="18.28515625" style="1338" customWidth="1"/>
    <col min="6661" max="6661" width="2" style="1338" customWidth="1"/>
    <col min="6662" max="6666" width="15.7109375" style="1338" customWidth="1"/>
    <col min="6667" max="6667" width="13.7109375" style="1338" customWidth="1"/>
    <col min="6668" max="6913" width="11.42578125" style="1338"/>
    <col min="6914" max="6914" width="13.42578125" style="1338" customWidth="1"/>
    <col min="6915" max="6915" width="1.42578125" style="1338" customWidth="1"/>
    <col min="6916" max="6916" width="18.28515625" style="1338" customWidth="1"/>
    <col min="6917" max="6917" width="2" style="1338" customWidth="1"/>
    <col min="6918" max="6922" width="15.7109375" style="1338" customWidth="1"/>
    <col min="6923" max="6923" width="13.7109375" style="1338" customWidth="1"/>
    <col min="6924" max="7169" width="11.42578125" style="1338"/>
    <col min="7170" max="7170" width="13.42578125" style="1338" customWidth="1"/>
    <col min="7171" max="7171" width="1.42578125" style="1338" customWidth="1"/>
    <col min="7172" max="7172" width="18.28515625" style="1338" customWidth="1"/>
    <col min="7173" max="7173" width="2" style="1338" customWidth="1"/>
    <col min="7174" max="7178" width="15.7109375" style="1338" customWidth="1"/>
    <col min="7179" max="7179" width="13.7109375" style="1338" customWidth="1"/>
    <col min="7180" max="7425" width="11.42578125" style="1338"/>
    <col min="7426" max="7426" width="13.42578125" style="1338" customWidth="1"/>
    <col min="7427" max="7427" width="1.42578125" style="1338" customWidth="1"/>
    <col min="7428" max="7428" width="18.28515625" style="1338" customWidth="1"/>
    <col min="7429" max="7429" width="2" style="1338" customWidth="1"/>
    <col min="7430" max="7434" width="15.7109375" style="1338" customWidth="1"/>
    <col min="7435" max="7435" width="13.7109375" style="1338" customWidth="1"/>
    <col min="7436" max="7681" width="11.42578125" style="1338"/>
    <col min="7682" max="7682" width="13.42578125" style="1338" customWidth="1"/>
    <col min="7683" max="7683" width="1.42578125" style="1338" customWidth="1"/>
    <col min="7684" max="7684" width="18.28515625" style="1338" customWidth="1"/>
    <col min="7685" max="7685" width="2" style="1338" customWidth="1"/>
    <col min="7686" max="7690" width="15.7109375" style="1338" customWidth="1"/>
    <col min="7691" max="7691" width="13.7109375" style="1338" customWidth="1"/>
    <col min="7692" max="7937" width="11.42578125" style="1338"/>
    <col min="7938" max="7938" width="13.42578125" style="1338" customWidth="1"/>
    <col min="7939" max="7939" width="1.42578125" style="1338" customWidth="1"/>
    <col min="7940" max="7940" width="18.28515625" style="1338" customWidth="1"/>
    <col min="7941" max="7941" width="2" style="1338" customWidth="1"/>
    <col min="7942" max="7946" width="15.7109375" style="1338" customWidth="1"/>
    <col min="7947" max="7947" width="13.7109375" style="1338" customWidth="1"/>
    <col min="7948" max="8193" width="11.42578125" style="1338"/>
    <col min="8194" max="8194" width="13.42578125" style="1338" customWidth="1"/>
    <col min="8195" max="8195" width="1.42578125" style="1338" customWidth="1"/>
    <col min="8196" max="8196" width="18.28515625" style="1338" customWidth="1"/>
    <col min="8197" max="8197" width="2" style="1338" customWidth="1"/>
    <col min="8198" max="8202" width="15.7109375" style="1338" customWidth="1"/>
    <col min="8203" max="8203" width="13.7109375" style="1338" customWidth="1"/>
    <col min="8204" max="8449" width="11.42578125" style="1338"/>
    <col min="8450" max="8450" width="13.42578125" style="1338" customWidth="1"/>
    <col min="8451" max="8451" width="1.42578125" style="1338" customWidth="1"/>
    <col min="8452" max="8452" width="18.28515625" style="1338" customWidth="1"/>
    <col min="8453" max="8453" width="2" style="1338" customWidth="1"/>
    <col min="8454" max="8458" width="15.7109375" style="1338" customWidth="1"/>
    <col min="8459" max="8459" width="13.7109375" style="1338" customWidth="1"/>
    <col min="8460" max="8705" width="11.42578125" style="1338"/>
    <col min="8706" max="8706" width="13.42578125" style="1338" customWidth="1"/>
    <col min="8707" max="8707" width="1.42578125" style="1338" customWidth="1"/>
    <col min="8708" max="8708" width="18.28515625" style="1338" customWidth="1"/>
    <col min="8709" max="8709" width="2" style="1338" customWidth="1"/>
    <col min="8710" max="8714" width="15.7109375" style="1338" customWidth="1"/>
    <col min="8715" max="8715" width="13.7109375" style="1338" customWidth="1"/>
    <col min="8716" max="8961" width="11.42578125" style="1338"/>
    <col min="8962" max="8962" width="13.42578125" style="1338" customWidth="1"/>
    <col min="8963" max="8963" width="1.42578125" style="1338" customWidth="1"/>
    <col min="8964" max="8964" width="18.28515625" style="1338" customWidth="1"/>
    <col min="8965" max="8965" width="2" style="1338" customWidth="1"/>
    <col min="8966" max="8970" width="15.7109375" style="1338" customWidth="1"/>
    <col min="8971" max="8971" width="13.7109375" style="1338" customWidth="1"/>
    <col min="8972" max="9217" width="11.42578125" style="1338"/>
    <col min="9218" max="9218" width="13.42578125" style="1338" customWidth="1"/>
    <col min="9219" max="9219" width="1.42578125" style="1338" customWidth="1"/>
    <col min="9220" max="9220" width="18.28515625" style="1338" customWidth="1"/>
    <col min="9221" max="9221" width="2" style="1338" customWidth="1"/>
    <col min="9222" max="9226" width="15.7109375" style="1338" customWidth="1"/>
    <col min="9227" max="9227" width="13.7109375" style="1338" customWidth="1"/>
    <col min="9228" max="9473" width="11.42578125" style="1338"/>
    <col min="9474" max="9474" width="13.42578125" style="1338" customWidth="1"/>
    <col min="9475" max="9475" width="1.42578125" style="1338" customWidth="1"/>
    <col min="9476" max="9476" width="18.28515625" style="1338" customWidth="1"/>
    <col min="9477" max="9477" width="2" style="1338" customWidth="1"/>
    <col min="9478" max="9482" width="15.7109375" style="1338" customWidth="1"/>
    <col min="9483" max="9483" width="13.7109375" style="1338" customWidth="1"/>
    <col min="9484" max="9729" width="11.42578125" style="1338"/>
    <col min="9730" max="9730" width="13.42578125" style="1338" customWidth="1"/>
    <col min="9731" max="9731" width="1.42578125" style="1338" customWidth="1"/>
    <col min="9732" max="9732" width="18.28515625" style="1338" customWidth="1"/>
    <col min="9733" max="9733" width="2" style="1338" customWidth="1"/>
    <col min="9734" max="9738" width="15.7109375" style="1338" customWidth="1"/>
    <col min="9739" max="9739" width="13.7109375" style="1338" customWidth="1"/>
    <col min="9740" max="9985" width="11.42578125" style="1338"/>
    <col min="9986" max="9986" width="13.42578125" style="1338" customWidth="1"/>
    <col min="9987" max="9987" width="1.42578125" style="1338" customWidth="1"/>
    <col min="9988" max="9988" width="18.28515625" style="1338" customWidth="1"/>
    <col min="9989" max="9989" width="2" style="1338" customWidth="1"/>
    <col min="9990" max="9994" width="15.7109375" style="1338" customWidth="1"/>
    <col min="9995" max="9995" width="13.7109375" style="1338" customWidth="1"/>
    <col min="9996" max="10241" width="11.42578125" style="1338"/>
    <col min="10242" max="10242" width="13.42578125" style="1338" customWidth="1"/>
    <col min="10243" max="10243" width="1.42578125" style="1338" customWidth="1"/>
    <col min="10244" max="10244" width="18.28515625" style="1338" customWidth="1"/>
    <col min="10245" max="10245" width="2" style="1338" customWidth="1"/>
    <col min="10246" max="10250" width="15.7109375" style="1338" customWidth="1"/>
    <col min="10251" max="10251" width="13.7109375" style="1338" customWidth="1"/>
    <col min="10252" max="10497" width="11.42578125" style="1338"/>
    <col min="10498" max="10498" width="13.42578125" style="1338" customWidth="1"/>
    <col min="10499" max="10499" width="1.42578125" style="1338" customWidth="1"/>
    <col min="10500" max="10500" width="18.28515625" style="1338" customWidth="1"/>
    <col min="10501" max="10501" width="2" style="1338" customWidth="1"/>
    <col min="10502" max="10506" width="15.7109375" style="1338" customWidth="1"/>
    <col min="10507" max="10507" width="13.7109375" style="1338" customWidth="1"/>
    <col min="10508" max="10753" width="11.42578125" style="1338"/>
    <col min="10754" max="10754" width="13.42578125" style="1338" customWidth="1"/>
    <col min="10755" max="10755" width="1.42578125" style="1338" customWidth="1"/>
    <col min="10756" max="10756" width="18.28515625" style="1338" customWidth="1"/>
    <col min="10757" max="10757" width="2" style="1338" customWidth="1"/>
    <col min="10758" max="10762" width="15.7109375" style="1338" customWidth="1"/>
    <col min="10763" max="10763" width="13.7109375" style="1338" customWidth="1"/>
    <col min="10764" max="11009" width="11.42578125" style="1338"/>
    <col min="11010" max="11010" width="13.42578125" style="1338" customWidth="1"/>
    <col min="11011" max="11011" width="1.42578125" style="1338" customWidth="1"/>
    <col min="11012" max="11012" width="18.28515625" style="1338" customWidth="1"/>
    <col min="11013" max="11013" width="2" style="1338" customWidth="1"/>
    <col min="11014" max="11018" width="15.7109375" style="1338" customWidth="1"/>
    <col min="11019" max="11019" width="13.7109375" style="1338" customWidth="1"/>
    <col min="11020" max="11265" width="11.42578125" style="1338"/>
    <col min="11266" max="11266" width="13.42578125" style="1338" customWidth="1"/>
    <col min="11267" max="11267" width="1.42578125" style="1338" customWidth="1"/>
    <col min="11268" max="11268" width="18.28515625" style="1338" customWidth="1"/>
    <col min="11269" max="11269" width="2" style="1338" customWidth="1"/>
    <col min="11270" max="11274" width="15.7109375" style="1338" customWidth="1"/>
    <col min="11275" max="11275" width="13.7109375" style="1338" customWidth="1"/>
    <col min="11276" max="11521" width="11.42578125" style="1338"/>
    <col min="11522" max="11522" width="13.42578125" style="1338" customWidth="1"/>
    <col min="11523" max="11523" width="1.42578125" style="1338" customWidth="1"/>
    <col min="11524" max="11524" width="18.28515625" style="1338" customWidth="1"/>
    <col min="11525" max="11525" width="2" style="1338" customWidth="1"/>
    <col min="11526" max="11530" width="15.7109375" style="1338" customWidth="1"/>
    <col min="11531" max="11531" width="13.7109375" style="1338" customWidth="1"/>
    <col min="11532" max="11777" width="11.42578125" style="1338"/>
    <col min="11778" max="11778" width="13.42578125" style="1338" customWidth="1"/>
    <col min="11779" max="11779" width="1.42578125" style="1338" customWidth="1"/>
    <col min="11780" max="11780" width="18.28515625" style="1338" customWidth="1"/>
    <col min="11781" max="11781" width="2" style="1338" customWidth="1"/>
    <col min="11782" max="11786" width="15.7109375" style="1338" customWidth="1"/>
    <col min="11787" max="11787" width="13.7109375" style="1338" customWidth="1"/>
    <col min="11788" max="12033" width="11.42578125" style="1338"/>
    <col min="12034" max="12034" width="13.42578125" style="1338" customWidth="1"/>
    <col min="12035" max="12035" width="1.42578125" style="1338" customWidth="1"/>
    <col min="12036" max="12036" width="18.28515625" style="1338" customWidth="1"/>
    <col min="12037" max="12037" width="2" style="1338" customWidth="1"/>
    <col min="12038" max="12042" width="15.7109375" style="1338" customWidth="1"/>
    <col min="12043" max="12043" width="13.7109375" style="1338" customWidth="1"/>
    <col min="12044" max="12289" width="11.42578125" style="1338"/>
    <col min="12290" max="12290" width="13.42578125" style="1338" customWidth="1"/>
    <col min="12291" max="12291" width="1.42578125" style="1338" customWidth="1"/>
    <col min="12292" max="12292" width="18.28515625" style="1338" customWidth="1"/>
    <col min="12293" max="12293" width="2" style="1338" customWidth="1"/>
    <col min="12294" max="12298" width="15.7109375" style="1338" customWidth="1"/>
    <col min="12299" max="12299" width="13.7109375" style="1338" customWidth="1"/>
    <col min="12300" max="12545" width="11.42578125" style="1338"/>
    <col min="12546" max="12546" width="13.42578125" style="1338" customWidth="1"/>
    <col min="12547" max="12547" width="1.42578125" style="1338" customWidth="1"/>
    <col min="12548" max="12548" width="18.28515625" style="1338" customWidth="1"/>
    <col min="12549" max="12549" width="2" style="1338" customWidth="1"/>
    <col min="12550" max="12554" width="15.7109375" style="1338" customWidth="1"/>
    <col min="12555" max="12555" width="13.7109375" style="1338" customWidth="1"/>
    <col min="12556" max="12801" width="11.42578125" style="1338"/>
    <col min="12802" max="12802" width="13.42578125" style="1338" customWidth="1"/>
    <col min="12803" max="12803" width="1.42578125" style="1338" customWidth="1"/>
    <col min="12804" max="12804" width="18.28515625" style="1338" customWidth="1"/>
    <col min="12805" max="12805" width="2" style="1338" customWidth="1"/>
    <col min="12806" max="12810" width="15.7109375" style="1338" customWidth="1"/>
    <col min="12811" max="12811" width="13.7109375" style="1338" customWidth="1"/>
    <col min="12812" max="13057" width="11.42578125" style="1338"/>
    <col min="13058" max="13058" width="13.42578125" style="1338" customWidth="1"/>
    <col min="13059" max="13059" width="1.42578125" style="1338" customWidth="1"/>
    <col min="13060" max="13060" width="18.28515625" style="1338" customWidth="1"/>
    <col min="13061" max="13061" width="2" style="1338" customWidth="1"/>
    <col min="13062" max="13066" width="15.7109375" style="1338" customWidth="1"/>
    <col min="13067" max="13067" width="13.7109375" style="1338" customWidth="1"/>
    <col min="13068" max="13313" width="11.42578125" style="1338"/>
    <col min="13314" max="13314" width="13.42578125" style="1338" customWidth="1"/>
    <col min="13315" max="13315" width="1.42578125" style="1338" customWidth="1"/>
    <col min="13316" max="13316" width="18.28515625" style="1338" customWidth="1"/>
    <col min="13317" max="13317" width="2" style="1338" customWidth="1"/>
    <col min="13318" max="13322" width="15.7109375" style="1338" customWidth="1"/>
    <col min="13323" max="13323" width="13.7109375" style="1338" customWidth="1"/>
    <col min="13324" max="13569" width="11.42578125" style="1338"/>
    <col min="13570" max="13570" width="13.42578125" style="1338" customWidth="1"/>
    <col min="13571" max="13571" width="1.42578125" style="1338" customWidth="1"/>
    <col min="13572" max="13572" width="18.28515625" style="1338" customWidth="1"/>
    <col min="13573" max="13573" width="2" style="1338" customWidth="1"/>
    <col min="13574" max="13578" width="15.7109375" style="1338" customWidth="1"/>
    <col min="13579" max="13579" width="13.7109375" style="1338" customWidth="1"/>
    <col min="13580" max="13825" width="11.42578125" style="1338"/>
    <col min="13826" max="13826" width="13.42578125" style="1338" customWidth="1"/>
    <col min="13827" max="13827" width="1.42578125" style="1338" customWidth="1"/>
    <col min="13828" max="13828" width="18.28515625" style="1338" customWidth="1"/>
    <col min="13829" max="13829" width="2" style="1338" customWidth="1"/>
    <col min="13830" max="13834" width="15.7109375" style="1338" customWidth="1"/>
    <col min="13835" max="13835" width="13.7109375" style="1338" customWidth="1"/>
    <col min="13836" max="14081" width="11.42578125" style="1338"/>
    <col min="14082" max="14082" width="13.42578125" style="1338" customWidth="1"/>
    <col min="14083" max="14083" width="1.42578125" style="1338" customWidth="1"/>
    <col min="14084" max="14084" width="18.28515625" style="1338" customWidth="1"/>
    <col min="14085" max="14085" width="2" style="1338" customWidth="1"/>
    <col min="14086" max="14090" width="15.7109375" style="1338" customWidth="1"/>
    <col min="14091" max="14091" width="13.7109375" style="1338" customWidth="1"/>
    <col min="14092" max="14337" width="11.42578125" style="1338"/>
    <col min="14338" max="14338" width="13.42578125" style="1338" customWidth="1"/>
    <col min="14339" max="14339" width="1.42578125" style="1338" customWidth="1"/>
    <col min="14340" max="14340" width="18.28515625" style="1338" customWidth="1"/>
    <col min="14341" max="14341" width="2" style="1338" customWidth="1"/>
    <col min="14342" max="14346" width="15.7109375" style="1338" customWidth="1"/>
    <col min="14347" max="14347" width="13.7109375" style="1338" customWidth="1"/>
    <col min="14348" max="14593" width="11.42578125" style="1338"/>
    <col min="14594" max="14594" width="13.42578125" style="1338" customWidth="1"/>
    <col min="14595" max="14595" width="1.42578125" style="1338" customWidth="1"/>
    <col min="14596" max="14596" width="18.28515625" style="1338" customWidth="1"/>
    <col min="14597" max="14597" width="2" style="1338" customWidth="1"/>
    <col min="14598" max="14602" width="15.7109375" style="1338" customWidth="1"/>
    <col min="14603" max="14603" width="13.7109375" style="1338" customWidth="1"/>
    <col min="14604" max="14849" width="11.42578125" style="1338"/>
    <col min="14850" max="14850" width="13.42578125" style="1338" customWidth="1"/>
    <col min="14851" max="14851" width="1.42578125" style="1338" customWidth="1"/>
    <col min="14852" max="14852" width="18.28515625" style="1338" customWidth="1"/>
    <col min="14853" max="14853" width="2" style="1338" customWidth="1"/>
    <col min="14854" max="14858" width="15.7109375" style="1338" customWidth="1"/>
    <col min="14859" max="14859" width="13.7109375" style="1338" customWidth="1"/>
    <col min="14860" max="15105" width="11.42578125" style="1338"/>
    <col min="15106" max="15106" width="13.42578125" style="1338" customWidth="1"/>
    <col min="15107" max="15107" width="1.42578125" style="1338" customWidth="1"/>
    <col min="15108" max="15108" width="18.28515625" style="1338" customWidth="1"/>
    <col min="15109" max="15109" width="2" style="1338" customWidth="1"/>
    <col min="15110" max="15114" width="15.7109375" style="1338" customWidth="1"/>
    <col min="15115" max="15115" width="13.7109375" style="1338" customWidth="1"/>
    <col min="15116" max="15361" width="11.42578125" style="1338"/>
    <col min="15362" max="15362" width="13.42578125" style="1338" customWidth="1"/>
    <col min="15363" max="15363" width="1.42578125" style="1338" customWidth="1"/>
    <col min="15364" max="15364" width="18.28515625" style="1338" customWidth="1"/>
    <col min="15365" max="15365" width="2" style="1338" customWidth="1"/>
    <col min="15366" max="15370" width="15.7109375" style="1338" customWidth="1"/>
    <col min="15371" max="15371" width="13.7109375" style="1338" customWidth="1"/>
    <col min="15372" max="15617" width="11.42578125" style="1338"/>
    <col min="15618" max="15618" width="13.42578125" style="1338" customWidth="1"/>
    <col min="15619" max="15619" width="1.42578125" style="1338" customWidth="1"/>
    <col min="15620" max="15620" width="18.28515625" style="1338" customWidth="1"/>
    <col min="15621" max="15621" width="2" style="1338" customWidth="1"/>
    <col min="15622" max="15626" width="15.7109375" style="1338" customWidth="1"/>
    <col min="15627" max="15627" width="13.7109375" style="1338" customWidth="1"/>
    <col min="15628" max="15873" width="11.42578125" style="1338"/>
    <col min="15874" max="15874" width="13.42578125" style="1338" customWidth="1"/>
    <col min="15875" max="15875" width="1.42578125" style="1338" customWidth="1"/>
    <col min="15876" max="15876" width="18.28515625" style="1338" customWidth="1"/>
    <col min="15877" max="15877" width="2" style="1338" customWidth="1"/>
    <col min="15878" max="15882" width="15.7109375" style="1338" customWidth="1"/>
    <col min="15883" max="15883" width="13.7109375" style="1338" customWidth="1"/>
    <col min="15884" max="16129" width="11.42578125" style="1338"/>
    <col min="16130" max="16130" width="13.42578125" style="1338" customWidth="1"/>
    <col min="16131" max="16131" width="1.42578125" style="1338" customWidth="1"/>
    <col min="16132" max="16132" width="18.28515625" style="1338" customWidth="1"/>
    <col min="16133" max="16133" width="2" style="1338" customWidth="1"/>
    <col min="16134" max="16138" width="15.7109375" style="1338" customWidth="1"/>
    <col min="16139" max="16139" width="13.7109375" style="1338" customWidth="1"/>
    <col min="16140" max="16384" width="11.42578125" style="1338"/>
  </cols>
  <sheetData>
    <row r="1" spans="1:14" s="1272" customFormat="1" ht="18">
      <c r="A1" s="1249" t="str">
        <f>"Section 8c : Bilan - Rémunération des artistes et des créateurs "&amp;'Page de garde'!C4</f>
        <v>Section 8c : Bilan - Rémunération des artistes et des créateurs 2018-2019</v>
      </c>
      <c r="B1" s="1509"/>
      <c r="C1" s="1270"/>
      <c r="D1" s="1249"/>
      <c r="E1" s="1271"/>
      <c r="F1" s="1249"/>
      <c r="G1" s="1271"/>
      <c r="H1" s="1249"/>
      <c r="J1" s="1249"/>
      <c r="K1" s="1385" t="s">
        <v>337</v>
      </c>
      <c r="L1" s="1267"/>
    </row>
    <row r="2" spans="1:14" s="1272" customFormat="1" ht="15.75">
      <c r="A2" s="1315" t="s">
        <v>729</v>
      </c>
      <c r="B2" s="1315"/>
      <c r="C2" s="1270"/>
      <c r="D2" s="1315"/>
      <c r="E2" s="1271"/>
      <c r="F2" s="1315"/>
      <c r="G2" s="1271"/>
      <c r="H2" s="1315"/>
      <c r="J2" s="1315"/>
      <c r="K2" s="1385"/>
      <c r="L2" s="1267"/>
    </row>
    <row r="3" spans="1:14" s="1337" customFormat="1" ht="18.75" customHeight="1">
      <c r="A3" s="1215" t="s">
        <v>731</v>
      </c>
      <c r="B3" s="1314"/>
      <c r="D3" s="1314"/>
      <c r="F3" s="1314"/>
      <c r="H3" s="1314"/>
      <c r="J3" s="1314"/>
    </row>
    <row r="4" spans="1:14" s="1337" customFormat="1" ht="17.25" customHeight="1">
      <c r="A4" s="1340" t="s">
        <v>467</v>
      </c>
      <c r="B4" s="1314"/>
      <c r="D4" s="1314"/>
      <c r="F4" s="1314"/>
      <c r="H4" s="1314"/>
      <c r="J4" s="1314"/>
    </row>
    <row r="5" spans="1:14" s="1337" customFormat="1" ht="19.5" customHeight="1">
      <c r="A5" s="1863" t="s">
        <v>9</v>
      </c>
      <c r="B5" s="1316"/>
      <c r="C5" s="2173">
        <f>'Page de garde'!$C$3</f>
        <v>0</v>
      </c>
      <c r="D5" s="2174"/>
      <c r="E5" s="2173"/>
      <c r="F5" s="2174"/>
      <c r="G5" s="2173"/>
      <c r="H5" s="2174"/>
      <c r="I5" s="2173"/>
      <c r="J5" s="1316"/>
    </row>
    <row r="6" spans="1:14" s="1337" customFormat="1" ht="12" customHeight="1">
      <c r="A6" s="1340"/>
      <c r="B6" s="44"/>
      <c r="D6" s="44"/>
      <c r="F6" s="44"/>
      <c r="H6" s="44"/>
      <c r="J6" s="44"/>
    </row>
    <row r="7" spans="1:14" ht="12">
      <c r="A7" s="1337"/>
      <c r="B7" s="1548"/>
      <c r="C7" s="1273">
        <v>1</v>
      </c>
      <c r="D7" s="1548"/>
      <c r="E7" s="1273">
        <v>2</v>
      </c>
      <c r="F7" s="1548"/>
      <c r="G7" s="1273">
        <v>3</v>
      </c>
      <c r="H7" s="1548"/>
      <c r="I7" s="1273">
        <v>4</v>
      </c>
      <c r="J7" s="1548"/>
    </row>
    <row r="8" spans="1:14" ht="21" customHeight="1">
      <c r="A8" s="1274" t="s">
        <v>478</v>
      </c>
      <c r="B8" s="1548"/>
      <c r="C8" s="1275"/>
      <c r="D8" s="1548"/>
      <c r="E8" s="1276"/>
      <c r="F8" s="1548"/>
      <c r="G8" s="1276"/>
      <c r="H8" s="1548"/>
      <c r="I8" s="1276"/>
      <c r="J8" s="1548"/>
    </row>
    <row r="9" spans="1:14" s="1337" customFormat="1" ht="10.5" customHeight="1">
      <c r="A9" s="1274"/>
      <c r="B9" s="1549"/>
      <c r="C9" s="2171"/>
      <c r="D9" s="1549"/>
      <c r="E9" s="2172"/>
      <c r="F9" s="1549"/>
      <c r="G9" s="2172"/>
      <c r="H9" s="1549"/>
      <c r="I9" s="2172"/>
      <c r="J9" s="1549"/>
    </row>
    <row r="10" spans="1:14" ht="17.25" customHeight="1">
      <c r="A10" s="1257" t="s">
        <v>727</v>
      </c>
      <c r="B10" s="1561"/>
      <c r="C10" s="2090"/>
      <c r="D10" s="1561"/>
      <c r="E10" s="2090"/>
      <c r="F10" s="1561"/>
      <c r="G10" s="2090"/>
      <c r="H10" s="1561"/>
      <c r="I10" s="2090"/>
      <c r="J10" s="1561"/>
    </row>
    <row r="11" spans="1:14" s="1337" customFormat="1" ht="7.5" customHeight="1">
      <c r="A11" s="1260"/>
      <c r="B11" s="1592"/>
      <c r="C11" s="1638"/>
      <c r="D11" s="1548"/>
      <c r="E11" s="1638"/>
      <c r="F11" s="1548"/>
      <c r="G11" s="1638"/>
      <c r="H11" s="1548"/>
      <c r="I11" s="1638"/>
      <c r="J11" s="1548"/>
    </row>
    <row r="12" spans="1:14" ht="12" hidden="1">
      <c r="A12" s="1336" t="s">
        <v>771</v>
      </c>
      <c r="B12" s="1850"/>
      <c r="C12" s="2178">
        <f>IF(AND(B23="",B24=""),0,1)</f>
        <v>0</v>
      </c>
      <c r="D12" s="2112"/>
      <c r="E12" s="2179">
        <f>IF(AND(D23="",D24=""),0,1)</f>
        <v>0</v>
      </c>
      <c r="F12" s="2112"/>
      <c r="G12" s="2179">
        <f>IF(AND(F23="",F24=""),0,1)</f>
        <v>0</v>
      </c>
      <c r="H12" s="2112"/>
      <c r="I12" s="2179">
        <f>IF(AND(H23="",H24=""),0,1)</f>
        <v>0</v>
      </c>
      <c r="J12" s="2112"/>
      <c r="K12" s="2090">
        <f>SUM(C12:I12)</f>
        <v>0</v>
      </c>
      <c r="N12" s="1423"/>
    </row>
    <row r="13" spans="1:14" ht="4.5" customHeight="1">
      <c r="A13" s="1336"/>
      <c r="B13" s="1865"/>
      <c r="C13" s="2180"/>
      <c r="D13" s="2181"/>
      <c r="E13" s="2180"/>
      <c r="F13" s="2181"/>
      <c r="G13" s="2180"/>
      <c r="H13" s="2181"/>
      <c r="I13" s="2180"/>
      <c r="J13" s="2114"/>
      <c r="K13" s="1560"/>
      <c r="N13" s="1423"/>
    </row>
    <row r="14" spans="1:14" ht="6" customHeight="1">
      <c r="A14" s="1336"/>
      <c r="B14" s="1333"/>
      <c r="C14" s="1468"/>
      <c r="D14" s="1626"/>
      <c r="E14" s="1468"/>
      <c r="F14" s="1626"/>
      <c r="G14" s="1468"/>
      <c r="H14" s="1626"/>
      <c r="I14" s="1468"/>
      <c r="J14" s="1626"/>
      <c r="N14" s="1423"/>
    </row>
    <row r="15" spans="1:14" ht="12" customHeight="1">
      <c r="A15" s="1269" t="s">
        <v>734</v>
      </c>
      <c r="B15" s="1423"/>
      <c r="C15" s="1277"/>
      <c r="D15" s="2169"/>
      <c r="E15" s="1337"/>
      <c r="F15" s="2169"/>
      <c r="G15" s="1337"/>
      <c r="H15" s="2169"/>
      <c r="I15" s="1337"/>
      <c r="J15" s="2269" t="s">
        <v>479</v>
      </c>
      <c r="K15" s="2270"/>
    </row>
    <row r="16" spans="1:14" s="1279" customFormat="1" ht="12">
      <c r="A16" s="1534" t="s">
        <v>749</v>
      </c>
      <c r="B16" s="2098" t="s">
        <v>632</v>
      </c>
      <c r="C16" s="2097"/>
      <c r="D16" s="2098" t="s">
        <v>632</v>
      </c>
      <c r="E16" s="2097"/>
      <c r="F16" s="2098" t="s">
        <v>632</v>
      </c>
      <c r="G16" s="2097"/>
      <c r="H16" s="2098" t="s">
        <v>632</v>
      </c>
      <c r="I16" s="2097"/>
      <c r="J16" s="2098" t="s">
        <v>632</v>
      </c>
      <c r="K16" s="2097"/>
      <c r="L16" s="1278"/>
    </row>
    <row r="17" spans="1:12" s="1279" customFormat="1" ht="14.1" customHeight="1">
      <c r="A17" s="1866" t="s">
        <v>589</v>
      </c>
      <c r="B17" s="2100"/>
      <c r="C17" s="2099"/>
      <c r="D17" s="2100"/>
      <c r="E17" s="2099"/>
      <c r="F17" s="2100"/>
      <c r="G17" s="2099"/>
      <c r="H17" s="2100"/>
      <c r="I17" s="2099"/>
      <c r="J17" s="2100">
        <f>B17+D17+F17+H17</f>
        <v>0</v>
      </c>
      <c r="K17" s="2099">
        <f>C17+E17+G17+I17</f>
        <v>0</v>
      </c>
      <c r="L17" s="1278"/>
    </row>
    <row r="18" spans="1:12" s="1279" customFormat="1" ht="14.1" customHeight="1">
      <c r="A18" s="1866" t="s">
        <v>590</v>
      </c>
      <c r="B18" s="2100"/>
      <c r="C18" s="2099"/>
      <c r="D18" s="2100"/>
      <c r="E18" s="2099"/>
      <c r="F18" s="2100"/>
      <c r="G18" s="2099"/>
      <c r="H18" s="2100"/>
      <c r="I18" s="2099"/>
      <c r="J18" s="2100">
        <f>B18+D18+F18+H18</f>
        <v>0</v>
      </c>
      <c r="K18" s="2099">
        <f>C18+E18+G18+I18</f>
        <v>0</v>
      </c>
      <c r="L18" s="1278"/>
    </row>
    <row r="19" spans="1:12" s="1279" customFormat="1" ht="12">
      <c r="A19" s="1534" t="s">
        <v>480</v>
      </c>
      <c r="B19" s="2098" t="s">
        <v>632</v>
      </c>
      <c r="C19" s="2097"/>
      <c r="D19" s="2098" t="s">
        <v>632</v>
      </c>
      <c r="E19" s="2097"/>
      <c r="F19" s="2098" t="s">
        <v>632</v>
      </c>
      <c r="G19" s="2097"/>
      <c r="H19" s="2098" t="s">
        <v>632</v>
      </c>
      <c r="I19" s="2097"/>
      <c r="J19" s="2098" t="s">
        <v>632</v>
      </c>
      <c r="K19" s="2097"/>
      <c r="L19" s="1278"/>
    </row>
    <row r="20" spans="1:12" s="1279" customFormat="1" ht="14.1" customHeight="1">
      <c r="A20" s="1866" t="s">
        <v>589</v>
      </c>
      <c r="B20" s="2100"/>
      <c r="C20" s="2099"/>
      <c r="D20" s="2100"/>
      <c r="E20" s="2099"/>
      <c r="F20" s="2100"/>
      <c r="G20" s="2099"/>
      <c r="H20" s="2100"/>
      <c r="I20" s="2099"/>
      <c r="J20" s="2100">
        <f>B20+D20+F20+H20</f>
        <v>0</v>
      </c>
      <c r="K20" s="2099">
        <f>C20+E20+G20+I20</f>
        <v>0</v>
      </c>
      <c r="L20" s="1278"/>
    </row>
    <row r="21" spans="1:12" s="1279" customFormat="1" ht="14.1" customHeight="1">
      <c r="A21" s="1866" t="s">
        <v>590</v>
      </c>
      <c r="B21" s="2100"/>
      <c r="C21" s="2099"/>
      <c r="D21" s="2100"/>
      <c r="E21" s="2099"/>
      <c r="F21" s="2100"/>
      <c r="G21" s="2099"/>
      <c r="H21" s="2100"/>
      <c r="I21" s="2099"/>
      <c r="J21" s="2100">
        <f>B21+D21+F21+H21</f>
        <v>0</v>
      </c>
      <c r="K21" s="2099">
        <f>C21+E21+G21+I21</f>
        <v>0</v>
      </c>
      <c r="L21" s="1278"/>
    </row>
    <row r="22" spans="1:12" s="1279" customFormat="1" ht="12">
      <c r="A22" s="1534" t="s">
        <v>481</v>
      </c>
      <c r="B22" s="2098" t="s">
        <v>632</v>
      </c>
      <c r="C22" s="2102"/>
      <c r="D22" s="2098" t="s">
        <v>632</v>
      </c>
      <c r="E22" s="2102"/>
      <c r="F22" s="2098" t="s">
        <v>632</v>
      </c>
      <c r="G22" s="2102"/>
      <c r="H22" s="2098" t="s">
        <v>632</v>
      </c>
      <c r="I22" s="2102"/>
      <c r="J22" s="2098" t="s">
        <v>632</v>
      </c>
      <c r="K22" s="2102"/>
      <c r="L22" s="1278"/>
    </row>
    <row r="23" spans="1:12" s="1279" customFormat="1" ht="12">
      <c r="A23" s="1866" t="s">
        <v>589</v>
      </c>
      <c r="B23" s="2100"/>
      <c r="C23" s="2099"/>
      <c r="D23" s="2100"/>
      <c r="E23" s="2099"/>
      <c r="F23" s="2100"/>
      <c r="G23" s="2099"/>
      <c r="H23" s="2100"/>
      <c r="I23" s="2099"/>
      <c r="J23" s="2100">
        <f>B23+D23+F23+H23</f>
        <v>0</v>
      </c>
      <c r="K23" s="2099">
        <f>C23+E23+G23+I23</f>
        <v>0</v>
      </c>
      <c r="L23" s="1278"/>
    </row>
    <row r="24" spans="1:12" s="1279" customFormat="1" ht="12">
      <c r="A24" s="1866" t="s">
        <v>590</v>
      </c>
      <c r="B24" s="2100"/>
      <c r="C24" s="2099"/>
      <c r="D24" s="2100"/>
      <c r="E24" s="2099"/>
      <c r="F24" s="2100"/>
      <c r="G24" s="2099"/>
      <c r="H24" s="2100"/>
      <c r="I24" s="2099"/>
      <c r="J24" s="2100">
        <f>B24+D24+F24+H24</f>
        <v>0</v>
      </c>
      <c r="K24" s="2099">
        <f>C24+E24+G24+I24</f>
        <v>0</v>
      </c>
      <c r="L24" s="1278"/>
    </row>
    <row r="25" spans="1:12" s="1279" customFormat="1" ht="10.5" customHeight="1">
      <c r="A25" s="1534" t="s">
        <v>482</v>
      </c>
      <c r="B25" s="2098" t="s">
        <v>632</v>
      </c>
      <c r="C25" s="2102"/>
      <c r="D25" s="2098" t="s">
        <v>632</v>
      </c>
      <c r="E25" s="2102"/>
      <c r="F25" s="2098" t="s">
        <v>632</v>
      </c>
      <c r="G25" s="2102"/>
      <c r="H25" s="2098" t="s">
        <v>632</v>
      </c>
      <c r="I25" s="2102"/>
      <c r="J25" s="2098" t="s">
        <v>632</v>
      </c>
      <c r="K25" s="2102"/>
      <c r="L25" s="1278"/>
    </row>
    <row r="26" spans="1:12" s="1279" customFormat="1" ht="14.1" customHeight="1">
      <c r="A26" s="1866" t="s">
        <v>589</v>
      </c>
      <c r="B26" s="2100"/>
      <c r="C26" s="2099"/>
      <c r="D26" s="2100"/>
      <c r="E26" s="2099"/>
      <c r="F26" s="2100"/>
      <c r="G26" s="2099"/>
      <c r="H26" s="2100"/>
      <c r="I26" s="2099"/>
      <c r="J26" s="2100">
        <f>B26+D26+F26+H26</f>
        <v>0</v>
      </c>
      <c r="K26" s="2099">
        <f>C26+E26+G26+I26</f>
        <v>0</v>
      </c>
      <c r="L26" s="1278"/>
    </row>
    <row r="27" spans="1:12" s="1279" customFormat="1" ht="14.1" customHeight="1">
      <c r="A27" s="1866" t="s">
        <v>590</v>
      </c>
      <c r="B27" s="2100"/>
      <c r="C27" s="2099"/>
      <c r="D27" s="2100"/>
      <c r="E27" s="2099"/>
      <c r="F27" s="2100"/>
      <c r="G27" s="2099"/>
      <c r="H27" s="2100"/>
      <c r="I27" s="2099"/>
      <c r="J27" s="2100">
        <f>B27+D27+F27+H27</f>
        <v>0</v>
      </c>
      <c r="K27" s="2099">
        <f>C27+E27+G27+I27</f>
        <v>0</v>
      </c>
      <c r="L27" s="1278"/>
    </row>
    <row r="28" spans="1:12" s="1279" customFormat="1" ht="10.5" customHeight="1">
      <c r="A28" s="1534" t="s">
        <v>483</v>
      </c>
      <c r="B28" s="2098" t="s">
        <v>632</v>
      </c>
      <c r="C28" s="2102"/>
      <c r="D28" s="2098" t="s">
        <v>632</v>
      </c>
      <c r="E28" s="2102"/>
      <c r="F28" s="2098" t="s">
        <v>632</v>
      </c>
      <c r="G28" s="2102"/>
      <c r="H28" s="2098" t="s">
        <v>632</v>
      </c>
      <c r="I28" s="2102"/>
      <c r="J28" s="2098" t="s">
        <v>632</v>
      </c>
      <c r="K28" s="2102"/>
      <c r="L28" s="1278"/>
    </row>
    <row r="29" spans="1:12" s="1279" customFormat="1" ht="14.1" customHeight="1">
      <c r="A29" s="1866" t="s">
        <v>589</v>
      </c>
      <c r="B29" s="2100"/>
      <c r="C29" s="2099"/>
      <c r="D29" s="2100"/>
      <c r="E29" s="2099"/>
      <c r="F29" s="2100"/>
      <c r="G29" s="2099"/>
      <c r="H29" s="2100"/>
      <c r="I29" s="2099"/>
      <c r="J29" s="2100">
        <f>B29+D29+F29+H29</f>
        <v>0</v>
      </c>
      <c r="K29" s="2099">
        <f>C29+E29+G29+I29</f>
        <v>0</v>
      </c>
      <c r="L29" s="1278"/>
    </row>
    <row r="30" spans="1:12" s="1279" customFormat="1" ht="14.1" customHeight="1">
      <c r="A30" s="1866" t="s">
        <v>590</v>
      </c>
      <c r="B30" s="2100"/>
      <c r="C30" s="2099"/>
      <c r="D30" s="2100"/>
      <c r="E30" s="2099"/>
      <c r="F30" s="2100"/>
      <c r="G30" s="2099"/>
      <c r="H30" s="2100"/>
      <c r="I30" s="2099"/>
      <c r="J30" s="2100">
        <f>B30+D30+F30+H30</f>
        <v>0</v>
      </c>
      <c r="K30" s="2099">
        <f>C30+E30+G30+I30</f>
        <v>0</v>
      </c>
      <c r="L30" s="1278"/>
    </row>
    <row r="31" spans="1:12" s="1279" customFormat="1" ht="14.1" customHeight="1">
      <c r="A31" s="1534" t="s">
        <v>472</v>
      </c>
      <c r="C31" s="2099"/>
      <c r="D31" s="1338"/>
      <c r="E31" s="2099"/>
      <c r="F31" s="1338"/>
      <c r="G31" s="2099"/>
      <c r="H31" s="1338"/>
      <c r="I31" s="2099"/>
      <c r="J31" s="1338"/>
      <c r="K31" s="2099">
        <f>SUM(C31:I31)</f>
        <v>0</v>
      </c>
      <c r="L31" s="1278"/>
    </row>
    <row r="32" spans="1:12" s="1279" customFormat="1" ht="14.1" customHeight="1">
      <c r="A32" s="1534" t="s">
        <v>485</v>
      </c>
      <c r="C32" s="2099"/>
      <c r="D32" s="1338"/>
      <c r="E32" s="2099"/>
      <c r="F32" s="1338"/>
      <c r="G32" s="2099"/>
      <c r="H32" s="1338"/>
      <c r="I32" s="2099"/>
      <c r="J32" s="1338"/>
      <c r="K32" s="2099">
        <f>SUM(C32:I32)</f>
        <v>0</v>
      </c>
      <c r="L32" s="1278"/>
    </row>
    <row r="33" spans="1:14" s="1279" customFormat="1" ht="14.1" customHeight="1">
      <c r="A33" s="1534" t="s">
        <v>486</v>
      </c>
      <c r="C33" s="2099"/>
      <c r="D33" s="1338"/>
      <c r="E33" s="2099"/>
      <c r="F33" s="1338"/>
      <c r="G33" s="2099"/>
      <c r="H33" s="1338"/>
      <c r="I33" s="2099"/>
      <c r="J33" s="1338"/>
      <c r="K33" s="2099">
        <f t="shared" ref="K33:K36" si="0">SUM(C33:I33)</f>
        <v>0</v>
      </c>
      <c r="L33" s="1278"/>
    </row>
    <row r="34" spans="1:14" s="1279" customFormat="1" ht="14.1" customHeight="1">
      <c r="A34" s="1534" t="s">
        <v>474</v>
      </c>
      <c r="B34" s="1341"/>
      <c r="C34" s="2099"/>
      <c r="D34" s="1598"/>
      <c r="E34" s="2099"/>
      <c r="F34" s="1598"/>
      <c r="G34" s="2099"/>
      <c r="H34" s="1598"/>
      <c r="I34" s="2099"/>
      <c r="J34" s="1598"/>
      <c r="K34" s="2099">
        <f t="shared" si="0"/>
        <v>0</v>
      </c>
      <c r="L34" s="1278"/>
    </row>
    <row r="35" spans="1:14" s="1279" customFormat="1" ht="14.1" customHeight="1">
      <c r="A35" s="1534" t="s">
        <v>517</v>
      </c>
      <c r="B35" s="1341"/>
      <c r="C35" s="2099"/>
      <c r="D35" s="1598"/>
      <c r="E35" s="2099"/>
      <c r="F35" s="1598"/>
      <c r="G35" s="2099"/>
      <c r="H35" s="1598"/>
      <c r="I35" s="2099"/>
      <c r="J35" s="1598"/>
      <c r="K35" s="2099">
        <f t="shared" si="0"/>
        <v>0</v>
      </c>
      <c r="L35" s="1278"/>
    </row>
    <row r="36" spans="1:14" s="1279" customFormat="1" ht="14.1" customHeight="1">
      <c r="A36" s="1534" t="s">
        <v>487</v>
      </c>
      <c r="B36" s="1341"/>
      <c r="C36" s="2099"/>
      <c r="D36" s="1598"/>
      <c r="E36" s="2099"/>
      <c r="F36" s="1598"/>
      <c r="G36" s="2099"/>
      <c r="H36" s="1598"/>
      <c r="I36" s="2099"/>
      <c r="J36" s="1598"/>
      <c r="K36" s="2099">
        <f t="shared" si="0"/>
        <v>0</v>
      </c>
      <c r="L36" s="1278"/>
    </row>
    <row r="37" spans="1:14" s="1279" customFormat="1" ht="14.1" customHeight="1">
      <c r="A37" s="1598" t="s">
        <v>484</v>
      </c>
      <c r="B37" s="1328"/>
      <c r="C37" s="2099"/>
      <c r="D37" s="1281"/>
      <c r="E37" s="2099"/>
      <c r="F37" s="1281"/>
      <c r="G37" s="2099"/>
      <c r="H37" s="1281"/>
      <c r="I37" s="2099"/>
      <c r="J37" s="1281"/>
      <c r="K37" s="2099">
        <f>SUM(C37:I37)</f>
        <v>0</v>
      </c>
      <c r="L37" s="1278"/>
    </row>
    <row r="38" spans="1:14" s="1279" customFormat="1" ht="14.1" customHeight="1" thickBot="1">
      <c r="A38" s="1534" t="s">
        <v>12</v>
      </c>
      <c r="B38" s="1328"/>
      <c r="C38" s="2099"/>
      <c r="D38" s="1281"/>
      <c r="E38" s="2099"/>
      <c r="F38" s="1281"/>
      <c r="G38" s="2099"/>
      <c r="H38" s="1281"/>
      <c r="I38" s="2099"/>
      <c r="J38" s="1281"/>
      <c r="K38" s="2099">
        <f>SUM(C38:I38)</f>
        <v>0</v>
      </c>
      <c r="L38" s="1278"/>
    </row>
    <row r="39" spans="1:14" ht="14.1" customHeight="1" thickBot="1">
      <c r="A39" s="1274" t="s">
        <v>13</v>
      </c>
      <c r="B39" s="1328"/>
      <c r="C39" s="1424">
        <f>SUM(C17:C38)</f>
        <v>0</v>
      </c>
      <c r="D39" s="1281"/>
      <c r="E39" s="1280">
        <f>SUM(E17:E38)</f>
        <v>0</v>
      </c>
      <c r="F39" s="1281"/>
      <c r="G39" s="1280">
        <f>SUM(G17:G38)</f>
        <v>0</v>
      </c>
      <c r="H39" s="1281"/>
      <c r="I39" s="1280">
        <f>SUM(I17:I38)</f>
        <v>0</v>
      </c>
      <c r="J39" s="1281"/>
      <c r="K39" s="1384">
        <f>SUM(K17:K38)</f>
        <v>0</v>
      </c>
    </row>
    <row r="40" spans="1:14" ht="12.75" customHeight="1">
      <c r="B40" s="1328"/>
      <c r="C40" s="1277"/>
      <c r="D40" s="1281"/>
      <c r="E40" s="1337"/>
      <c r="F40" s="1281"/>
      <c r="G40" s="1337"/>
      <c r="H40" s="1281"/>
      <c r="I40" s="1337"/>
      <c r="J40" s="1281"/>
    </row>
    <row r="41" spans="1:14" ht="12">
      <c r="A41" s="2188" t="s">
        <v>773</v>
      </c>
      <c r="B41" s="2213"/>
      <c r="C41" s="2229"/>
      <c r="D41" s="2214"/>
      <c r="E41" s="2229"/>
      <c r="F41" s="2214"/>
      <c r="G41" s="2229"/>
      <c r="H41" s="2214"/>
      <c r="I41" s="2229"/>
      <c r="J41" s="2214"/>
      <c r="K41" s="1560"/>
      <c r="N41" s="1423"/>
    </row>
    <row r="42" spans="1:14" ht="14.1" customHeight="1">
      <c r="A42" s="1866" t="s">
        <v>589</v>
      </c>
      <c r="B42" s="1845"/>
      <c r="C42" s="2230" t="str">
        <f>IF(C23="","",C23/(B23*C$12))</f>
        <v/>
      </c>
      <c r="D42" s="2096"/>
      <c r="E42" s="2230" t="str">
        <f>IF(E23="","",E23/(D23*E$12))</f>
        <v/>
      </c>
      <c r="F42" s="2096"/>
      <c r="G42" s="2230" t="str">
        <f>IF(G23="","",G23/(F23*G$12))</f>
        <v/>
      </c>
      <c r="H42" s="2096"/>
      <c r="I42" s="2230" t="str">
        <f>IF(I23="","",I23/(H23*I$12))</f>
        <v/>
      </c>
      <c r="J42" s="2096"/>
      <c r="K42" s="2230" t="str">
        <f>IF(OR(K23=0,J23=0),"",K23/(J23*K$12))</f>
        <v/>
      </c>
      <c r="N42" s="1423"/>
    </row>
    <row r="43" spans="1:14" ht="14.1" customHeight="1">
      <c r="A43" s="1866" t="s">
        <v>590</v>
      </c>
      <c r="B43" s="1845"/>
      <c r="C43" s="2230" t="str">
        <f>IF(C24="","",C24/(B24*C$12))</f>
        <v/>
      </c>
      <c r="D43" s="2096"/>
      <c r="E43" s="2230" t="str">
        <f>IF(E24="","",E24/(D24*E$12))</f>
        <v/>
      </c>
      <c r="F43" s="2096"/>
      <c r="G43" s="2230" t="str">
        <f>IF(G24="","",G24/(F24*G$12))</f>
        <v/>
      </c>
      <c r="H43" s="2096"/>
      <c r="I43" s="2230" t="str">
        <f>IF(I24="","",I24/(H24*I$12))</f>
        <v/>
      </c>
      <c r="J43" s="2096"/>
      <c r="K43" s="2230" t="str">
        <f>IF(OR(K24=0,J24=0),"",K24/(J24*K$12))</f>
        <v/>
      </c>
      <c r="N43" s="1423"/>
    </row>
    <row r="44" spans="1:14" ht="12">
      <c r="A44" s="1866"/>
      <c r="B44" s="2213"/>
      <c r="C44" s="2228"/>
      <c r="D44" s="2214"/>
      <c r="E44" s="2228"/>
      <c r="F44" s="2214"/>
      <c r="G44" s="2228"/>
      <c r="H44" s="2214"/>
      <c r="I44" s="2228"/>
      <c r="J44" s="2214"/>
      <c r="K44" s="2231"/>
      <c r="N44" s="1423"/>
    </row>
    <row r="45" spans="1:14" ht="7.5" customHeight="1">
      <c r="A45" s="1534"/>
      <c r="B45" s="1322"/>
      <c r="D45" s="1322"/>
      <c r="E45" s="1337"/>
      <c r="F45" s="1322"/>
      <c r="G45" s="1337"/>
      <c r="H45" s="1322"/>
      <c r="I45" s="1337"/>
      <c r="J45" s="1322"/>
    </row>
    <row r="46" spans="1:14" ht="12">
      <c r="A46" s="1252" t="s">
        <v>634</v>
      </c>
      <c r="B46" s="1339"/>
      <c r="D46" s="1339"/>
      <c r="E46" s="1337"/>
      <c r="F46" s="1339"/>
      <c r="G46" s="1337"/>
      <c r="H46" s="1339"/>
      <c r="I46" s="1337"/>
      <c r="J46" s="1339"/>
    </row>
    <row r="47" spans="1:14" s="1677" customFormat="1" ht="11.25" customHeight="1">
      <c r="A47" s="1282"/>
      <c r="B47" s="1334"/>
      <c r="D47" s="1334"/>
      <c r="F47" s="1334"/>
      <c r="H47" s="1334"/>
      <c r="J47" s="1334"/>
      <c r="K47" s="1678"/>
      <c r="L47" s="1678"/>
    </row>
    <row r="48" spans="1:14" ht="12.75" customHeight="1">
      <c r="A48" s="1338"/>
      <c r="B48" s="1334"/>
      <c r="D48" s="1334"/>
      <c r="E48" s="1337"/>
      <c r="F48" s="1334"/>
      <c r="G48" s="1337"/>
      <c r="H48" s="1334"/>
      <c r="I48" s="1337"/>
      <c r="J48" s="1334"/>
    </row>
    <row r="49" spans="1:14">
      <c r="A49" s="1534"/>
      <c r="E49" s="1337"/>
      <c r="G49" s="1337"/>
      <c r="I49" s="1337"/>
    </row>
    <row r="50" spans="1:14">
      <c r="A50" s="1534"/>
      <c r="E50" s="1337"/>
      <c r="G50" s="1337"/>
      <c r="I50" s="1337"/>
    </row>
    <row r="51" spans="1:14">
      <c r="A51" s="1534"/>
      <c r="E51" s="1337"/>
      <c r="G51" s="1337"/>
      <c r="I51" s="1337"/>
    </row>
    <row r="52" spans="1:14">
      <c r="A52" s="1534"/>
      <c r="E52" s="1337"/>
      <c r="G52" s="1337"/>
      <c r="I52" s="1337"/>
    </row>
    <row r="53" spans="1:14" ht="21.75" customHeight="1">
      <c r="A53" s="1534"/>
      <c r="E53" s="1337"/>
      <c r="G53" s="1337"/>
      <c r="I53" s="1337"/>
    </row>
    <row r="54" spans="1:14">
      <c r="A54" s="1534"/>
      <c r="E54" s="1337"/>
      <c r="G54" s="1337"/>
      <c r="I54" s="1337"/>
    </row>
    <row r="55" spans="1:14">
      <c r="A55" s="1534"/>
      <c r="E55" s="1337"/>
      <c r="G55" s="1337"/>
      <c r="I55" s="1337"/>
    </row>
    <row r="56" spans="1:14">
      <c r="A56" s="1534"/>
      <c r="E56" s="1337"/>
      <c r="G56" s="1337"/>
      <c r="I56" s="1337"/>
    </row>
    <row r="57" spans="1:14">
      <c r="A57" s="1534"/>
      <c r="E57" s="1337"/>
      <c r="G57" s="1337"/>
      <c r="I57" s="1337"/>
    </row>
    <row r="58" spans="1:14">
      <c r="A58" s="1534"/>
      <c r="E58" s="1337"/>
      <c r="G58" s="1337"/>
      <c r="I58" s="1337"/>
    </row>
    <row r="59" spans="1:14">
      <c r="A59" s="1534"/>
      <c r="E59" s="1337"/>
      <c r="G59" s="1337"/>
      <c r="I59" s="1337"/>
    </row>
    <row r="60" spans="1:14">
      <c r="A60" s="1534"/>
      <c r="E60" s="1337"/>
      <c r="G60" s="1337"/>
      <c r="I60" s="1337"/>
    </row>
    <row r="61" spans="1:14" s="1677" customFormat="1">
      <c r="A61" s="1534"/>
      <c r="C61" s="1337"/>
      <c r="E61" s="1337"/>
      <c r="G61" s="1337"/>
      <c r="I61" s="1337"/>
      <c r="K61" s="1337"/>
      <c r="L61" s="1337"/>
      <c r="M61" s="1338"/>
      <c r="N61" s="1338"/>
    </row>
    <row r="62" spans="1:14" s="1677" customFormat="1">
      <c r="A62" s="1534"/>
      <c r="C62" s="1337"/>
      <c r="E62" s="1337"/>
      <c r="G62" s="1337"/>
      <c r="I62" s="1337"/>
      <c r="K62" s="1337"/>
      <c r="L62" s="1337"/>
      <c r="M62" s="1338"/>
      <c r="N62" s="1338"/>
    </row>
    <row r="63" spans="1:14" s="1677" customFormat="1">
      <c r="A63" s="1534"/>
      <c r="C63" s="1337"/>
      <c r="E63" s="1337"/>
      <c r="G63" s="1337"/>
      <c r="I63" s="1337"/>
      <c r="K63" s="1337"/>
      <c r="L63" s="1337"/>
      <c r="M63" s="1338"/>
      <c r="N63" s="1338"/>
    </row>
    <row r="64" spans="1:14" s="1677" customFormat="1">
      <c r="A64" s="1534"/>
      <c r="C64" s="1337"/>
      <c r="E64" s="1337"/>
      <c r="G64" s="1337"/>
      <c r="I64" s="1337"/>
      <c r="K64" s="1337"/>
      <c r="L64" s="1337"/>
      <c r="M64" s="1338"/>
      <c r="N64" s="1338"/>
    </row>
    <row r="65" spans="1:14" s="1677" customFormat="1">
      <c r="A65" s="1534"/>
      <c r="C65" s="1337"/>
      <c r="E65" s="1337"/>
      <c r="G65" s="1337"/>
      <c r="I65" s="1337"/>
      <c r="K65" s="1337"/>
      <c r="L65" s="1337"/>
      <c r="M65" s="1338"/>
      <c r="N65" s="1338"/>
    </row>
    <row r="66" spans="1:14" s="1677" customFormat="1">
      <c r="A66" s="1534"/>
      <c r="C66" s="1337"/>
      <c r="E66" s="1337"/>
      <c r="G66" s="1337"/>
      <c r="I66" s="1337"/>
      <c r="K66" s="1337"/>
      <c r="L66" s="1337"/>
      <c r="M66" s="1338"/>
      <c r="N66" s="1338"/>
    </row>
    <row r="67" spans="1:14" s="1677" customFormat="1">
      <c r="A67" s="1534"/>
      <c r="C67" s="1337"/>
      <c r="E67" s="1337"/>
      <c r="G67" s="1337"/>
      <c r="I67" s="1337"/>
      <c r="K67" s="1337"/>
      <c r="L67" s="1337"/>
      <c r="M67" s="1338"/>
      <c r="N67" s="1338"/>
    </row>
    <row r="68" spans="1:14" s="1677" customFormat="1">
      <c r="A68" s="1534"/>
      <c r="C68" s="1337"/>
      <c r="E68" s="1337"/>
      <c r="G68" s="1337"/>
      <c r="I68" s="1337"/>
      <c r="K68" s="1337"/>
      <c r="L68" s="1337"/>
      <c r="M68" s="1338"/>
      <c r="N68" s="1338"/>
    </row>
    <row r="69" spans="1:14" s="1677" customFormat="1">
      <c r="A69" s="1534"/>
      <c r="C69" s="1337"/>
      <c r="E69" s="1337"/>
      <c r="G69" s="1337"/>
      <c r="I69" s="1337"/>
      <c r="K69" s="1337"/>
      <c r="L69" s="1337"/>
      <c r="M69" s="1338"/>
      <c r="N69" s="1338"/>
    </row>
    <row r="70" spans="1:14" s="1677" customFormat="1">
      <c r="A70" s="1534"/>
      <c r="C70" s="1337"/>
      <c r="E70" s="1337"/>
      <c r="G70" s="1337"/>
      <c r="I70" s="1337"/>
      <c r="K70" s="1337"/>
      <c r="L70" s="1337"/>
      <c r="M70" s="1338"/>
      <c r="N70" s="1338"/>
    </row>
    <row r="71" spans="1:14" s="1677" customFormat="1">
      <c r="A71" s="1534"/>
      <c r="C71" s="1337"/>
      <c r="E71" s="1337"/>
      <c r="G71" s="1337"/>
      <c r="I71" s="1337"/>
      <c r="K71" s="1337"/>
      <c r="L71" s="1337"/>
      <c r="M71" s="1338"/>
      <c r="N71" s="1338"/>
    </row>
    <row r="72" spans="1:14" s="1677" customFormat="1">
      <c r="A72" s="1534"/>
      <c r="C72" s="1337"/>
      <c r="E72" s="1337"/>
      <c r="G72" s="1337"/>
      <c r="I72" s="1337"/>
      <c r="K72" s="1337"/>
      <c r="L72" s="1337"/>
      <c r="M72" s="1338"/>
      <c r="N72" s="1338"/>
    </row>
    <row r="73" spans="1:14" s="1677" customFormat="1">
      <c r="A73" s="1534"/>
      <c r="C73" s="1337"/>
      <c r="E73" s="1337"/>
      <c r="G73" s="1337"/>
      <c r="I73" s="1337"/>
      <c r="K73" s="1337"/>
      <c r="L73" s="1337"/>
      <c r="M73" s="1338"/>
      <c r="N73" s="1338"/>
    </row>
    <row r="74" spans="1:14" s="1677" customFormat="1">
      <c r="A74" s="1534"/>
      <c r="C74" s="1337"/>
      <c r="E74" s="1337"/>
      <c r="G74" s="1337"/>
      <c r="I74" s="1337"/>
      <c r="K74" s="1337"/>
      <c r="L74" s="1337"/>
      <c r="M74" s="1338"/>
      <c r="N74" s="1338"/>
    </row>
    <row r="75" spans="1:14" s="1677" customFormat="1">
      <c r="A75" s="1534"/>
      <c r="C75" s="1337"/>
      <c r="E75" s="1337"/>
      <c r="G75" s="1337"/>
      <c r="I75" s="1337"/>
      <c r="K75" s="1337"/>
      <c r="L75" s="1337"/>
      <c r="M75" s="1338"/>
      <c r="N75" s="1338"/>
    </row>
    <row r="76" spans="1:14" s="1677" customFormat="1">
      <c r="A76" s="1534"/>
      <c r="C76" s="1337"/>
      <c r="E76" s="1337"/>
      <c r="G76" s="1337"/>
      <c r="I76" s="1337"/>
      <c r="K76" s="1337"/>
      <c r="L76" s="1337"/>
      <c r="M76" s="1338"/>
      <c r="N76" s="1338"/>
    </row>
    <row r="77" spans="1:14" s="1677" customFormat="1">
      <c r="A77" s="1534"/>
      <c r="C77" s="1337"/>
      <c r="E77" s="1337"/>
      <c r="G77" s="1337"/>
      <c r="I77" s="1337"/>
      <c r="K77" s="1337"/>
      <c r="L77" s="1337"/>
      <c r="M77" s="1338"/>
      <c r="N77" s="1338"/>
    </row>
    <row r="78" spans="1:14" s="1677" customFormat="1">
      <c r="A78" s="1534"/>
      <c r="C78" s="1337"/>
      <c r="E78" s="1337"/>
      <c r="G78" s="1337"/>
      <c r="I78" s="1337"/>
      <c r="K78" s="1337"/>
      <c r="L78" s="1337"/>
      <c r="M78" s="1338"/>
      <c r="N78" s="1338"/>
    </row>
    <row r="79" spans="1:14" s="1677" customFormat="1">
      <c r="A79" s="1534"/>
      <c r="C79" s="1337"/>
      <c r="E79" s="1337"/>
      <c r="G79" s="1337"/>
      <c r="I79" s="1337"/>
      <c r="K79" s="1337"/>
      <c r="L79" s="1337"/>
      <c r="M79" s="1338"/>
      <c r="N79" s="1338"/>
    </row>
    <row r="80" spans="1:14" s="1677" customFormat="1">
      <c r="A80" s="1534"/>
      <c r="C80" s="1337"/>
      <c r="E80" s="1337"/>
      <c r="G80" s="1337"/>
      <c r="I80" s="1337"/>
      <c r="K80" s="1337"/>
      <c r="L80" s="1337"/>
      <c r="M80" s="1338"/>
      <c r="N80" s="1338"/>
    </row>
    <row r="81" spans="1:14" s="1677" customFormat="1">
      <c r="A81" s="1534"/>
      <c r="C81" s="1337"/>
      <c r="E81" s="1337"/>
      <c r="G81" s="1337"/>
      <c r="I81" s="1337"/>
      <c r="K81" s="1337"/>
      <c r="L81" s="1337"/>
      <c r="M81" s="1338"/>
      <c r="N81" s="1338"/>
    </row>
    <row r="82" spans="1:14" s="1677" customFormat="1">
      <c r="A82" s="1534"/>
      <c r="C82" s="1337"/>
      <c r="E82" s="1337"/>
      <c r="G82" s="1337"/>
      <c r="I82" s="1337"/>
      <c r="K82" s="1337"/>
      <c r="L82" s="1337"/>
      <c r="M82" s="1338"/>
      <c r="N82" s="1338"/>
    </row>
    <row r="83" spans="1:14" s="1677" customFormat="1">
      <c r="A83" s="1534"/>
      <c r="C83" s="1337"/>
      <c r="E83" s="1337"/>
      <c r="G83" s="1337"/>
      <c r="I83" s="1337"/>
      <c r="K83" s="1337"/>
      <c r="L83" s="1337"/>
      <c r="M83" s="1338"/>
      <c r="N83" s="1338"/>
    </row>
    <row r="84" spans="1:14" s="1677" customFormat="1">
      <c r="A84" s="1534"/>
      <c r="C84" s="1337"/>
      <c r="E84" s="1337"/>
      <c r="G84" s="1337"/>
      <c r="I84" s="1337"/>
      <c r="K84" s="1337"/>
      <c r="L84" s="1337"/>
      <c r="M84" s="1338"/>
      <c r="N84" s="1338"/>
    </row>
    <row r="85" spans="1:14" s="1677" customFormat="1">
      <c r="A85" s="1534"/>
      <c r="C85" s="1337"/>
      <c r="E85" s="1337"/>
      <c r="G85" s="1337"/>
      <c r="I85" s="1337"/>
      <c r="K85" s="1337"/>
      <c r="L85" s="1337"/>
      <c r="M85" s="1338"/>
      <c r="N85" s="1338"/>
    </row>
    <row r="86" spans="1:14" s="1677" customFormat="1">
      <c r="A86" s="1534"/>
      <c r="C86" s="1337"/>
      <c r="E86" s="1337"/>
      <c r="G86" s="1337"/>
      <c r="I86" s="1337"/>
      <c r="K86" s="1337"/>
      <c r="L86" s="1337"/>
      <c r="M86" s="1338"/>
      <c r="N86" s="1338"/>
    </row>
    <row r="87" spans="1:14" s="1677" customFormat="1">
      <c r="A87" s="1534"/>
      <c r="C87" s="1337"/>
      <c r="E87" s="1337"/>
      <c r="G87" s="1337"/>
      <c r="I87" s="1337"/>
      <c r="K87" s="1337"/>
      <c r="L87" s="1337"/>
      <c r="M87" s="1338"/>
      <c r="N87" s="1338"/>
    </row>
    <row r="88" spans="1:14" s="1677" customFormat="1">
      <c r="A88" s="1534"/>
      <c r="C88" s="1337"/>
      <c r="E88" s="1337"/>
      <c r="G88" s="1337"/>
      <c r="I88" s="1337"/>
      <c r="K88" s="1337"/>
      <c r="L88" s="1337"/>
      <c r="M88" s="1338"/>
      <c r="N88" s="1338"/>
    </row>
    <row r="89" spans="1:14" s="1677" customFormat="1">
      <c r="A89" s="1534"/>
      <c r="C89" s="1337"/>
      <c r="E89" s="1337"/>
      <c r="G89" s="1337"/>
      <c r="I89" s="1337"/>
      <c r="K89" s="1337"/>
      <c r="L89" s="1337"/>
      <c r="M89" s="1338"/>
      <c r="N89" s="1338"/>
    </row>
    <row r="90" spans="1:14" s="1677" customFormat="1">
      <c r="A90" s="1534"/>
      <c r="C90" s="1337"/>
      <c r="E90" s="1337"/>
      <c r="G90" s="1337"/>
      <c r="I90" s="1337"/>
      <c r="K90" s="1337"/>
      <c r="L90" s="1337"/>
      <c r="M90" s="1338"/>
      <c r="N90" s="1338"/>
    </row>
    <row r="91" spans="1:14" s="1677" customFormat="1">
      <c r="A91" s="1534"/>
      <c r="C91" s="1337"/>
      <c r="E91" s="1337"/>
      <c r="G91" s="1337"/>
      <c r="I91" s="1337"/>
      <c r="K91" s="1337"/>
      <c r="L91" s="1337"/>
      <c r="M91" s="1338"/>
      <c r="N91" s="1338"/>
    </row>
    <row r="92" spans="1:14" s="1677" customFormat="1">
      <c r="A92" s="1534"/>
      <c r="C92" s="1337"/>
      <c r="E92" s="1337"/>
      <c r="G92" s="1337"/>
      <c r="I92" s="1337"/>
      <c r="K92" s="1337"/>
      <c r="L92" s="1337"/>
      <c r="M92" s="1338"/>
      <c r="N92" s="1338"/>
    </row>
    <row r="93" spans="1:14" s="1677" customFormat="1">
      <c r="A93" s="1534"/>
      <c r="C93" s="1337"/>
      <c r="E93" s="1337"/>
      <c r="G93" s="1337"/>
      <c r="I93" s="1337"/>
      <c r="K93" s="1337"/>
      <c r="L93" s="1337"/>
      <c r="M93" s="1338"/>
      <c r="N93" s="1338"/>
    </row>
    <row r="94" spans="1:14" s="1677" customFormat="1">
      <c r="A94" s="1534"/>
      <c r="C94" s="1337"/>
      <c r="E94" s="1337"/>
      <c r="G94" s="1337"/>
      <c r="I94" s="1337"/>
      <c r="K94" s="1337"/>
      <c r="L94" s="1337"/>
      <c r="M94" s="1338"/>
      <c r="N94" s="1338"/>
    </row>
  </sheetData>
  <mergeCells count="1">
    <mergeCell ref="J15:K15"/>
  </mergeCells>
  <dataValidations count="1">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WVN983042:WVR983042 I262146 I327682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I393218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I458754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I524290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I589826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I655362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I720898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I786434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I851970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I917506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I983042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I10:I11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I65538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I131074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C983042 C917506 C851970 C786434 C720898 C655362 C589826 C524290 C458754 C393218 C327682 C262146 C196610 C131074 C65538 C10:C11 E10:E11 E983042 E917506 E851970 E786434 E720898 E655362 E589826 E524290 E458754 E393218 E327682 E262146 E196610 E131074 E65538 G65538 G10:G11 G983042 G917506 G851970 G786434 G720898 G655362 G589826 G524290 G458754 G393218 G327682 G262146 G196610 G131074 I196610 SV41:SZ44 SV10:SZ14 ACR41:ACV44 ACR10:ACV14 AMN41:AMR44 AMN10:AMR14 AWJ41:AWN44 AWJ10:AWN14 BGF41:BGJ44 BGF10:BGJ14 BQB41:BQF44 BQB10:BQF14 BZX41:CAB44 BZX10:CAB14 CJT41:CJX44 CJT10:CJX14 CTP41:CTT44 CTP10:CTT14 DDL41:DDP44 DDL10:DDP14 DNH41:DNL44 DNH10:DNL14 DXD41:DXH44 DXD10:DXH14 EGZ41:EHD44 EGZ10:EHD14 EQV41:EQZ44 EQV10:EQZ14 FAR41:FAV44 FAR10:FAV14 FKN41:FKR44 FKN10:FKR14 FUJ41:FUN44 FUJ10:FUN14 GEF41:GEJ44 GEF10:GEJ14 GOB41:GOF44 GOB10:GOF14 GXX41:GYB44 GXX10:GYB14 HHT41:HHX44 HHT10:HHX14 HRP41:HRT44 HRP10:HRT14 IBL41:IBP44 IBL10:IBP14 ILH41:ILL44 ILH10:ILL14 IVD41:IVH44 IVD10:IVH14 JEZ41:JFD44 JEZ10:JFD14 JOV41:JOZ44 JOV10:JOZ14 JYR41:JYV44 JYR10:JYV14 KIN41:KIR44 KIN10:KIR14 KSJ41:KSN44 KSJ10:KSN14 LCF41:LCJ44 LCF10:LCJ14 LMB41:LMF44 LMB10:LMF14 LVX41:LWB44 LVX10:LWB14 MFT41:MFX44 MFT10:MFX14 MPP41:MPT44 MPP10:MPT14 MZL41:MZP44 MZL10:MZP14 NJH41:NJL44 NJH10:NJL14 NTD41:NTH44 NTD10:NTH14 OCZ41:ODD44 OCZ10:ODD14 OMV41:OMZ44 OMV10:OMZ14 OWR41:OWV44 OWR10:OWV14 PGN41:PGR44 PGN10:PGR14 PQJ41:PQN44 PQJ10:PQN14 QAF41:QAJ44 QAF10:QAJ14 QKB41:QKF44 QKB10:QKF14 QTX41:QUB44 QTX10:QUB14 RDT41:RDX44 RDT10:RDX14 RNP41:RNT44 RNP10:RNT14 RXL41:RXP44 RXL10:RXP14 SHH41:SHL44 SHH10:SHL14 SRD41:SRH44 SRD10:SRH14 TAZ41:TBD44 TAZ10:TBD14 TKV41:TKZ44 TKV10:TKZ14 TUR41:TUV44 TUR10:TUV14 UEN41:UER44 UEN10:UER14 UOJ41:UON44 UOJ10:UON14 UYF41:UYJ44 UYF10:UYJ14 VIB41:VIF44 VIB10:VIF14 VRX41:VSB44 VRX10:VSB14 WBT41:WBX44 WBT10:WBX14 WLP41:WLT44 WLP10:WLT14 WVL41:WVP44 WVL10:WVP14 IZ41:JD44 IZ10:JD14">
      <formula1>"Création,Répertoire Qc,Répertoire Au,Reprise"</formula1>
    </dataValidation>
  </dataValidations>
  <pageMargins left="0.51181102362204722" right="0.51181102362204722" top="0.51181102362204722" bottom="0.51181102362204722" header="0" footer="0.23622047244094491"/>
  <pageSetup scale="90" firstPageNumber="15" fitToWidth="0" fitToHeight="0" orientation="landscape" r:id="rId1"/>
  <headerFooter alignWithMargins="0">
    <oddHeader xml:space="preserve">&amp;R
</oddHeader>
    <oddFooter>&amp;R&amp;9Rapport final d'activité</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8"/>
  <sheetViews>
    <sheetView showGridLines="0" showZeros="0" showRuler="0" zoomScaleNormal="100" zoomScaleSheetLayoutView="100" workbookViewId="0">
      <selection activeCell="M26" sqref="M26:O26"/>
    </sheetView>
  </sheetViews>
  <sheetFormatPr baseColWidth="10" defaultColWidth="9.140625" defaultRowHeight="12.75"/>
  <cols>
    <col min="1" max="1" width="14.140625" style="174" customWidth="1"/>
    <col min="2" max="2" width="1.28515625" customWidth="1"/>
    <col min="3" max="3" width="32.7109375" customWidth="1"/>
    <col min="4" max="4" width="1.28515625" customWidth="1"/>
    <col min="5" max="5" width="9.85546875" style="82" customWidth="1"/>
    <col min="6" max="6" width="1.28515625" style="82" customWidth="1"/>
    <col min="7" max="7" width="9.42578125" style="82" customWidth="1"/>
    <col min="8" max="8" width="1.28515625" style="82" customWidth="1"/>
    <col min="9" max="9" width="12" style="82" customWidth="1"/>
    <col min="10" max="10" width="1.28515625" style="82" customWidth="1"/>
    <col min="11" max="11" width="10.5703125" style="82" customWidth="1"/>
    <col min="12" max="12" width="1.28515625" style="82" customWidth="1"/>
    <col min="13" max="13" width="10.7109375" style="82" customWidth="1"/>
    <col min="14" max="14" width="1.28515625" customWidth="1"/>
    <col min="15" max="15" width="24.7109375" customWidth="1"/>
    <col min="16" max="16" width="1.28515625" customWidth="1"/>
    <col min="17" max="17" width="10.28515625" style="390" customWidth="1"/>
    <col min="18" max="18" width="1.28515625" customWidth="1"/>
    <col min="19" max="19" width="10.28515625" style="390" customWidth="1"/>
    <col min="20" max="20" width="1.28515625" customWidth="1"/>
    <col min="21" max="21" width="10.28515625" style="390" customWidth="1"/>
    <col min="22" max="22" width="1.28515625" customWidth="1"/>
    <col min="23" max="23" width="14.140625" style="390" customWidth="1"/>
    <col min="24" max="24" width="1.28515625" customWidth="1"/>
    <col min="25" max="25" width="10.28515625" style="390" customWidth="1"/>
    <col min="26" max="26" width="1.28515625" customWidth="1"/>
    <col min="27" max="27" width="10.28515625" style="1394" customWidth="1"/>
    <col min="28" max="28" width="2.140625" style="26" customWidth="1"/>
  </cols>
  <sheetData>
    <row r="1" spans="1:30" s="317" customFormat="1" ht="26.25" customHeight="1">
      <c r="A1" s="168" t="s">
        <v>719</v>
      </c>
      <c r="B1" s="35"/>
      <c r="C1" s="35"/>
      <c r="Q1" s="403"/>
      <c r="S1" s="403"/>
      <c r="U1" s="403"/>
      <c r="W1" s="403"/>
      <c r="Y1" s="403"/>
      <c r="AA1" s="343" t="s">
        <v>379</v>
      </c>
      <c r="AB1" s="43"/>
      <c r="AC1" s="21"/>
      <c r="AD1" s="21"/>
    </row>
    <row r="2" spans="1:30" s="317" customFormat="1" ht="18.75" customHeight="1">
      <c r="A2" s="1959" t="s">
        <v>693</v>
      </c>
      <c r="B2" s="35"/>
      <c r="C2" s="35"/>
      <c r="M2" s="1960" t="str">
        <f>"Bilan d'activités et de diffusion "&amp;'Page de garde'!$C$4</f>
        <v>Bilan d'activités et de diffusion 2018-2019</v>
      </c>
      <c r="Q2" s="1960" t="str">
        <f>"Plan d'activités et de diffusion "&amp;CONCATENATE(LEFT('Page de garde'!$C$4,4)+1,"-",RIGHT('Page de garde'!$C$4,4)+1)</f>
        <v>Plan d'activités et de diffusion 2019-2020</v>
      </c>
      <c r="S2" s="403"/>
      <c r="U2" s="403"/>
      <c r="W2" s="403"/>
      <c r="Y2" s="403"/>
      <c r="AA2" s="1679" t="s">
        <v>378</v>
      </c>
      <c r="AB2" s="43"/>
      <c r="AC2" s="21"/>
      <c r="AD2" s="21"/>
    </row>
    <row r="3" spans="1:30" s="326" customFormat="1">
      <c r="A3" s="1034" t="s">
        <v>17</v>
      </c>
      <c r="B3" s="1033"/>
      <c r="C3" s="1033"/>
      <c r="G3" s="51"/>
      <c r="I3" s="51"/>
      <c r="K3" s="51"/>
      <c r="O3" s="51"/>
      <c r="S3" s="404"/>
      <c r="U3" s="51"/>
      <c r="Y3" s="404"/>
      <c r="AA3" s="1387"/>
    </row>
    <row r="4" spans="1:30" s="326" customFormat="1" ht="15" customHeight="1">
      <c r="B4" s="44"/>
      <c r="C4" s="364" t="s">
        <v>149</v>
      </c>
      <c r="E4" s="1382">
        <f>'Page de garde'!$C$3</f>
        <v>0</v>
      </c>
      <c r="F4" s="1382"/>
      <c r="G4" s="1382"/>
      <c r="H4" s="1382"/>
      <c r="I4" s="1382"/>
      <c r="J4" s="1382"/>
      <c r="K4" s="1382"/>
      <c r="L4" s="1382"/>
      <c r="M4" s="1382"/>
      <c r="N4" s="1382"/>
      <c r="O4" s="1084"/>
      <c r="P4" s="1084"/>
      <c r="Q4" s="1084"/>
      <c r="R4" s="1084"/>
      <c r="S4" s="1084"/>
      <c r="T4" s="1084"/>
      <c r="U4" s="1084"/>
      <c r="W4" s="404"/>
      <c r="Y4" s="404"/>
      <c r="AA4" s="1387"/>
    </row>
    <row r="5" spans="1:30" s="26" customFormat="1" ht="5.25" customHeight="1">
      <c r="A5" s="169"/>
      <c r="B5" s="87"/>
      <c r="C5" s="88"/>
      <c r="D5" s="88"/>
      <c r="E5" s="88"/>
      <c r="F5" s="88"/>
      <c r="G5" s="88"/>
      <c r="H5" s="88"/>
      <c r="I5" s="88"/>
      <c r="J5" s="88"/>
      <c r="K5" s="88"/>
      <c r="L5" s="88"/>
      <c r="M5" s="88"/>
      <c r="N5" s="88"/>
      <c r="O5" s="88"/>
      <c r="P5" s="89"/>
      <c r="Q5" s="384"/>
      <c r="R5" s="89"/>
      <c r="S5" s="384"/>
      <c r="T5" s="89"/>
      <c r="U5" s="384"/>
      <c r="V5" s="89"/>
      <c r="W5" s="391"/>
      <c r="Y5" s="391"/>
      <c r="AA5" s="1388"/>
    </row>
    <row r="6" spans="1:30" s="322" customFormat="1" ht="12">
      <c r="A6" s="2199" t="s">
        <v>722</v>
      </c>
      <c r="B6" s="323"/>
      <c r="C6" s="323"/>
      <c r="D6" s="323"/>
      <c r="E6" s="323"/>
      <c r="F6" s="323"/>
      <c r="G6" s="323"/>
      <c r="H6" s="323"/>
      <c r="I6" s="323"/>
      <c r="J6" s="323"/>
      <c r="K6" s="323"/>
      <c r="L6" s="323"/>
      <c r="M6" s="323"/>
      <c r="N6" s="323"/>
      <c r="O6" s="323"/>
      <c r="P6" s="323"/>
      <c r="Q6" s="469"/>
      <c r="R6" s="323"/>
      <c r="S6" s="469"/>
      <c r="T6" s="323"/>
      <c r="U6" s="469"/>
      <c r="V6" s="323"/>
      <c r="W6" s="469"/>
      <c r="X6" s="323"/>
      <c r="Y6" s="469"/>
      <c r="Z6" s="323"/>
      <c r="AA6" s="2232"/>
      <c r="AB6" s="323"/>
    </row>
    <row r="7" spans="1:30" s="50" customFormat="1" ht="57" customHeight="1">
      <c r="A7" s="2233" t="s">
        <v>170</v>
      </c>
      <c r="B7" s="1346"/>
      <c r="C7" s="2234" t="s">
        <v>169</v>
      </c>
      <c r="D7" s="1346"/>
      <c r="E7" s="409" t="s">
        <v>187</v>
      </c>
      <c r="F7" s="1345"/>
      <c r="G7" s="409" t="s">
        <v>726</v>
      </c>
      <c r="H7" s="1346"/>
      <c r="I7" s="409" t="s">
        <v>533</v>
      </c>
      <c r="J7" s="1346"/>
      <c r="K7" s="409" t="s">
        <v>532</v>
      </c>
      <c r="L7" s="1346"/>
      <c r="M7" s="2292" t="s">
        <v>721</v>
      </c>
      <c r="N7" s="2292"/>
      <c r="O7" s="2292"/>
      <c r="P7" s="1346"/>
      <c r="Q7" s="1693" t="s">
        <v>723</v>
      </c>
      <c r="R7" s="1346"/>
      <c r="S7" s="1693" t="s">
        <v>720</v>
      </c>
      <c r="T7" s="1346"/>
      <c r="U7" s="1693"/>
      <c r="V7" s="1346"/>
      <c r="W7" s="1693"/>
      <c r="X7" s="1346"/>
      <c r="Y7" s="1693"/>
      <c r="Z7" s="1346"/>
      <c r="AA7" s="2235"/>
      <c r="AB7" s="30"/>
    </row>
    <row r="8" spans="1:30" s="50" customFormat="1" ht="12" customHeight="1">
      <c r="A8" s="2236"/>
      <c r="C8" s="2237"/>
      <c r="E8" s="414"/>
      <c r="G8" s="414"/>
      <c r="I8" s="1345"/>
      <c r="K8" s="414"/>
      <c r="M8" s="2291"/>
      <c r="N8" s="2291"/>
      <c r="O8" s="2291"/>
      <c r="Q8" s="2238"/>
      <c r="S8" s="2238"/>
      <c r="U8" s="2239"/>
      <c r="V8" s="1348"/>
      <c r="W8" s="2239"/>
      <c r="X8" s="1348"/>
      <c r="Y8" s="2239"/>
      <c r="Z8" s="1348"/>
      <c r="AA8" s="2240"/>
      <c r="AB8" s="30"/>
    </row>
    <row r="9" spans="1:30" s="50" customFormat="1" ht="12" customHeight="1">
      <c r="A9" s="2236"/>
      <c r="C9" s="2237"/>
      <c r="E9" s="414"/>
      <c r="G9" s="414"/>
      <c r="I9" s="414"/>
      <c r="K9" s="414"/>
      <c r="M9" s="2291"/>
      <c r="N9" s="2291"/>
      <c r="O9" s="2291"/>
      <c r="Q9" s="2238"/>
      <c r="S9" s="2238"/>
      <c r="U9" s="2241"/>
      <c r="V9" s="30"/>
      <c r="W9" s="2241"/>
      <c r="X9" s="30"/>
      <c r="Y9" s="2241"/>
      <c r="Z9" s="30"/>
      <c r="AA9" s="2242"/>
      <c r="AB9" s="30"/>
    </row>
    <row r="10" spans="1:30" s="50" customFormat="1" ht="12" customHeight="1">
      <c r="A10" s="2236"/>
      <c r="C10" s="2237"/>
      <c r="E10" s="414"/>
      <c r="G10" s="414"/>
      <c r="I10" s="414"/>
      <c r="K10" s="414"/>
      <c r="M10" s="2291"/>
      <c r="N10" s="2291"/>
      <c r="O10" s="2291"/>
      <c r="Q10" s="2238"/>
      <c r="S10" s="2238"/>
      <c r="U10" s="2241"/>
      <c r="V10" s="30"/>
      <c r="W10" s="2241"/>
      <c r="X10" s="30"/>
      <c r="Y10" s="2241"/>
      <c r="Z10" s="30"/>
      <c r="AA10" s="2242"/>
      <c r="AB10" s="30"/>
    </row>
    <row r="11" spans="1:30" s="50" customFormat="1" ht="12" customHeight="1">
      <c r="A11" s="2236"/>
      <c r="C11" s="2237"/>
      <c r="E11" s="414"/>
      <c r="G11" s="414"/>
      <c r="I11" s="414"/>
      <c r="K11" s="414"/>
      <c r="M11" s="2291"/>
      <c r="N11" s="2291"/>
      <c r="O11" s="2291"/>
      <c r="Q11" s="2238"/>
      <c r="S11" s="2238"/>
      <c r="U11" s="2241"/>
      <c r="V11" s="30"/>
      <c r="W11" s="2241"/>
      <c r="X11" s="30"/>
      <c r="Y11" s="2241"/>
      <c r="Z11" s="30"/>
      <c r="AA11" s="2242"/>
      <c r="AB11" s="30"/>
    </row>
    <row r="12" spans="1:30" s="50" customFormat="1" ht="12" customHeight="1">
      <c r="A12" s="2236"/>
      <c r="C12" s="2237"/>
      <c r="E12" s="414"/>
      <c r="G12" s="414"/>
      <c r="I12" s="414"/>
      <c r="K12" s="414"/>
      <c r="M12" s="2291"/>
      <c r="N12" s="2291"/>
      <c r="O12" s="2291"/>
      <c r="Q12" s="2238"/>
      <c r="S12" s="2238"/>
      <c r="U12" s="2241"/>
      <c r="V12" s="30"/>
      <c r="W12" s="2241"/>
      <c r="X12" s="30"/>
      <c r="Y12" s="2241"/>
      <c r="Z12" s="30"/>
      <c r="AA12" s="2242"/>
      <c r="AB12" s="30"/>
    </row>
    <row r="13" spans="1:30" s="27" customFormat="1" ht="12.75" customHeight="1">
      <c r="A13" s="75"/>
      <c r="C13" s="1301"/>
      <c r="E13" s="30"/>
      <c r="F13" s="50"/>
      <c r="G13" s="30"/>
      <c r="H13" s="50"/>
      <c r="I13" s="30"/>
      <c r="J13" s="50"/>
      <c r="K13" s="30"/>
      <c r="L13" s="50"/>
      <c r="M13" s="50"/>
      <c r="O13" s="1301"/>
      <c r="Q13" s="1302"/>
      <c r="S13" s="1302"/>
      <c r="U13" s="1302"/>
      <c r="W13" s="1302"/>
      <c r="Y13" s="1302"/>
      <c r="AA13" s="1392"/>
      <c r="AB13" s="1301"/>
    </row>
    <row r="14" spans="1:30" s="37" customFormat="1" ht="12">
      <c r="A14" s="170" t="s">
        <v>18</v>
      </c>
      <c r="B14" s="324"/>
      <c r="C14" s="324"/>
      <c r="D14" s="324"/>
      <c r="E14" s="323"/>
      <c r="F14" s="323"/>
      <c r="G14" s="323"/>
      <c r="H14" s="323"/>
      <c r="I14" s="323"/>
      <c r="J14" s="323"/>
      <c r="K14" s="323"/>
      <c r="L14" s="323"/>
      <c r="M14" s="323"/>
      <c r="N14" s="324"/>
      <c r="O14" s="324"/>
      <c r="P14" s="324"/>
      <c r="Q14" s="405"/>
      <c r="R14" s="324"/>
      <c r="S14" s="405"/>
      <c r="T14" s="324"/>
      <c r="U14" s="405"/>
      <c r="V14" s="324"/>
      <c r="W14" s="405"/>
      <c r="X14" s="324"/>
      <c r="Y14" s="405"/>
      <c r="Z14" s="324"/>
      <c r="AA14" s="1389"/>
      <c r="AB14" s="324"/>
    </row>
    <row r="15" spans="1:30" s="27" customFormat="1" ht="57" customHeight="1">
      <c r="A15" s="171" t="s">
        <v>170</v>
      </c>
      <c r="B15" s="90"/>
      <c r="C15" s="165" t="s">
        <v>169</v>
      </c>
      <c r="D15" s="90"/>
      <c r="E15" s="409" t="s">
        <v>187</v>
      </c>
      <c r="F15" s="1345"/>
      <c r="G15" s="409" t="s">
        <v>186</v>
      </c>
      <c r="H15" s="1346"/>
      <c r="I15" s="409" t="s">
        <v>533</v>
      </c>
      <c r="J15" s="1346"/>
      <c r="K15" s="409" t="s">
        <v>532</v>
      </c>
      <c r="L15" s="1346"/>
      <c r="M15" s="2277" t="s">
        <v>19</v>
      </c>
      <c r="N15" s="2277"/>
      <c r="O15" s="2277"/>
      <c r="P15" s="90"/>
      <c r="Q15" s="1693" t="s">
        <v>45</v>
      </c>
      <c r="R15" s="90"/>
      <c r="S15" s="1694" t="s">
        <v>20</v>
      </c>
      <c r="T15" s="90"/>
      <c r="U15" s="1694" t="s">
        <v>21</v>
      </c>
      <c r="V15" s="90"/>
      <c r="W15" s="1694" t="s">
        <v>172</v>
      </c>
      <c r="X15" s="90"/>
      <c r="Y15" s="1694" t="s">
        <v>332</v>
      </c>
      <c r="Z15" s="90"/>
      <c r="AA15" s="1390" t="s">
        <v>22</v>
      </c>
      <c r="AB15" s="1301"/>
    </row>
    <row r="16" spans="1:30" s="27" customFormat="1" ht="12" customHeight="1">
      <c r="A16" s="172"/>
      <c r="C16" s="96"/>
      <c r="E16" s="414"/>
      <c r="F16" s="50"/>
      <c r="G16" s="414"/>
      <c r="H16" s="50"/>
      <c r="I16" s="1345"/>
      <c r="J16" s="50"/>
      <c r="K16" s="414"/>
      <c r="L16" s="50"/>
      <c r="M16" s="2273"/>
      <c r="N16" s="2273"/>
      <c r="O16" s="2273"/>
      <c r="Q16" s="385"/>
      <c r="S16" s="385"/>
      <c r="U16" s="385"/>
      <c r="W16" s="385"/>
      <c r="Y16" s="385"/>
      <c r="AA16" s="1391"/>
      <c r="AB16" s="1301"/>
    </row>
    <row r="17" spans="1:28" s="27" customFormat="1" ht="12" customHeight="1">
      <c r="A17" s="172"/>
      <c r="C17" s="96"/>
      <c r="E17" s="414"/>
      <c r="F17" s="50"/>
      <c r="G17" s="414"/>
      <c r="H17" s="50"/>
      <c r="I17" s="414"/>
      <c r="J17" s="50"/>
      <c r="K17" s="414"/>
      <c r="L17" s="50"/>
      <c r="M17" s="2273"/>
      <c r="N17" s="2273"/>
      <c r="O17" s="2273"/>
      <c r="Q17" s="385"/>
      <c r="S17" s="385"/>
      <c r="U17" s="385"/>
      <c r="W17" s="385"/>
      <c r="Y17" s="385"/>
      <c r="AA17" s="1391"/>
      <c r="AB17" s="1301"/>
    </row>
    <row r="18" spans="1:28" s="27" customFormat="1" ht="12" customHeight="1">
      <c r="A18" s="172"/>
      <c r="C18" s="96"/>
      <c r="E18" s="414"/>
      <c r="F18" s="50"/>
      <c r="G18" s="414"/>
      <c r="H18" s="50"/>
      <c r="I18" s="414"/>
      <c r="J18" s="50"/>
      <c r="K18" s="414"/>
      <c r="L18" s="50"/>
      <c r="M18" s="2273"/>
      <c r="N18" s="2273"/>
      <c r="O18" s="2273"/>
      <c r="Q18" s="385"/>
      <c r="S18" s="385"/>
      <c r="U18" s="385"/>
      <c r="W18" s="385"/>
      <c r="Y18" s="385"/>
      <c r="AA18" s="1391"/>
      <c r="AB18" s="1301"/>
    </row>
    <row r="19" spans="1:28" s="27" customFormat="1" ht="12" customHeight="1">
      <c r="A19" s="172"/>
      <c r="C19" s="96"/>
      <c r="E19" s="414"/>
      <c r="F19" s="50"/>
      <c r="G19" s="414"/>
      <c r="H19" s="50"/>
      <c r="I19" s="414"/>
      <c r="J19" s="50"/>
      <c r="K19" s="414"/>
      <c r="L19" s="50"/>
      <c r="M19" s="2273"/>
      <c r="N19" s="2273"/>
      <c r="O19" s="2273"/>
      <c r="Q19" s="385"/>
      <c r="S19" s="385"/>
      <c r="U19" s="385"/>
      <c r="W19" s="385"/>
      <c r="Y19" s="385"/>
      <c r="AA19" s="1391"/>
      <c r="AB19" s="1301"/>
    </row>
    <row r="20" spans="1:28" s="27" customFormat="1" ht="12" customHeight="1">
      <c r="A20" s="172"/>
      <c r="C20" s="96"/>
      <c r="E20" s="414"/>
      <c r="F20" s="50"/>
      <c r="G20" s="414"/>
      <c r="H20" s="50"/>
      <c r="I20" s="414"/>
      <c r="J20" s="50"/>
      <c r="K20" s="414"/>
      <c r="L20" s="50"/>
      <c r="M20" s="2273"/>
      <c r="N20" s="2273"/>
      <c r="O20" s="2273"/>
      <c r="Q20" s="385"/>
      <c r="S20" s="385"/>
      <c r="U20" s="385"/>
      <c r="W20" s="385"/>
      <c r="Y20" s="385"/>
      <c r="AA20" s="1391"/>
      <c r="AB20" s="1301"/>
    </row>
    <row r="21" spans="1:28" s="27" customFormat="1" ht="17.100000000000001" customHeight="1">
      <c r="A21" s="175" t="s">
        <v>54</v>
      </c>
      <c r="C21" s="136"/>
      <c r="E21" s="30"/>
      <c r="F21" s="50"/>
      <c r="G21" s="30"/>
      <c r="H21" s="50"/>
      <c r="I21" s="30"/>
      <c r="J21" s="50"/>
      <c r="K21" s="30"/>
      <c r="L21" s="50"/>
      <c r="M21" s="50"/>
      <c r="O21" s="31"/>
      <c r="Q21" s="385">
        <f>SUM(Q16:Q20)</f>
        <v>0</v>
      </c>
      <c r="S21" s="385">
        <f>SUM(S16:S20)</f>
        <v>0</v>
      </c>
      <c r="U21" s="385">
        <f>SUM(U16:U20)</f>
        <v>0</v>
      </c>
      <c r="W21" s="385">
        <f>SUM(W16:W20)</f>
        <v>0</v>
      </c>
      <c r="Y21" s="385">
        <f>SUM(Y16:Y20)</f>
        <v>0</v>
      </c>
      <c r="AA21" s="1391">
        <f>SUM(AA16:AA20)</f>
        <v>0</v>
      </c>
      <c r="AB21" s="1301"/>
    </row>
    <row r="22" spans="1:28" s="27" customFormat="1" ht="12.75" customHeight="1">
      <c r="A22" s="75"/>
      <c r="C22" s="31"/>
      <c r="E22" s="30"/>
      <c r="F22" s="50"/>
      <c r="G22" s="30"/>
      <c r="H22" s="50"/>
      <c r="I22" s="30"/>
      <c r="J22" s="50"/>
      <c r="K22" s="30"/>
      <c r="L22" s="50"/>
      <c r="M22" s="50"/>
      <c r="O22" s="31"/>
      <c r="Q22" s="386"/>
      <c r="S22" s="386"/>
      <c r="U22" s="386"/>
      <c r="W22" s="386"/>
      <c r="Y22" s="386"/>
      <c r="AA22" s="1392"/>
      <c r="AB22" s="1301"/>
    </row>
    <row r="23" spans="1:28" s="37" customFormat="1" ht="12">
      <c r="A23" s="170" t="s">
        <v>26</v>
      </c>
      <c r="B23" s="324"/>
      <c r="C23" s="324"/>
      <c r="D23" s="324"/>
      <c r="E23" s="323"/>
      <c r="F23" s="323"/>
      <c r="G23" s="323"/>
      <c r="H23" s="323"/>
      <c r="I23" s="323"/>
      <c r="J23" s="323"/>
      <c r="K23" s="323"/>
      <c r="L23" s="323"/>
      <c r="M23" s="323"/>
      <c r="N23" s="324"/>
      <c r="O23" s="324"/>
      <c r="P23" s="324"/>
      <c r="Q23" s="405"/>
      <c r="R23" s="324"/>
      <c r="S23" s="405"/>
      <c r="T23" s="324"/>
      <c r="U23" s="405"/>
      <c r="V23" s="324"/>
      <c r="W23" s="405"/>
      <c r="X23" s="324"/>
      <c r="Y23" s="405"/>
      <c r="Z23" s="324"/>
      <c r="AA23" s="1389"/>
      <c r="AB23" s="324"/>
    </row>
    <row r="24" spans="1:28" s="27" customFormat="1" ht="58.5" customHeight="1">
      <c r="A24" s="171" t="s">
        <v>23</v>
      </c>
      <c r="B24" s="90"/>
      <c r="C24" s="165" t="s">
        <v>169</v>
      </c>
      <c r="D24" s="91"/>
      <c r="E24" s="409" t="s">
        <v>187</v>
      </c>
      <c r="F24" s="1345"/>
      <c r="G24" s="409" t="s">
        <v>186</v>
      </c>
      <c r="H24" s="1345"/>
      <c r="I24" s="409" t="s">
        <v>533</v>
      </c>
      <c r="J24" s="1345"/>
      <c r="K24" s="409" t="str">
        <f>K15</f>
        <v>Représenta-tivité des artistes**</v>
      </c>
      <c r="L24" s="1345"/>
      <c r="M24" s="2277" t="s">
        <v>414</v>
      </c>
      <c r="N24" s="2277"/>
      <c r="O24" s="2277"/>
      <c r="P24" s="92"/>
      <c r="Q24" s="1693" t="s">
        <v>45</v>
      </c>
      <c r="R24" s="92"/>
      <c r="S24" s="1694" t="s">
        <v>20</v>
      </c>
      <c r="T24" s="91"/>
      <c r="U24" s="1694" t="s">
        <v>21</v>
      </c>
      <c r="V24" s="90"/>
      <c r="W24" s="1694" t="s">
        <v>172</v>
      </c>
      <c r="X24" s="90"/>
      <c r="Y24" s="1694" t="s">
        <v>332</v>
      </c>
      <c r="Z24" s="90"/>
      <c r="AA24" s="1390" t="s">
        <v>22</v>
      </c>
      <c r="AB24" s="1301"/>
    </row>
    <row r="25" spans="1:28" s="27" customFormat="1" ht="12" customHeight="1">
      <c r="A25" s="172"/>
      <c r="C25" s="96"/>
      <c r="E25" s="414"/>
      <c r="F25" s="50"/>
      <c r="G25" s="414"/>
      <c r="H25" s="50"/>
      <c r="I25" s="1345"/>
      <c r="J25" s="50"/>
      <c r="K25" s="414"/>
      <c r="L25" s="50"/>
      <c r="M25" s="2273"/>
      <c r="N25" s="2273"/>
      <c r="O25" s="2273"/>
      <c r="P25" s="93"/>
      <c r="Q25" s="385"/>
      <c r="R25" s="93"/>
      <c r="S25" s="385"/>
      <c r="U25" s="385"/>
      <c r="W25" s="385"/>
      <c r="Y25" s="385"/>
      <c r="AA25" s="1391"/>
      <c r="AB25" s="1301"/>
    </row>
    <row r="26" spans="1:28" s="27" customFormat="1" ht="12" customHeight="1">
      <c r="A26" s="172"/>
      <c r="C26" s="96"/>
      <c r="E26" s="414"/>
      <c r="F26" s="50"/>
      <c r="G26" s="414"/>
      <c r="H26" s="50"/>
      <c r="I26" s="414"/>
      <c r="J26" s="50"/>
      <c r="K26" s="414"/>
      <c r="L26" s="50"/>
      <c r="M26" s="2273"/>
      <c r="N26" s="2273"/>
      <c r="O26" s="2273"/>
      <c r="P26" s="31"/>
      <c r="Q26" s="385"/>
      <c r="R26" s="31"/>
      <c r="S26" s="385"/>
      <c r="U26" s="385"/>
      <c r="W26" s="385"/>
      <c r="Y26" s="385"/>
      <c r="AA26" s="1391"/>
      <c r="AB26" s="1301"/>
    </row>
    <row r="27" spans="1:28" s="27" customFormat="1" ht="12" customHeight="1">
      <c r="A27" s="172"/>
      <c r="C27" s="96"/>
      <c r="E27" s="414"/>
      <c r="F27" s="50"/>
      <c r="G27" s="414"/>
      <c r="H27" s="50"/>
      <c r="I27" s="414"/>
      <c r="J27" s="50"/>
      <c r="K27" s="414"/>
      <c r="L27" s="50"/>
      <c r="M27" s="2273"/>
      <c r="N27" s="2273"/>
      <c r="O27" s="2273"/>
      <c r="P27" s="31"/>
      <c r="Q27" s="385"/>
      <c r="R27" s="31"/>
      <c r="S27" s="385"/>
      <c r="U27" s="385"/>
      <c r="W27" s="385"/>
      <c r="Y27" s="385"/>
      <c r="AA27" s="1391"/>
      <c r="AB27" s="1301"/>
    </row>
    <row r="28" spans="1:28" s="27" customFormat="1" ht="12" customHeight="1">
      <c r="A28" s="172"/>
      <c r="C28" s="96"/>
      <c r="E28" s="414"/>
      <c r="F28" s="50"/>
      <c r="G28" s="414"/>
      <c r="H28" s="50"/>
      <c r="I28" s="414"/>
      <c r="J28" s="50"/>
      <c r="K28" s="414"/>
      <c r="L28" s="50"/>
      <c r="M28" s="2273"/>
      <c r="N28" s="2273"/>
      <c r="O28" s="2273"/>
      <c r="P28" s="31"/>
      <c r="Q28" s="385"/>
      <c r="R28" s="31"/>
      <c r="S28" s="385"/>
      <c r="U28" s="385"/>
      <c r="W28" s="385"/>
      <c r="Y28" s="385"/>
      <c r="AA28" s="1391"/>
      <c r="AB28" s="1301"/>
    </row>
    <row r="29" spans="1:28" s="27" customFormat="1" ht="12" customHeight="1">
      <c r="A29" s="172"/>
      <c r="C29" s="96"/>
      <c r="E29" s="414"/>
      <c r="F29" s="50"/>
      <c r="G29" s="414"/>
      <c r="H29" s="50"/>
      <c r="I29" s="414"/>
      <c r="J29" s="50"/>
      <c r="K29" s="414"/>
      <c r="L29" s="50"/>
      <c r="M29" s="2273"/>
      <c r="N29" s="2273"/>
      <c r="O29" s="2273"/>
      <c r="P29" s="31"/>
      <c r="Q29" s="385"/>
      <c r="R29" s="31"/>
      <c r="S29" s="385"/>
      <c r="U29" s="385"/>
      <c r="W29" s="385"/>
      <c r="Y29" s="385"/>
      <c r="AA29" s="1391"/>
      <c r="AB29" s="1301"/>
    </row>
    <row r="30" spans="1:28" s="27" customFormat="1" ht="16.5" customHeight="1">
      <c r="A30" s="175" t="s">
        <v>54</v>
      </c>
      <c r="C30" s="136"/>
      <c r="E30" s="30"/>
      <c r="F30" s="50"/>
      <c r="G30" s="30"/>
      <c r="H30" s="50"/>
      <c r="I30" s="30"/>
      <c r="J30" s="50"/>
      <c r="K30" s="30"/>
      <c r="L30" s="50"/>
      <c r="M30" s="50"/>
      <c r="O30" s="31"/>
      <c r="P30" s="31"/>
      <c r="Q30" s="385">
        <f>SUM(Q25:Q29)</f>
        <v>0</v>
      </c>
      <c r="R30" s="31"/>
      <c r="S30" s="385">
        <f>SUM(S25:S29)</f>
        <v>0</v>
      </c>
      <c r="U30" s="385">
        <f>SUM(U25:U29)</f>
        <v>0</v>
      </c>
      <c r="W30" s="385">
        <f>SUM(W25:W29)</f>
        <v>0</v>
      </c>
      <c r="Y30" s="385">
        <f>SUM(Y25:Y29)</f>
        <v>0</v>
      </c>
      <c r="AA30" s="1391">
        <f>SUM(AA25:AA29)</f>
        <v>0</v>
      </c>
      <c r="AB30" s="1301"/>
    </row>
    <row r="31" spans="1:28" s="27" customFormat="1" ht="12.75" customHeight="1">
      <c r="A31" s="173"/>
      <c r="C31" s="136"/>
      <c r="E31" s="30"/>
      <c r="F31" s="50"/>
      <c r="G31" s="30"/>
      <c r="H31" s="50"/>
      <c r="I31" s="30"/>
      <c r="J31" s="50"/>
      <c r="K31" s="30"/>
      <c r="L31" s="50"/>
      <c r="M31" s="50"/>
      <c r="O31" s="31"/>
      <c r="P31" s="31"/>
      <c r="Q31" s="386"/>
      <c r="R31" s="31"/>
      <c r="S31" s="386"/>
      <c r="U31" s="386"/>
      <c r="W31" s="386"/>
      <c r="Y31" s="386"/>
      <c r="AA31" s="1392"/>
      <c r="AB31" s="1301"/>
    </row>
    <row r="32" spans="1:28" s="37" customFormat="1" ht="12">
      <c r="A32" s="170" t="s">
        <v>27</v>
      </c>
      <c r="B32" s="324"/>
      <c r="C32" s="324"/>
      <c r="D32" s="324"/>
      <c r="E32" s="323"/>
      <c r="F32" s="323"/>
      <c r="G32" s="323"/>
      <c r="H32" s="323"/>
      <c r="I32" s="323"/>
      <c r="J32" s="323"/>
      <c r="K32" s="323"/>
      <c r="L32" s="323"/>
      <c r="M32" s="323"/>
      <c r="N32" s="324"/>
      <c r="O32" s="324"/>
      <c r="P32" s="324"/>
      <c r="Q32" s="405"/>
      <c r="R32" s="324"/>
      <c r="S32" s="405"/>
      <c r="T32" s="324"/>
      <c r="U32" s="405"/>
      <c r="V32" s="324"/>
      <c r="W32" s="405"/>
      <c r="X32" s="324"/>
      <c r="Y32" s="405"/>
      <c r="Z32" s="324"/>
      <c r="AA32" s="1389"/>
      <c r="AB32" s="324"/>
    </row>
    <row r="33" spans="1:28" s="27" customFormat="1" ht="57.75" customHeight="1">
      <c r="A33" s="171" t="s">
        <v>23</v>
      </c>
      <c r="B33" s="90"/>
      <c r="C33" s="165" t="s">
        <v>169</v>
      </c>
      <c r="D33" s="91"/>
      <c r="E33" s="409" t="s">
        <v>187</v>
      </c>
      <c r="F33" s="1345"/>
      <c r="G33" s="409" t="s">
        <v>186</v>
      </c>
      <c r="H33" s="1345"/>
      <c r="I33" s="409" t="s">
        <v>533</v>
      </c>
      <c r="J33" s="1345"/>
      <c r="K33" s="409" t="str">
        <f>K24</f>
        <v>Représenta-tivité des artistes**</v>
      </c>
      <c r="L33" s="1345"/>
      <c r="M33" s="2277" t="s">
        <v>168</v>
      </c>
      <c r="N33" s="2277"/>
      <c r="O33" s="2277"/>
      <c r="P33" s="92"/>
      <c r="Q33" s="1693" t="s">
        <v>45</v>
      </c>
      <c r="R33" s="92"/>
      <c r="S33" s="1694" t="s">
        <v>20</v>
      </c>
      <c r="T33" s="91"/>
      <c r="U33" s="1694" t="s">
        <v>21</v>
      </c>
      <c r="V33" s="90"/>
      <c r="W33" s="1694" t="s">
        <v>172</v>
      </c>
      <c r="X33" s="90"/>
      <c r="Y33" s="1694" t="s">
        <v>332</v>
      </c>
      <c r="Z33" s="90"/>
      <c r="AA33" s="1390" t="s">
        <v>22</v>
      </c>
      <c r="AB33" s="1301"/>
    </row>
    <row r="34" spans="1:28" s="27" customFormat="1" ht="12" customHeight="1">
      <c r="A34" s="172"/>
      <c r="C34" s="96"/>
      <c r="E34" s="414"/>
      <c r="F34" s="50"/>
      <c r="G34" s="414"/>
      <c r="H34" s="50"/>
      <c r="I34" s="1345"/>
      <c r="J34" s="50"/>
      <c r="K34" s="414"/>
      <c r="L34" s="50"/>
      <c r="M34" s="2273"/>
      <c r="N34" s="2273"/>
      <c r="O34" s="2273"/>
      <c r="P34" s="93"/>
      <c r="Q34" s="385"/>
      <c r="R34" s="93"/>
      <c r="S34" s="385"/>
      <c r="U34" s="385"/>
      <c r="W34" s="385"/>
      <c r="Y34" s="385"/>
      <c r="AA34" s="1391"/>
      <c r="AB34" s="1301"/>
    </row>
    <row r="35" spans="1:28" s="27" customFormat="1" ht="12" customHeight="1">
      <c r="A35" s="172"/>
      <c r="C35" s="96"/>
      <c r="E35" s="414"/>
      <c r="F35" s="50"/>
      <c r="G35" s="414"/>
      <c r="H35" s="50"/>
      <c r="I35" s="414"/>
      <c r="J35" s="50"/>
      <c r="K35" s="414"/>
      <c r="L35" s="50"/>
      <c r="M35" s="2273"/>
      <c r="N35" s="2273"/>
      <c r="O35" s="2273"/>
      <c r="P35" s="31"/>
      <c r="Q35" s="385"/>
      <c r="R35" s="31"/>
      <c r="S35" s="385"/>
      <c r="U35" s="385"/>
      <c r="W35" s="385"/>
      <c r="Y35" s="385"/>
      <c r="AA35" s="1391"/>
      <c r="AB35" s="1301"/>
    </row>
    <row r="36" spans="1:28" s="27" customFormat="1" ht="12" customHeight="1">
      <c r="A36" s="172"/>
      <c r="C36" s="96"/>
      <c r="E36" s="414"/>
      <c r="F36" s="50"/>
      <c r="G36" s="414"/>
      <c r="H36" s="50"/>
      <c r="I36" s="414"/>
      <c r="J36" s="50"/>
      <c r="K36" s="414"/>
      <c r="L36" s="50"/>
      <c r="M36" s="1347"/>
      <c r="N36" s="612"/>
      <c r="O36" s="612"/>
      <c r="P36" s="31"/>
      <c r="Q36" s="385"/>
      <c r="R36" s="31"/>
      <c r="S36" s="385"/>
      <c r="U36" s="385"/>
      <c r="W36" s="385"/>
      <c r="Y36" s="385"/>
      <c r="AA36" s="1391"/>
      <c r="AB36" s="1301"/>
    </row>
    <row r="37" spans="1:28" s="27" customFormat="1" ht="12" customHeight="1">
      <c r="A37" s="172"/>
      <c r="C37" s="96"/>
      <c r="E37" s="414"/>
      <c r="F37" s="50"/>
      <c r="G37" s="414"/>
      <c r="H37" s="50"/>
      <c r="I37" s="414"/>
      <c r="J37" s="50"/>
      <c r="K37" s="414"/>
      <c r="L37" s="50"/>
      <c r="M37" s="2273"/>
      <c r="N37" s="2273"/>
      <c r="O37" s="2273"/>
      <c r="P37" s="31"/>
      <c r="Q37" s="385"/>
      <c r="R37" s="31"/>
      <c r="S37" s="385"/>
      <c r="U37" s="385"/>
      <c r="W37" s="385"/>
      <c r="Y37" s="385"/>
      <c r="AA37" s="1391"/>
      <c r="AB37" s="1301"/>
    </row>
    <row r="38" spans="1:28" s="27" customFormat="1" ht="12" customHeight="1">
      <c r="A38" s="172"/>
      <c r="C38" s="96"/>
      <c r="E38" s="414"/>
      <c r="F38" s="50"/>
      <c r="G38" s="414"/>
      <c r="H38" s="50"/>
      <c r="I38" s="414"/>
      <c r="J38" s="50"/>
      <c r="K38" s="414"/>
      <c r="L38" s="50"/>
      <c r="M38" s="2273"/>
      <c r="N38" s="2273"/>
      <c r="O38" s="2273"/>
      <c r="P38" s="31"/>
      <c r="Q38" s="385"/>
      <c r="R38" s="31"/>
      <c r="S38" s="385"/>
      <c r="U38" s="385"/>
      <c r="W38" s="385"/>
      <c r="Y38" s="385"/>
      <c r="AA38" s="1391"/>
      <c r="AB38" s="1301"/>
    </row>
    <row r="39" spans="1:28" s="27" customFormat="1" ht="12" customHeight="1">
      <c r="A39" s="172"/>
      <c r="C39" s="96"/>
      <c r="E39" s="414"/>
      <c r="F39" s="50"/>
      <c r="G39" s="414"/>
      <c r="H39" s="50"/>
      <c r="I39" s="414"/>
      <c r="J39" s="50"/>
      <c r="K39" s="414"/>
      <c r="L39" s="50"/>
      <c r="M39" s="2273"/>
      <c r="N39" s="2273"/>
      <c r="O39" s="2273"/>
      <c r="P39" s="31"/>
      <c r="Q39" s="385"/>
      <c r="R39" s="31"/>
      <c r="S39" s="385"/>
      <c r="U39" s="385"/>
      <c r="W39" s="385"/>
      <c r="Y39" s="385"/>
      <c r="AA39" s="1391"/>
      <c r="AB39" s="1301"/>
    </row>
    <row r="40" spans="1:28" s="27" customFormat="1" ht="16.5" customHeight="1">
      <c r="A40" s="175" t="s">
        <v>54</v>
      </c>
      <c r="C40" s="136"/>
      <c r="E40" s="30"/>
      <c r="F40" s="50"/>
      <c r="G40" s="30"/>
      <c r="H40" s="50"/>
      <c r="I40" s="30"/>
      <c r="J40" s="50"/>
      <c r="K40" s="30"/>
      <c r="L40" s="50"/>
      <c r="M40" s="1348"/>
      <c r="O40" s="31"/>
      <c r="P40" s="31"/>
      <c r="Q40" s="385">
        <f>SUM(Q34:Q39)</f>
        <v>0</v>
      </c>
      <c r="R40" s="31"/>
      <c r="S40" s="385">
        <f>SUM(S34:S39)</f>
        <v>0</v>
      </c>
      <c r="U40" s="385">
        <f>SUM(U34:U39)</f>
        <v>0</v>
      </c>
      <c r="W40" s="385">
        <f>SUM(W34:W39)</f>
        <v>0</v>
      </c>
      <c r="Y40" s="385">
        <f>SUM(Y34:Y39)</f>
        <v>0</v>
      </c>
      <c r="AA40" s="1391">
        <f>SUM(AA34:AA39)</f>
        <v>0</v>
      </c>
      <c r="AB40" s="1301"/>
    </row>
    <row r="41" spans="1:28" s="27" customFormat="1" ht="16.5" customHeight="1">
      <c r="A41" s="175"/>
      <c r="C41" s="136"/>
      <c r="E41" s="30"/>
      <c r="F41" s="50"/>
      <c r="G41" s="30"/>
      <c r="H41" s="50"/>
      <c r="I41" s="30"/>
      <c r="J41" s="50"/>
      <c r="K41" s="30"/>
      <c r="L41" s="50"/>
      <c r="M41" s="1348"/>
      <c r="O41" s="1301"/>
      <c r="P41" s="1301"/>
      <c r="Q41" s="1302"/>
      <c r="R41" s="1301"/>
      <c r="S41" s="1302"/>
      <c r="U41" s="1302"/>
      <c r="W41" s="1302"/>
      <c r="Y41" s="1302"/>
      <c r="AA41" s="1392"/>
      <c r="AB41" s="1301"/>
    </row>
    <row r="42" spans="1:28" s="27" customFormat="1" ht="15.75" customHeight="1">
      <c r="A42" s="173"/>
      <c r="C42" s="408" t="s">
        <v>188</v>
      </c>
      <c r="E42" s="2274"/>
      <c r="F42" s="2274"/>
      <c r="G42" s="2274"/>
      <c r="H42" s="1304"/>
      <c r="I42" s="2282" t="s">
        <v>639</v>
      </c>
      <c r="J42" s="2283"/>
      <c r="K42" s="2283"/>
      <c r="L42" s="2283"/>
      <c r="M42" s="2283"/>
      <c r="N42" s="2283"/>
      <c r="O42" s="2283"/>
      <c r="P42" s="2283"/>
      <c r="Q42" s="2283"/>
      <c r="R42" s="2283"/>
      <c r="S42" s="2283"/>
      <c r="T42" s="2283"/>
      <c r="U42" s="2283"/>
      <c r="V42" s="2283"/>
      <c r="W42" s="2283"/>
      <c r="X42" s="2283"/>
      <c r="Y42" s="2284"/>
      <c r="AA42" s="1392"/>
      <c r="AB42" s="1301"/>
    </row>
    <row r="43" spans="1:28" s="27" customFormat="1" ht="15.75" customHeight="1">
      <c r="A43" s="173"/>
      <c r="C43" s="2271" t="s">
        <v>178</v>
      </c>
      <c r="E43" s="2275"/>
      <c r="F43" s="2275"/>
      <c r="G43" s="2275"/>
      <c r="H43" s="1108"/>
      <c r="I43" s="2285" t="s">
        <v>741</v>
      </c>
      <c r="J43" s="2286"/>
      <c r="K43" s="2286"/>
      <c r="L43" s="2286"/>
      <c r="M43" s="2286"/>
      <c r="N43" s="2286"/>
      <c r="O43" s="2286"/>
      <c r="P43" s="2286"/>
      <c r="Q43" s="2286"/>
      <c r="R43" s="2286"/>
      <c r="S43" s="2286"/>
      <c r="T43" s="2286"/>
      <c r="U43" s="2286"/>
      <c r="V43" s="2286"/>
      <c r="W43" s="2286"/>
      <c r="X43" s="2286"/>
      <c r="Y43" s="2287"/>
      <c r="AA43" s="1392"/>
      <c r="AB43" s="1301"/>
    </row>
    <row r="44" spans="1:28" s="27" customFormat="1" ht="48" customHeight="1">
      <c r="A44" s="173"/>
      <c r="C44" s="2272"/>
      <c r="E44" s="2275"/>
      <c r="F44" s="2275"/>
      <c r="G44" s="2275"/>
      <c r="H44" s="1108"/>
      <c r="I44" s="2288"/>
      <c r="J44" s="2289"/>
      <c r="K44" s="2289"/>
      <c r="L44" s="2289"/>
      <c r="M44" s="2289"/>
      <c r="N44" s="2289"/>
      <c r="O44" s="2289"/>
      <c r="P44" s="2289"/>
      <c r="Q44" s="2289"/>
      <c r="R44" s="2289"/>
      <c r="S44" s="2289"/>
      <c r="T44" s="2289"/>
      <c r="U44" s="2289"/>
      <c r="V44" s="2289"/>
      <c r="W44" s="2289"/>
      <c r="X44" s="2289"/>
      <c r="Y44" s="2290"/>
      <c r="AA44" s="1392"/>
      <c r="AB44" s="1301"/>
    </row>
    <row r="45" spans="1:28" s="27" customFormat="1" ht="12.75" customHeight="1" thickBot="1">
      <c r="A45" s="173"/>
      <c r="C45" s="136"/>
      <c r="E45" s="30"/>
      <c r="F45" s="50"/>
      <c r="G45" s="30"/>
      <c r="H45" s="50"/>
      <c r="I45" s="30"/>
      <c r="J45" s="50"/>
      <c r="K45" s="30"/>
      <c r="L45" s="50"/>
      <c r="M45" s="50"/>
      <c r="O45" s="31"/>
      <c r="P45" s="31"/>
      <c r="Q45" s="386"/>
      <c r="R45" s="31"/>
      <c r="S45" s="386"/>
      <c r="U45" s="386"/>
      <c r="W45" s="386"/>
      <c r="Y45" s="386"/>
      <c r="AA45" s="1392"/>
      <c r="AB45" s="1301"/>
    </row>
    <row r="46" spans="1:28" s="27" customFormat="1" ht="22.5" customHeight="1" thickBot="1">
      <c r="A46" s="69"/>
      <c r="C46" s="94" t="s">
        <v>24</v>
      </c>
      <c r="E46" s="1349"/>
      <c r="F46" s="50"/>
      <c r="G46" s="1323"/>
      <c r="H46" s="50"/>
      <c r="I46" s="1323"/>
      <c r="J46" s="50"/>
      <c r="K46" s="1323"/>
      <c r="L46" s="50"/>
      <c r="M46" s="50"/>
      <c r="O46" s="406"/>
      <c r="P46" s="31"/>
      <c r="Q46" s="386"/>
      <c r="R46" s="31"/>
      <c r="S46" s="386"/>
      <c r="U46" s="386"/>
      <c r="W46" s="386"/>
      <c r="Y46" s="386"/>
      <c r="AA46" s="1392"/>
      <c r="AB46" s="1301"/>
    </row>
    <row r="47" spans="1:28" s="27" customFormat="1" ht="12" customHeight="1">
      <c r="A47" s="46"/>
      <c r="E47" s="50"/>
      <c r="F47" s="50"/>
      <c r="G47" s="30"/>
      <c r="H47" s="50"/>
      <c r="I47" s="30"/>
      <c r="J47" s="50"/>
      <c r="K47" s="30"/>
      <c r="L47" s="50"/>
      <c r="M47" s="50"/>
      <c r="Q47" s="387"/>
      <c r="S47" s="387"/>
      <c r="U47" s="387"/>
      <c r="W47" s="387"/>
      <c r="Y47" s="387"/>
      <c r="AA47" s="1393"/>
      <c r="AB47" s="1301"/>
    </row>
    <row r="48" spans="1:28" s="27" customFormat="1" ht="25.5" customHeight="1">
      <c r="A48" s="46"/>
      <c r="E48" s="50"/>
      <c r="F48" s="50"/>
      <c r="G48" s="30"/>
      <c r="H48" s="50"/>
      <c r="I48" s="30"/>
      <c r="J48" s="50"/>
      <c r="K48" s="30"/>
      <c r="L48" s="50"/>
      <c r="M48" s="50"/>
      <c r="Q48" s="387"/>
      <c r="S48" s="387"/>
      <c r="U48" s="387"/>
      <c r="W48" s="387"/>
      <c r="Y48" s="387"/>
      <c r="AA48" s="1393"/>
      <c r="AB48" s="1301"/>
    </row>
    <row r="49" spans="1:28" s="27" customFormat="1" ht="12" customHeight="1">
      <c r="A49" s="46"/>
      <c r="C49" s="615"/>
      <c r="D49" s="616"/>
      <c r="E49" s="1350"/>
      <c r="F49" s="1348"/>
      <c r="G49" s="2276" t="s">
        <v>172</v>
      </c>
      <c r="H49" s="2276"/>
      <c r="I49" s="2276"/>
      <c r="J49" s="2276"/>
      <c r="K49" s="2276"/>
      <c r="L49" s="2276"/>
      <c r="M49" s="2276"/>
      <c r="N49" s="1305"/>
      <c r="O49" s="1305"/>
      <c r="P49" s="93"/>
      <c r="Q49" s="613"/>
      <c r="R49" s="93"/>
      <c r="S49" s="613"/>
      <c r="T49" s="93"/>
      <c r="U49" s="613"/>
      <c r="V49" s="93"/>
      <c r="W49" s="613"/>
      <c r="X49" s="93"/>
      <c r="Y49" s="2280" t="s">
        <v>332</v>
      </c>
      <c r="Z49" s="93"/>
      <c r="AA49" s="2278" t="s">
        <v>22</v>
      </c>
      <c r="AB49" s="1301"/>
    </row>
    <row r="50" spans="1:28" s="27" customFormat="1" ht="35.25" customHeight="1">
      <c r="A50" s="415"/>
      <c r="B50" s="611"/>
      <c r="C50" s="617" t="s">
        <v>25</v>
      </c>
      <c r="D50" s="618"/>
      <c r="E50" s="50"/>
      <c r="F50" s="1303"/>
      <c r="G50" s="1303" t="s">
        <v>184</v>
      </c>
      <c r="H50" s="611"/>
      <c r="I50" s="1303" t="s">
        <v>185</v>
      </c>
      <c r="J50" s="50"/>
      <c r="K50" s="1303" t="s">
        <v>640</v>
      </c>
      <c r="L50" s="611"/>
      <c r="M50" s="1303" t="s">
        <v>183</v>
      </c>
      <c r="O50" s="1303"/>
      <c r="P50" s="614"/>
      <c r="Q50" s="1695" t="s">
        <v>45</v>
      </c>
      <c r="R50" s="614"/>
      <c r="S50" s="1684" t="s">
        <v>20</v>
      </c>
      <c r="T50" s="614"/>
      <c r="U50" s="1684" t="s">
        <v>21</v>
      </c>
      <c r="V50" s="614"/>
      <c r="W50" s="1684" t="s">
        <v>172</v>
      </c>
      <c r="X50" s="614"/>
      <c r="Y50" s="2281"/>
      <c r="Z50" s="614"/>
      <c r="AA50" s="2279"/>
      <c r="AB50" s="1301"/>
    </row>
    <row r="51" spans="1:28" s="27" customFormat="1" ht="16.5" customHeight="1">
      <c r="A51" s="76"/>
      <c r="B51" s="50"/>
      <c r="C51" s="619" t="s">
        <v>18</v>
      </c>
      <c r="D51" s="620"/>
      <c r="E51" s="50"/>
      <c r="F51" s="30"/>
      <c r="G51" s="1351">
        <f>SUMIF(G16:G20,"Création",W16:W20)</f>
        <v>0</v>
      </c>
      <c r="H51" s="30"/>
      <c r="I51" s="1351">
        <f>SUMIF(W16:W20,"Répertoire Qc",G16:G20)</f>
        <v>0</v>
      </c>
      <c r="J51" s="30"/>
      <c r="K51" s="1351">
        <f>SUMIF(G16:G20,"Répertoire Au",W16:W20)</f>
        <v>0</v>
      </c>
      <c r="L51" s="30"/>
      <c r="M51" s="1351">
        <f>SUMIF(G16:G20,"Reprise",W16:W20)</f>
        <v>0</v>
      </c>
      <c r="N51" s="31"/>
      <c r="O51" s="1302"/>
      <c r="P51" s="93"/>
      <c r="Q51" s="388">
        <f>Q21</f>
        <v>0</v>
      </c>
      <c r="R51" s="93"/>
      <c r="S51" s="388">
        <f>S21</f>
        <v>0</v>
      </c>
      <c r="T51" s="93"/>
      <c r="U51" s="388">
        <f>U21</f>
        <v>0</v>
      </c>
      <c r="V51" s="93"/>
      <c r="W51" s="388">
        <f>W21</f>
        <v>0</v>
      </c>
      <c r="X51" s="93"/>
      <c r="Y51" s="388">
        <f>Y21</f>
        <v>0</v>
      </c>
      <c r="Z51" s="93"/>
      <c r="AA51" s="1411">
        <f>AA21</f>
        <v>0</v>
      </c>
      <c r="AB51" s="1301"/>
    </row>
    <row r="52" spans="1:28" s="27" customFormat="1" ht="17.100000000000001" customHeight="1">
      <c r="A52" s="76"/>
      <c r="B52" s="50"/>
      <c r="C52" s="619" t="s">
        <v>26</v>
      </c>
      <c r="D52" s="620"/>
      <c r="E52" s="50"/>
      <c r="F52" s="30"/>
      <c r="G52" s="1351">
        <f>SUMIF(G25:G29,"Création",W25:W29)</f>
        <v>0</v>
      </c>
      <c r="H52" s="30"/>
      <c r="I52" s="1351">
        <f>SUMIF(G25:G29,"Répertoire Qc",W25:W29)</f>
        <v>0</v>
      </c>
      <c r="J52" s="30"/>
      <c r="K52" s="1351">
        <f>SUMIF(G25:G29,"Répertoire Au",W25:W29)</f>
        <v>0</v>
      </c>
      <c r="L52" s="30"/>
      <c r="M52" s="1351">
        <f>SUMIF(G25:G29,"Reprise",W25:W29)</f>
        <v>0</v>
      </c>
      <c r="N52" s="31"/>
      <c r="O52" s="1302"/>
      <c r="P52" s="31"/>
      <c r="Q52" s="388">
        <f>Q30</f>
        <v>0</v>
      </c>
      <c r="R52" s="31"/>
      <c r="S52" s="388">
        <f>S30</f>
        <v>0</v>
      </c>
      <c r="T52" s="31"/>
      <c r="U52" s="385">
        <f>U30</f>
        <v>0</v>
      </c>
      <c r="V52" s="31"/>
      <c r="W52" s="385">
        <f>W30</f>
        <v>0</v>
      </c>
      <c r="X52" s="31"/>
      <c r="Y52" s="385">
        <f>Y30</f>
        <v>0</v>
      </c>
      <c r="Z52" s="31"/>
      <c r="AA52" s="1412">
        <f>AA30</f>
        <v>0</v>
      </c>
      <c r="AB52" s="1301"/>
    </row>
    <row r="53" spans="1:28" s="27" customFormat="1" ht="17.100000000000001" customHeight="1">
      <c r="A53" s="76"/>
      <c r="B53" s="50"/>
      <c r="C53" s="619" t="s">
        <v>27</v>
      </c>
      <c r="D53" s="620"/>
      <c r="E53" s="50"/>
      <c r="F53" s="30"/>
      <c r="G53" s="1351">
        <f>SUMIF(G34:G39,"Création",W34:W39)</f>
        <v>0</v>
      </c>
      <c r="H53" s="30"/>
      <c r="I53" s="1351">
        <f>SUMIF(G34:G39,"Répertoire Qc",W34:W39)</f>
        <v>0</v>
      </c>
      <c r="J53" s="30"/>
      <c r="K53" s="1351">
        <f>SUMIF(G34:G39,"Répertoire Au",W34:W39)</f>
        <v>0</v>
      </c>
      <c r="L53" s="30"/>
      <c r="M53" s="1351">
        <f>SUMIF(G34:G39,"Reprise",W34:W39)</f>
        <v>0</v>
      </c>
      <c r="N53" s="31"/>
      <c r="O53" s="1302"/>
      <c r="P53" s="31"/>
      <c r="Q53" s="388">
        <f>Q40</f>
        <v>0</v>
      </c>
      <c r="R53" s="31"/>
      <c r="S53" s="388">
        <f>S40</f>
        <v>0</v>
      </c>
      <c r="T53" s="31"/>
      <c r="U53" s="385">
        <f>U40</f>
        <v>0</v>
      </c>
      <c r="V53" s="31"/>
      <c r="W53" s="385">
        <f>W40</f>
        <v>0</v>
      </c>
      <c r="X53" s="31"/>
      <c r="Y53" s="385">
        <f>Y40</f>
        <v>0</v>
      </c>
      <c r="Z53" s="31"/>
      <c r="AA53" s="1412">
        <f>AA40</f>
        <v>0</v>
      </c>
      <c r="AB53" s="1301"/>
    </row>
    <row r="54" spans="1:28" s="27" customFormat="1" ht="17.100000000000001" customHeight="1" thickBot="1">
      <c r="A54" s="76"/>
      <c r="B54" s="50"/>
      <c r="C54" s="617" t="s">
        <v>28</v>
      </c>
      <c r="D54" s="618"/>
      <c r="E54" s="50"/>
      <c r="F54" s="30"/>
      <c r="G54" s="1352">
        <f>SUM(G51:G53)</f>
        <v>0</v>
      </c>
      <c r="H54" s="30"/>
      <c r="I54" s="1352">
        <f>SUM(I51:I53)</f>
        <v>0</v>
      </c>
      <c r="J54" s="30"/>
      <c r="K54" s="1352">
        <f>SUM(K51:K53)</f>
        <v>0</v>
      </c>
      <c r="L54" s="30"/>
      <c r="M54" s="1352">
        <f>SUM(M51:M53)</f>
        <v>0</v>
      </c>
      <c r="N54" s="31"/>
      <c r="O54" s="1302"/>
      <c r="P54" s="31"/>
      <c r="Q54" s="389">
        <f>SUM(Q51:Q53)</f>
        <v>0</v>
      </c>
      <c r="R54" s="31"/>
      <c r="S54" s="389">
        <f>SUM(S51:S53)</f>
        <v>0</v>
      </c>
      <c r="T54" s="31"/>
      <c r="U54" s="389">
        <f>SUM(U51:U53)</f>
        <v>0</v>
      </c>
      <c r="V54" s="31"/>
      <c r="W54" s="389">
        <f>SUM(W51:W53)</f>
        <v>0</v>
      </c>
      <c r="X54" s="31"/>
      <c r="Y54" s="389">
        <f>SUM(Y51:Y53)</f>
        <v>0</v>
      </c>
      <c r="Z54" s="31"/>
      <c r="AA54" s="1413">
        <f>SUM(AA51:AA53)</f>
        <v>0</v>
      </c>
      <c r="AB54" s="1301"/>
    </row>
    <row r="55" spans="1:28" s="27" customFormat="1" ht="17.100000000000001" customHeight="1">
      <c r="A55" s="76"/>
      <c r="B55" s="50"/>
      <c r="C55" s="619" t="s">
        <v>29</v>
      </c>
      <c r="D55" s="620"/>
      <c r="E55" s="144"/>
      <c r="F55" s="30"/>
      <c r="G55" s="144"/>
      <c r="H55" s="30"/>
      <c r="I55" s="144"/>
      <c r="J55" s="30"/>
      <c r="K55" s="144"/>
      <c r="L55" s="30"/>
      <c r="M55" s="30"/>
      <c r="N55" s="31"/>
      <c r="O55" s="1302"/>
      <c r="P55" s="31"/>
      <c r="Q55" s="385"/>
      <c r="R55" s="31"/>
      <c r="S55" s="385"/>
      <c r="T55" s="31"/>
      <c r="U55" s="385"/>
      <c r="V55" s="31"/>
      <c r="W55" s="385"/>
      <c r="X55" s="31"/>
      <c r="Y55" s="385"/>
      <c r="Z55" s="31"/>
      <c r="AA55" s="1412"/>
      <c r="AB55" s="1301"/>
    </row>
    <row r="56" spans="1:28" s="27" customFormat="1" ht="17.100000000000001" customHeight="1">
      <c r="A56" s="76"/>
      <c r="B56" s="50"/>
      <c r="C56" s="619" t="s">
        <v>30</v>
      </c>
      <c r="D56" s="620"/>
      <c r="E56" s="144"/>
      <c r="F56" s="30"/>
      <c r="G56" s="144"/>
      <c r="H56" s="30"/>
      <c r="I56" s="144"/>
      <c r="J56" s="30"/>
      <c r="K56" s="144"/>
      <c r="L56" s="30"/>
      <c r="M56" s="30"/>
      <c r="N56" s="31"/>
      <c r="O56" s="386"/>
      <c r="P56" s="31"/>
      <c r="Q56" s="388"/>
      <c r="R56" s="31"/>
      <c r="S56" s="388"/>
      <c r="T56" s="31"/>
      <c r="U56" s="388"/>
      <c r="V56" s="31"/>
      <c r="W56" s="388"/>
      <c r="X56" s="31"/>
      <c r="Y56" s="388"/>
      <c r="Z56" s="31"/>
      <c r="AA56" s="1411"/>
      <c r="AB56" s="1301"/>
    </row>
    <row r="57" spans="1:28" s="27" customFormat="1" ht="17.100000000000001" customHeight="1" thickBot="1">
      <c r="A57" s="76"/>
      <c r="B57" s="50"/>
      <c r="C57" s="617" t="s">
        <v>13</v>
      </c>
      <c r="D57" s="618"/>
      <c r="E57" s="407"/>
      <c r="F57" s="30"/>
      <c r="G57" s="407"/>
      <c r="H57" s="30"/>
      <c r="I57" s="407"/>
      <c r="J57" s="30"/>
      <c r="K57" s="407"/>
      <c r="L57" s="30"/>
      <c r="M57" s="30"/>
      <c r="N57" s="31"/>
      <c r="O57" s="386"/>
      <c r="P57" s="31"/>
      <c r="Q57" s="389">
        <f>Q54+Q55+Q56</f>
        <v>0</v>
      </c>
      <c r="R57" s="31"/>
      <c r="S57" s="389">
        <f>S54+S55+S56</f>
        <v>0</v>
      </c>
      <c r="T57" s="31"/>
      <c r="U57" s="389">
        <f>U54+U55+U56</f>
        <v>0</v>
      </c>
      <c r="V57" s="31"/>
      <c r="W57" s="389">
        <f>W54+W55+W56</f>
        <v>0</v>
      </c>
      <c r="X57" s="31"/>
      <c r="Y57" s="389">
        <f>Y54+Y55+Y56</f>
        <v>0</v>
      </c>
      <c r="Z57" s="31"/>
      <c r="AA57" s="1414">
        <f>AA54+AA55+AA56</f>
        <v>0</v>
      </c>
      <c r="AB57" s="1301"/>
    </row>
    <row r="58" spans="1:28" s="27" customFormat="1" ht="3.75" customHeight="1">
      <c r="A58" s="76"/>
      <c r="B58" s="50"/>
      <c r="C58" s="621"/>
      <c r="D58" s="622"/>
      <c r="E58" s="622"/>
      <c r="F58" s="414"/>
      <c r="G58" s="414"/>
      <c r="H58" s="414"/>
      <c r="I58" s="414"/>
      <c r="J58" s="414"/>
      <c r="K58" s="414"/>
      <c r="L58" s="414"/>
      <c r="M58" s="414"/>
      <c r="N58" s="45"/>
      <c r="O58" s="385"/>
      <c r="P58" s="45"/>
      <c r="Q58" s="385"/>
      <c r="R58" s="45"/>
      <c r="S58" s="385"/>
      <c r="T58" s="45"/>
      <c r="U58" s="385"/>
      <c r="V58" s="45"/>
      <c r="W58" s="385"/>
      <c r="X58" s="45"/>
      <c r="Y58" s="385"/>
      <c r="Z58" s="45"/>
      <c r="AA58" s="1412"/>
      <c r="AB58" s="1301"/>
    </row>
    <row r="59" spans="1:28" s="27" customFormat="1" ht="11.25">
      <c r="A59" s="69"/>
      <c r="E59" s="50"/>
      <c r="F59" s="50"/>
      <c r="G59" s="30"/>
      <c r="H59" s="50"/>
      <c r="I59" s="30"/>
      <c r="J59" s="50"/>
      <c r="K59" s="30"/>
      <c r="L59" s="50"/>
      <c r="M59" s="50"/>
      <c r="Q59" s="387"/>
      <c r="S59" s="387"/>
      <c r="U59" s="387"/>
      <c r="W59" s="387"/>
      <c r="Y59" s="387"/>
      <c r="AA59" s="1393"/>
      <c r="AB59" s="1301"/>
    </row>
    <row r="60" spans="1:28">
      <c r="G60" s="135"/>
      <c r="I60" s="135"/>
      <c r="K60" s="135"/>
    </row>
    <row r="61" spans="1:28">
      <c r="G61" s="135"/>
      <c r="I61" s="135"/>
      <c r="K61" s="135"/>
    </row>
    <row r="62" spans="1:28" ht="21.75" customHeight="1">
      <c r="Q62"/>
      <c r="S62"/>
      <c r="U62"/>
      <c r="W62"/>
      <c r="Y62"/>
      <c r="AA62" s="1195"/>
    </row>
    <row r="64" spans="1:28" ht="26.25" customHeight="1"/>
    <row r="67" ht="15.75" customHeight="1"/>
    <row r="74" ht="15" customHeight="1"/>
    <row r="75" ht="15.75" customHeight="1"/>
    <row r="77" ht="12.75" customHeight="1"/>
    <row r="78" ht="11.25" customHeight="1"/>
  </sheetData>
  <customSheetViews>
    <customSheetView guid="{E81D238A-7B02-4284-898B-8B059A14501E}" showPageBreaks="1" showGridLines="0" zeroValues="0">
      <selection activeCell="E5" sqref="E5"/>
      <rowBreaks count="1" manualBreakCount="1">
        <brk id="37" max="16383" man="1"/>
      </rowBreaks>
      <pageMargins left="0.25" right="0.25" top="0.75" bottom="0.75" header="0.3" footer="0.3"/>
      <pageSetup paperSize="5" scale="85" orientation="landscape" r:id="rId1"/>
      <headerFooter alignWithMargins="0">
        <oddFooter>&amp;C&amp;8&amp;P de &amp;N&amp;R&amp;8Soutien à la mission 2017-2018</oddFooter>
      </headerFooter>
    </customSheetView>
    <customSheetView guid="{880C3229-9790-4559-BAA0-FBDBBD6DDD03}" showGridLines="0" zeroValues="0">
      <selection activeCell="H58" sqref="H58"/>
      <rowBreaks count="1" manualBreakCount="1">
        <brk id="37" max="16383" man="1"/>
      </rowBreaks>
      <pageMargins left="0.25" right="0.25" top="0.75" bottom="0.75" header="0.3" footer="0.3"/>
      <pageSetup paperSize="5" scale="85" orientation="landscape" r:id="rId2"/>
      <headerFooter alignWithMargins="0">
        <oddFooter>&amp;C&amp;8&amp;P de &amp;N&amp;R&amp;8Soutien à la mission 2017-2018</oddFooter>
      </headerFooter>
    </customSheetView>
  </customSheetViews>
  <mergeCells count="32">
    <mergeCell ref="M15:O15"/>
    <mergeCell ref="M16:O16"/>
    <mergeCell ref="M12:O12"/>
    <mergeCell ref="M7:O7"/>
    <mergeCell ref="M8:O8"/>
    <mergeCell ref="M9:O9"/>
    <mergeCell ref="M10:O10"/>
    <mergeCell ref="M11:O11"/>
    <mergeCell ref="AA49:AA50"/>
    <mergeCell ref="M34:O34"/>
    <mergeCell ref="M33:O33"/>
    <mergeCell ref="Y49:Y50"/>
    <mergeCell ref="M39:O39"/>
    <mergeCell ref="I42:Y42"/>
    <mergeCell ref="I43:Y44"/>
    <mergeCell ref="M17:O17"/>
    <mergeCell ref="M18:O18"/>
    <mergeCell ref="M19:O19"/>
    <mergeCell ref="E43:G44"/>
    <mergeCell ref="G49:M49"/>
    <mergeCell ref="M29:O29"/>
    <mergeCell ref="M24:O24"/>
    <mergeCell ref="M27:O27"/>
    <mergeCell ref="M28:O28"/>
    <mergeCell ref="M20:O20"/>
    <mergeCell ref="M25:O25"/>
    <mergeCell ref="M26:O26"/>
    <mergeCell ref="C43:C44"/>
    <mergeCell ref="M35:O35"/>
    <mergeCell ref="M37:O37"/>
    <mergeCell ref="M38:O38"/>
    <mergeCell ref="E42:G42"/>
  </mergeCells>
  <phoneticPr fontId="16" type="noConversion"/>
  <dataValidations xWindow="634" yWindow="585" count="3">
    <dataValidation type="list" allowBlank="1" showInputMessage="1" showErrorMessage="1" prompt="Création Qc= Création originale_x000a_Répertoire Qc = Oeuvre du répertoire québécois_x000a_Répertoire Au = Oeuvre de répertoire autre que québécois_x000a_Reprise = Reprise d'une création originale produite par l'organisme_x000a_" sqref="G25:G29 G34:G39 G16:G20 G8:G12">
      <formula1>"Création,Répertoire Qc,Répertoire Au,Reprise"</formula1>
    </dataValidation>
    <dataValidation type="list" allowBlank="1" showInputMessage="1" showErrorMessage="1" sqref="K25:K29 K16:K20 K34:K39 K8:K12">
      <formula1>"Autochtone,Diversité"</formula1>
    </dataValidation>
    <dataValidation type="list" errorStyle="warning" allowBlank="1" showInputMessage="1" showErrorMessage="1" sqref="I16:I20 I25:I29 I34:I39 I8:I12">
      <formula1>"Préscolaire,Primaire,Secondaire,Familiale,Adulte"</formula1>
    </dataValidation>
  </dataValidations>
  <pageMargins left="0.23622047244094491" right="0.23622047244094491" top="0.74803149606299213" bottom="0.51181102362204722" header="0.31496062992125984" footer="0.31496062992125984"/>
  <pageSetup paperSize="5" scale="85" orientation="landscape" r:id="rId3"/>
  <headerFooter alignWithMargins="0">
    <oddFooter>&amp;R&amp;8Rapport final d'activité</oddFooter>
  </headerFooter>
  <rowBreaks count="1" manualBreakCount="1">
    <brk id="31"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299011" r:id="rId6" name="Check Box 3">
              <controlPr defaultSize="0" autoFill="0" autoLine="0" autoPict="0">
                <anchor moveWithCells="1">
                  <from>
                    <xdr:col>10</xdr:col>
                    <xdr:colOff>581025</xdr:colOff>
                    <xdr:row>1</xdr:row>
                    <xdr:rowOff>19050</xdr:rowOff>
                  </from>
                  <to>
                    <xdr:col>12</xdr:col>
                    <xdr:colOff>57150</xdr:colOff>
                    <xdr:row>2</xdr:row>
                    <xdr:rowOff>0</xdr:rowOff>
                  </to>
                </anchor>
              </controlPr>
            </control>
          </mc:Choice>
        </mc:AlternateContent>
        <mc:AlternateContent xmlns:mc="http://schemas.openxmlformats.org/markup-compatibility/2006">
          <mc:Choice Requires="x14">
            <control shapeId="299012" r:id="rId7" name="Check Box 4">
              <controlPr defaultSize="0" autoFill="0" autoLine="0" autoPict="0">
                <anchor moveWithCells="1">
                  <from>
                    <xdr:col>14</xdr:col>
                    <xdr:colOff>1543050</xdr:colOff>
                    <xdr:row>1</xdr:row>
                    <xdr:rowOff>9525</xdr:rowOff>
                  </from>
                  <to>
                    <xdr:col>16</xdr:col>
                    <xdr:colOff>28575</xdr:colOff>
                    <xdr:row>1</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6"/>
  <sheetViews>
    <sheetView showGridLines="0" showZeros="0" showRuler="0" topLeftCell="A9" zoomScaleNormal="100" workbookViewId="0">
      <selection activeCell="A35" sqref="A35:N35"/>
    </sheetView>
  </sheetViews>
  <sheetFormatPr baseColWidth="10" defaultRowHeight="12.75"/>
  <cols>
    <col min="1" max="1" width="30.42578125" customWidth="1"/>
    <col min="2" max="2" width="26.85546875" customWidth="1"/>
    <col min="3" max="3" width="12.28515625" customWidth="1"/>
    <col min="4" max="5" width="11.140625" style="82" customWidth="1"/>
    <col min="6" max="6" width="11.7109375" customWidth="1"/>
    <col min="7" max="7" width="24" customWidth="1"/>
    <col min="8" max="8" width="15.140625" style="67" customWidth="1"/>
    <col min="9" max="10" width="9" customWidth="1"/>
    <col min="11" max="11" width="10.7109375" customWidth="1"/>
    <col min="12" max="12" width="10.42578125" customWidth="1"/>
    <col min="13" max="13" width="9" customWidth="1"/>
    <col min="14" max="14" width="9.5703125" customWidth="1"/>
    <col min="15" max="15" width="9" customWidth="1"/>
  </cols>
  <sheetData>
    <row r="1" spans="1:15" s="21" customFormat="1" ht="26.25" customHeight="1">
      <c r="A1" s="35" t="s">
        <v>694</v>
      </c>
      <c r="B1" s="35"/>
      <c r="C1" s="35"/>
      <c r="D1" s="35"/>
      <c r="E1" s="35"/>
      <c r="F1" s="35"/>
      <c r="G1" s="35"/>
      <c r="H1" s="61"/>
      <c r="O1" s="343" t="s">
        <v>401</v>
      </c>
    </row>
    <row r="2" spans="1:15" s="21" customFormat="1" ht="20.25" customHeight="1">
      <c r="A2" s="1680" t="s">
        <v>524</v>
      </c>
      <c r="B2" s="35"/>
      <c r="C2" s="35"/>
      <c r="D2" s="35"/>
      <c r="E2" s="35"/>
      <c r="G2" s="35"/>
      <c r="H2" s="61"/>
      <c r="L2" s="317"/>
      <c r="O2" s="1679" t="s">
        <v>402</v>
      </c>
    </row>
    <row r="3" spans="1:15" s="21" customFormat="1" ht="22.5" customHeight="1">
      <c r="A3" s="1964" t="s">
        <v>693</v>
      </c>
      <c r="B3" s="1961"/>
      <c r="C3" s="1961"/>
      <c r="D3" s="1962"/>
      <c r="F3" s="317" t="str">
        <f>"Bilan de diffusion "&amp;'Page de garde'!$C$4</f>
        <v>Bilan de diffusion 2018-2019</v>
      </c>
      <c r="G3" s="1961"/>
      <c r="H3" s="317" t="str">
        <f>"Plan de diffusion "&amp;CONCATENATE(LEFT('Page de garde'!$C$4,4)+1,"-",RIGHT('Page de garde'!$C$4,4)+1)</f>
        <v>Plan de diffusion 2019-2020</v>
      </c>
      <c r="O3" s="22"/>
    </row>
    <row r="4" spans="1:15" s="1355" customFormat="1" ht="15" customHeight="1">
      <c r="A4" s="1355" t="s">
        <v>31</v>
      </c>
      <c r="D4" s="1354"/>
      <c r="E4" s="1354"/>
    </row>
    <row r="5" spans="1:15" s="21" customFormat="1">
      <c r="A5" s="44"/>
      <c r="B5" s="44"/>
      <c r="C5" s="44"/>
      <c r="D5" s="1340"/>
      <c r="E5" s="1340"/>
      <c r="F5" s="44"/>
      <c r="G5" s="44"/>
      <c r="H5" s="62"/>
      <c r="O5" s="22"/>
    </row>
    <row r="6" spans="1:15" s="21" customFormat="1" ht="16.5" customHeight="1">
      <c r="A6" s="364" t="s">
        <v>149</v>
      </c>
      <c r="B6" s="1691">
        <f>'Page de garde'!$C$3</f>
        <v>0</v>
      </c>
      <c r="C6" s="1685"/>
      <c r="D6" s="1685"/>
      <c r="E6" s="1685"/>
      <c r="F6" s="1685"/>
      <c r="G6" s="1685"/>
      <c r="H6" s="1685"/>
      <c r="I6" s="1685"/>
      <c r="O6" s="22"/>
    </row>
    <row r="7" spans="1:15" s="21" customFormat="1" ht="9" customHeight="1">
      <c r="B7" s="44"/>
      <c r="C7" s="44"/>
      <c r="D7" s="1340"/>
      <c r="E7" s="1340"/>
      <c r="F7" s="44"/>
      <c r="G7" s="44"/>
      <c r="H7" s="63"/>
      <c r="O7" s="22"/>
    </row>
    <row r="8" spans="1:15" s="24" customFormat="1" ht="78" customHeight="1">
      <c r="A8" s="180" t="s">
        <v>32</v>
      </c>
      <c r="B8" s="180" t="s">
        <v>33</v>
      </c>
      <c r="C8" s="180" t="s">
        <v>398</v>
      </c>
      <c r="D8" s="180" t="s">
        <v>523</v>
      </c>
      <c r="E8" s="180" t="s">
        <v>533</v>
      </c>
      <c r="F8" s="180" t="s">
        <v>525</v>
      </c>
      <c r="G8" s="180" t="s">
        <v>19</v>
      </c>
      <c r="H8" s="181" t="s">
        <v>394</v>
      </c>
      <c r="I8" s="180" t="s">
        <v>153</v>
      </c>
      <c r="J8" s="180" t="s">
        <v>45</v>
      </c>
      <c r="K8" s="180" t="s">
        <v>20</v>
      </c>
      <c r="L8" s="180" t="s">
        <v>21</v>
      </c>
      <c r="M8" s="180" t="s">
        <v>41</v>
      </c>
      <c r="N8" s="180" t="s">
        <v>177</v>
      </c>
      <c r="O8" s="1216" t="s">
        <v>395</v>
      </c>
    </row>
    <row r="9" spans="1:15" s="21" customFormat="1" ht="18.75" customHeight="1">
      <c r="A9" s="1218"/>
      <c r="B9" s="1218"/>
      <c r="C9" s="1218"/>
      <c r="D9" s="1218"/>
      <c r="E9" s="1374"/>
      <c r="F9" s="414"/>
      <c r="G9" s="1219"/>
      <c r="H9" s="1220"/>
      <c r="I9" s="1221"/>
      <c r="J9" s="1221"/>
      <c r="K9" s="1221"/>
      <c r="L9" s="1221"/>
      <c r="M9" s="1222"/>
      <c r="N9" s="1222"/>
      <c r="O9" s="1222"/>
    </row>
    <row r="10" spans="1:15" s="21" customFormat="1" ht="18.75" customHeight="1">
      <c r="A10" s="1218"/>
      <c r="B10" s="1218"/>
      <c r="C10" s="1218"/>
      <c r="D10" s="1218"/>
      <c r="E10" s="1375"/>
      <c r="F10" s="414"/>
      <c r="G10" s="1219"/>
      <c r="H10" s="1220"/>
      <c r="I10" s="1221"/>
      <c r="J10" s="1221"/>
      <c r="K10" s="1221"/>
      <c r="L10" s="1221"/>
      <c r="M10" s="1222"/>
      <c r="N10" s="1222"/>
      <c r="O10" s="1222"/>
    </row>
    <row r="11" spans="1:15" s="21" customFormat="1" ht="18.75" customHeight="1">
      <c r="A11" s="1218"/>
      <c r="B11" s="1218"/>
      <c r="C11" s="1218"/>
      <c r="D11" s="1218"/>
      <c r="E11" s="1375"/>
      <c r="F11" s="414"/>
      <c r="G11" s="1219"/>
      <c r="H11" s="1220"/>
      <c r="I11" s="1221"/>
      <c r="J11" s="1221"/>
      <c r="K11" s="1221"/>
      <c r="L11" s="1221"/>
      <c r="M11" s="1222"/>
      <c r="N11" s="1222"/>
      <c r="O11" s="1222"/>
    </row>
    <row r="12" spans="1:15" s="21" customFormat="1" ht="18.75" customHeight="1">
      <c r="A12" s="1218"/>
      <c r="B12" s="1218"/>
      <c r="C12" s="1218"/>
      <c r="D12" s="1218"/>
      <c r="E12" s="1375"/>
      <c r="F12" s="414"/>
      <c r="G12" s="1219"/>
      <c r="H12" s="1220"/>
      <c r="I12" s="1221"/>
      <c r="J12" s="1221"/>
      <c r="K12" s="1221"/>
      <c r="L12" s="1221"/>
      <c r="M12" s="1222"/>
      <c r="N12" s="1222"/>
      <c r="O12" s="1222"/>
    </row>
    <row r="13" spans="1:15" s="21" customFormat="1" ht="18.75" customHeight="1">
      <c r="A13" s="1218"/>
      <c r="B13" s="1218"/>
      <c r="C13" s="1218"/>
      <c r="D13" s="1218"/>
      <c r="E13" s="1375"/>
      <c r="F13" s="414"/>
      <c r="G13" s="1219"/>
      <c r="H13" s="1220"/>
      <c r="I13" s="1221"/>
      <c r="J13" s="1221"/>
      <c r="K13" s="1221"/>
      <c r="L13" s="1221"/>
      <c r="M13" s="1222"/>
      <c r="N13" s="1222"/>
      <c r="O13" s="1222"/>
    </row>
    <row r="14" spans="1:15" s="21" customFormat="1" ht="18.75" customHeight="1">
      <c r="A14" s="1218"/>
      <c r="B14" s="1218"/>
      <c r="C14" s="1218"/>
      <c r="D14" s="1218"/>
      <c r="E14" s="1375"/>
      <c r="F14" s="414"/>
      <c r="G14" s="1219"/>
      <c r="H14" s="1220"/>
      <c r="I14" s="1221"/>
      <c r="J14" s="1221"/>
      <c r="K14" s="1221"/>
      <c r="L14" s="1221"/>
      <c r="M14" s="1222"/>
      <c r="N14" s="1222"/>
      <c r="O14" s="1222"/>
    </row>
    <row r="15" spans="1:15" s="21" customFormat="1" ht="18.75" customHeight="1">
      <c r="A15" s="1218"/>
      <c r="B15" s="1218"/>
      <c r="C15" s="1218"/>
      <c r="D15" s="1218"/>
      <c r="E15" s="1375"/>
      <c r="F15" s="414"/>
      <c r="G15" s="1219"/>
      <c r="H15" s="1220"/>
      <c r="I15" s="1221"/>
      <c r="J15" s="1221"/>
      <c r="K15" s="1221"/>
      <c r="L15" s="1221"/>
      <c r="M15" s="1222"/>
      <c r="N15" s="1222"/>
      <c r="O15" s="1222"/>
    </row>
    <row r="16" spans="1:15" s="21" customFormat="1" ht="18.75" customHeight="1">
      <c r="A16" s="1218"/>
      <c r="B16" s="1218"/>
      <c r="C16" s="1218"/>
      <c r="D16" s="1218"/>
      <c r="E16" s="1375"/>
      <c r="F16" s="414"/>
      <c r="G16" s="1219"/>
      <c r="H16" s="1220"/>
      <c r="I16" s="1221"/>
      <c r="J16" s="1221"/>
      <c r="K16" s="1221"/>
      <c r="L16" s="1221"/>
      <c r="M16" s="1222"/>
      <c r="N16" s="1222"/>
      <c r="O16" s="1222"/>
    </row>
    <row r="17" spans="1:15" s="21" customFormat="1" ht="18.75" customHeight="1">
      <c r="A17" s="1218"/>
      <c r="B17" s="1218"/>
      <c r="C17" s="1218"/>
      <c r="D17" s="1218"/>
      <c r="E17" s="1375"/>
      <c r="F17" s="414"/>
      <c r="G17" s="1219"/>
      <c r="H17" s="1220"/>
      <c r="I17" s="1221"/>
      <c r="J17" s="1221"/>
      <c r="K17" s="1221"/>
      <c r="L17" s="1221"/>
      <c r="M17" s="1222"/>
      <c r="N17" s="1222"/>
      <c r="O17" s="1222"/>
    </row>
    <row r="18" spans="1:15" s="21" customFormat="1" ht="18.75" customHeight="1">
      <c r="A18" s="1218"/>
      <c r="B18" s="1218"/>
      <c r="C18" s="1218"/>
      <c r="D18" s="1218"/>
      <c r="E18" s="1375"/>
      <c r="F18" s="414"/>
      <c r="G18" s="1219"/>
      <c r="H18" s="1220"/>
      <c r="I18" s="1221"/>
      <c r="J18" s="1221"/>
      <c r="K18" s="1221"/>
      <c r="L18" s="1221"/>
      <c r="M18" s="1222"/>
      <c r="N18" s="1222"/>
      <c r="O18" s="1222"/>
    </row>
    <row r="19" spans="1:15" s="21" customFormat="1" ht="18.75" customHeight="1">
      <c r="A19" s="1218"/>
      <c r="B19" s="1218"/>
      <c r="C19" s="1218"/>
      <c r="D19" s="1218"/>
      <c r="E19" s="1375"/>
      <c r="F19" s="414"/>
      <c r="G19" s="1219"/>
      <c r="H19" s="1220"/>
      <c r="I19" s="1221"/>
      <c r="J19" s="1221"/>
      <c r="K19" s="1221"/>
      <c r="L19" s="1221"/>
      <c r="M19" s="1222"/>
      <c r="N19" s="1222"/>
      <c r="O19" s="1222"/>
    </row>
    <row r="20" spans="1:15" s="21" customFormat="1" ht="18.75" customHeight="1">
      <c r="A20" s="1218"/>
      <c r="B20" s="1218"/>
      <c r="C20" s="1218"/>
      <c r="D20" s="1218"/>
      <c r="E20" s="1375"/>
      <c r="F20" s="414"/>
      <c r="G20" s="1219"/>
      <c r="H20" s="1220"/>
      <c r="I20" s="1221"/>
      <c r="J20" s="1221"/>
      <c r="K20" s="1221"/>
      <c r="L20" s="1221"/>
      <c r="M20" s="1222"/>
      <c r="N20" s="1222"/>
      <c r="O20" s="1222"/>
    </row>
    <row r="21" spans="1:15" s="21" customFormat="1" ht="18.75" customHeight="1">
      <c r="A21" s="1218"/>
      <c r="B21" s="1218"/>
      <c r="C21" s="1218"/>
      <c r="D21" s="1218"/>
      <c r="E21" s="1375"/>
      <c r="F21" s="414"/>
      <c r="G21" s="1219"/>
      <c r="H21" s="1220"/>
      <c r="I21" s="1221"/>
      <c r="J21" s="1221"/>
      <c r="K21" s="1221"/>
      <c r="L21" s="1221"/>
      <c r="M21" s="1222"/>
      <c r="N21" s="1222"/>
      <c r="O21" s="1222"/>
    </row>
    <row r="22" spans="1:15" s="21" customFormat="1" ht="18.75" customHeight="1">
      <c r="A22" s="1218"/>
      <c r="B22" s="1218"/>
      <c r="C22" s="1218"/>
      <c r="D22" s="1218"/>
      <c r="E22" s="1375"/>
      <c r="F22" s="414"/>
      <c r="G22" s="1219"/>
      <c r="H22" s="1220"/>
      <c r="I22" s="1221"/>
      <c r="J22" s="1221"/>
      <c r="K22" s="1221"/>
      <c r="L22" s="1221"/>
      <c r="M22" s="1222"/>
      <c r="N22" s="1222"/>
      <c r="O22" s="1222"/>
    </row>
    <row r="23" spans="1:15" s="21" customFormat="1" ht="18.75" customHeight="1">
      <c r="A23" s="1218"/>
      <c r="B23" s="1218"/>
      <c r="C23" s="1218"/>
      <c r="D23" s="1218"/>
      <c r="E23" s="1375"/>
      <c r="F23" s="414"/>
      <c r="G23" s="1219"/>
      <c r="H23" s="1220"/>
      <c r="I23" s="1221"/>
      <c r="J23" s="1221"/>
      <c r="K23" s="1221"/>
      <c r="L23" s="1221"/>
      <c r="M23" s="1222"/>
      <c r="N23" s="1222"/>
      <c r="O23" s="1222"/>
    </row>
    <row r="24" spans="1:15" s="21" customFormat="1" ht="18.75" customHeight="1">
      <c r="A24" s="1218"/>
      <c r="B24" s="1218"/>
      <c r="C24" s="1218"/>
      <c r="D24" s="1218"/>
      <c r="E24" s="1375"/>
      <c r="F24" s="414"/>
      <c r="G24" s="1219"/>
      <c r="H24" s="1220"/>
      <c r="I24" s="1221"/>
      <c r="J24" s="1221"/>
      <c r="K24" s="1221"/>
      <c r="L24" s="1221"/>
      <c r="M24" s="1222"/>
      <c r="N24" s="1222"/>
      <c r="O24" s="1222"/>
    </row>
    <row r="25" spans="1:15" s="21" customFormat="1" ht="18.75" customHeight="1">
      <c r="A25" s="1218"/>
      <c r="B25" s="1218"/>
      <c r="C25" s="1218"/>
      <c r="D25" s="1218"/>
      <c r="E25" s="1375"/>
      <c r="F25" s="414"/>
      <c r="G25" s="1219"/>
      <c r="H25" s="1220"/>
      <c r="I25" s="1221"/>
      <c r="J25" s="1221"/>
      <c r="K25" s="1221"/>
      <c r="L25" s="1221"/>
      <c r="M25" s="1222"/>
      <c r="N25" s="1222"/>
      <c r="O25" s="1222"/>
    </row>
    <row r="26" spans="1:15" ht="12.75" customHeight="1" thickBot="1">
      <c r="A26" s="27"/>
      <c r="B26" s="27"/>
      <c r="C26" s="27"/>
      <c r="D26" s="50"/>
      <c r="E26" s="50"/>
      <c r="F26" s="33"/>
      <c r="G26" s="33"/>
      <c r="H26" s="64"/>
      <c r="I26" s="351"/>
      <c r="J26" s="351"/>
      <c r="K26" s="351"/>
      <c r="L26" s="352"/>
      <c r="M26" s="349"/>
      <c r="N26" s="349"/>
      <c r="O26" s="349"/>
    </row>
    <row r="27" spans="1:15" s="74" customFormat="1" ht="13.5" thickBot="1">
      <c r="A27" s="1378" t="s">
        <v>529</v>
      </c>
      <c r="B27" s="1217"/>
      <c r="C27" s="150"/>
      <c r="D27" s="1217"/>
      <c r="E27" s="1217"/>
      <c r="F27" s="73"/>
      <c r="G27" s="73"/>
      <c r="H27" s="95" t="s">
        <v>42</v>
      </c>
      <c r="I27" s="353">
        <f>SUM(I9:I25)</f>
        <v>0</v>
      </c>
      <c r="J27" s="353">
        <f>SUM(J9:J25)</f>
        <v>0</v>
      </c>
      <c r="K27" s="353">
        <f>SUM(K9:K25)</f>
        <v>0</v>
      </c>
      <c r="L27" s="353">
        <f>SUM(L9:L25)</f>
        <v>0</v>
      </c>
      <c r="M27" s="350">
        <f>SUM(M9:M25)</f>
        <v>0</v>
      </c>
      <c r="N27" s="350">
        <f t="shared" ref="N27" si="0">SUM(N9:N25)</f>
        <v>0</v>
      </c>
      <c r="O27" s="350">
        <f>SUM(O9:O25)</f>
        <v>0</v>
      </c>
    </row>
    <row r="28" spans="1:15" ht="13.5" thickBot="1">
      <c r="A28" s="1378" t="s">
        <v>526</v>
      </c>
      <c r="B28" s="1048"/>
      <c r="C28" s="151"/>
      <c r="D28" s="1048"/>
      <c r="E28" s="1048"/>
      <c r="F28" s="27"/>
      <c r="G28" s="27"/>
      <c r="H28" s="65"/>
      <c r="I28" s="31"/>
      <c r="J28" s="31"/>
      <c r="K28" s="27"/>
      <c r="L28" s="27"/>
      <c r="M28" s="27"/>
      <c r="N28" s="27"/>
      <c r="O28" s="27"/>
    </row>
    <row r="29" spans="1:15" s="28" customFormat="1" ht="12" thickBot="1">
      <c r="A29" s="178" t="s">
        <v>527</v>
      </c>
      <c r="B29" s="406"/>
      <c r="C29" s="1376"/>
      <c r="D29" s="1323"/>
      <c r="E29" s="1323"/>
      <c r="H29" s="66"/>
      <c r="I29" s="34"/>
      <c r="J29" s="29"/>
    </row>
    <row r="30" spans="1:15" s="27" customFormat="1" ht="12.75" customHeight="1" thickBot="1">
      <c r="A30" s="178" t="s">
        <v>538</v>
      </c>
      <c r="C30" s="1377"/>
      <c r="D30" s="50"/>
      <c r="E30" s="50"/>
      <c r="H30" s="65"/>
      <c r="I30" s="30"/>
      <c r="J30" s="31"/>
    </row>
    <row r="31" spans="1:15" s="27" customFormat="1" ht="12.75" customHeight="1">
      <c r="A31" s="1301"/>
      <c r="B31" s="1301"/>
      <c r="C31" s="1681"/>
      <c r="D31" s="1304"/>
      <c r="E31" s="30"/>
      <c r="F31" s="1304"/>
      <c r="G31" s="1304"/>
      <c r="H31" s="1304"/>
      <c r="I31" s="1304"/>
      <c r="J31" s="31"/>
    </row>
    <row r="32" spans="1:15" s="27" customFormat="1" ht="13.5" thickBot="1">
      <c r="A32" s="178" t="s">
        <v>577</v>
      </c>
      <c r="B32" s="1301"/>
      <c r="C32" s="1682"/>
      <c r="D32" s="1108"/>
      <c r="E32" s="30"/>
      <c r="F32" s="1108"/>
      <c r="G32" s="1108"/>
      <c r="H32" s="1108"/>
      <c r="I32" s="1108"/>
      <c r="J32"/>
    </row>
    <row r="33" spans="1:14" s="27" customFormat="1" ht="12.75" customHeight="1">
      <c r="B33" s="1108"/>
      <c r="C33" s="1108"/>
      <c r="D33" s="1108"/>
      <c r="E33" s="1108"/>
      <c r="F33" s="1108"/>
      <c r="G33" s="1108"/>
      <c r="H33" s="1108"/>
      <c r="I33" s="1108"/>
      <c r="J33" s="31"/>
    </row>
    <row r="34" spans="1:14" s="27" customFormat="1" ht="12.75" customHeight="1">
      <c r="A34" s="1379" t="s">
        <v>528</v>
      </c>
      <c r="B34" s="50"/>
      <c r="D34" s="50"/>
      <c r="E34" s="50"/>
      <c r="H34" s="65"/>
      <c r="I34" s="30"/>
      <c r="J34" s="31"/>
    </row>
    <row r="35" spans="1:14" s="27" customFormat="1" ht="60.75" customHeight="1">
      <c r="A35" s="2293" t="s">
        <v>740</v>
      </c>
      <c r="B35" s="2293"/>
      <c r="C35" s="2293"/>
      <c r="D35" s="2293"/>
      <c r="E35" s="2293"/>
      <c r="F35" s="2293"/>
      <c r="G35" s="2293"/>
      <c r="H35" s="2293"/>
      <c r="I35" s="2293"/>
      <c r="J35" s="2293"/>
      <c r="K35" s="2293"/>
      <c r="L35" s="2293"/>
      <c r="M35" s="2293"/>
      <c r="N35" s="2293"/>
    </row>
    <row r="36" spans="1:14" s="27" customFormat="1" ht="12.75" customHeight="1">
      <c r="A36" s="177"/>
      <c r="B36" s="50"/>
      <c r="D36" s="50"/>
      <c r="E36" s="50"/>
      <c r="H36" s="65"/>
      <c r="I36" s="30"/>
      <c r="J36" s="31"/>
    </row>
    <row r="37" spans="1:14" s="27" customFormat="1" ht="11.25" customHeight="1">
      <c r="A37" s="177"/>
      <c r="B37" s="50"/>
      <c r="D37" s="50"/>
      <c r="E37" s="50"/>
      <c r="H37" s="65"/>
      <c r="I37" s="30"/>
      <c r="J37" s="31"/>
    </row>
    <row r="38" spans="1:14" s="27" customFormat="1" ht="12.75" customHeight="1">
      <c r="A38" s="177"/>
      <c r="B38" s="50"/>
      <c r="D38" s="50"/>
      <c r="E38" s="50"/>
      <c r="H38" s="65"/>
      <c r="I38" s="30"/>
      <c r="J38" s="31"/>
    </row>
    <row r="39" spans="1:14" s="27" customFormat="1" ht="12.75" customHeight="1">
      <c r="A39" s="177"/>
      <c r="B39" s="50"/>
      <c r="D39" s="50"/>
      <c r="E39" s="50"/>
      <c r="H39" s="65"/>
      <c r="I39" s="30"/>
      <c r="J39" s="31"/>
    </row>
    <row r="40" spans="1:14" s="27" customFormat="1" ht="12.75" customHeight="1">
      <c r="A40" s="68"/>
      <c r="D40" s="50"/>
      <c r="E40" s="50"/>
      <c r="H40" s="65"/>
      <c r="I40" s="30"/>
      <c r="J40" s="31"/>
    </row>
    <row r="41" spans="1:14" s="27" customFormat="1" ht="12.75" customHeight="1">
      <c r="D41" s="50"/>
      <c r="E41" s="50"/>
      <c r="H41" s="65"/>
      <c r="I41" s="30"/>
      <c r="J41" s="31"/>
    </row>
    <row r="42" spans="1:14" s="27" customFormat="1" ht="12.75" customHeight="1">
      <c r="D42" s="50"/>
      <c r="E42" s="50"/>
      <c r="H42" s="65"/>
      <c r="I42" s="30"/>
      <c r="J42" s="31"/>
    </row>
    <row r="43" spans="1:14" s="27" customFormat="1" ht="12.75" customHeight="1">
      <c r="D43" s="50"/>
      <c r="E43" s="50"/>
      <c r="H43" s="65"/>
      <c r="I43" s="30"/>
      <c r="J43" s="31"/>
    </row>
    <row r="44" spans="1:14" s="27" customFormat="1" ht="12.75" customHeight="1">
      <c r="D44" s="50"/>
      <c r="E44" s="50"/>
      <c r="H44" s="65"/>
      <c r="I44" s="30"/>
      <c r="J44" s="31"/>
    </row>
    <row r="55" ht="15.75" customHeight="1"/>
    <row r="62" ht="15" customHeight="1"/>
    <row r="63" ht="15.75" customHeight="1"/>
    <row r="65" ht="12.75" customHeight="1"/>
    <row r="66" ht="11.25" customHeight="1"/>
  </sheetData>
  <customSheetViews>
    <customSheetView guid="{E81D238A-7B02-4284-898B-8B059A14501E}" showPageBreaks="1" showGridLines="0" zeroValues="0" fitToPage="1">
      <selection activeCell="T15" sqref="T15"/>
      <pageMargins left="0.55000000000000004" right="0.51181102362204722" top="0.41" bottom="0.38" header="0" footer="0.28999999999999998"/>
      <pageSetup paperSize="5" scale="77" firstPageNumber="19" fitToHeight="0" orientation="landscape" r:id="rId1"/>
      <headerFooter alignWithMargins="0">
        <oddFooter>&amp;R&amp;8Soutien à la mission 2017-2018</oddFooter>
      </headerFooter>
    </customSheetView>
    <customSheetView guid="{EE10AC66-1EA7-44A5-A4AC-C85396D1CDF4}" showGridLines="0" zeroValues="0" showRuler="0" topLeftCell="A4">
      <selection activeCell="A27" sqref="A27"/>
      <pageMargins left="0.55000000000000004" right="0.51181102362204722" top="0.41" bottom="0.38" header="0" footer="0.28999999999999998"/>
      <pageSetup scale="90" firstPageNumber="19" orientation="landscape" r:id="rId2"/>
      <headerFooter alignWithMargins="0">
        <oddFooter>&amp;R&amp;8Soutien pour une année 2012-2013</oddFooter>
      </headerFooter>
    </customSheetView>
    <customSheetView guid="{880C3229-9790-4559-BAA0-FBDBBD6DDD03}" showGridLines="0" zeroValues="0" fitToPage="1" topLeftCell="B28">
      <selection activeCell="H58" sqref="H58"/>
      <pageMargins left="0.55000000000000004" right="0.51181102362204722" top="0.41" bottom="0.38" header="0" footer="0.28999999999999998"/>
      <pageSetup paperSize="5" scale="77" firstPageNumber="19" fitToHeight="0" orientation="landscape" r:id="rId3"/>
      <headerFooter alignWithMargins="0">
        <oddFooter>&amp;R&amp;8Soutien à la mission 2017-2018</oddFooter>
      </headerFooter>
    </customSheetView>
  </customSheetViews>
  <mergeCells count="1">
    <mergeCell ref="A35:N35"/>
  </mergeCells>
  <phoneticPr fontId="0" type="noConversion"/>
  <dataValidations count="3">
    <dataValidation type="list" allowBlank="1" showInputMessage="1" showErrorMessage="1" sqref="F9:F25">
      <formula1>"Autochtone,Diversité"</formula1>
    </dataValidation>
    <dataValidation type="list" errorStyle="warning" allowBlank="1" showInputMessage="1" showErrorMessage="1" sqref="E9:E25">
      <formula1>"Préscolaire,Primaire,Secondaire,Familiale,Adulte"</formula1>
    </dataValidation>
    <dataValidation type="list" errorStyle="warning" allowBlank="1" showInputMessage="1" showErrorMessage="1" sqref="D9:D25">
      <formula1>"Achat,Codiffusion,Résidence,Production,Coproduction"</formula1>
    </dataValidation>
  </dataValidations>
  <pageMargins left="0.55118110236220474" right="0.51181102362204722" top="0.39370078740157483" bottom="0.47244094488188981" header="0" footer="0.27559055118110237"/>
  <pageSetup paperSize="5" scale="80" firstPageNumber="19" fitToWidth="0" fitToHeight="0" orientation="landscape" r:id="rId4"/>
  <headerFooter alignWithMargins="0">
    <oddFooter>&amp;R&amp;8Rapport final d'activité</oddFooter>
  </headerFooter>
  <drawing r:id="rId5"/>
  <legacyDrawing r:id="rId6"/>
  <mc:AlternateContent xmlns:mc="http://schemas.openxmlformats.org/markup-compatibility/2006">
    <mc:Choice Requires="x14">
      <controls>
        <mc:AlternateContent xmlns:mc="http://schemas.openxmlformats.org/markup-compatibility/2006">
          <mc:Choice Requires="x14">
            <control shapeId="303105" r:id="rId7" name="Check Box 1">
              <controlPr defaultSize="0" autoFill="0" autoLine="0" autoPict="0">
                <anchor moveWithCells="1">
                  <from>
                    <xdr:col>4</xdr:col>
                    <xdr:colOff>542925</xdr:colOff>
                    <xdr:row>2</xdr:row>
                    <xdr:rowOff>95250</xdr:rowOff>
                  </from>
                  <to>
                    <xdr:col>5</xdr:col>
                    <xdr:colOff>66675</xdr:colOff>
                    <xdr:row>3</xdr:row>
                    <xdr:rowOff>28575</xdr:rowOff>
                  </to>
                </anchor>
              </controlPr>
            </control>
          </mc:Choice>
        </mc:AlternateContent>
        <mc:AlternateContent xmlns:mc="http://schemas.openxmlformats.org/markup-compatibility/2006">
          <mc:Choice Requires="x14">
            <control shapeId="303109" r:id="rId8" name="Check Box 5">
              <controlPr defaultSize="0" autoFill="0" autoLine="0" autoPict="0">
                <anchor moveWithCells="1">
                  <from>
                    <xdr:col>6</xdr:col>
                    <xdr:colOff>1409700</xdr:colOff>
                    <xdr:row>2</xdr:row>
                    <xdr:rowOff>95250</xdr:rowOff>
                  </from>
                  <to>
                    <xdr:col>7</xdr:col>
                    <xdr:colOff>28575</xdr:colOff>
                    <xdr:row>3</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25</vt:i4>
      </vt:variant>
      <vt:variant>
        <vt:lpstr>Plages nommées</vt:lpstr>
      </vt:variant>
      <vt:variant>
        <vt:i4>24</vt:i4>
      </vt:variant>
    </vt:vector>
  </HeadingPairs>
  <TitlesOfParts>
    <vt:vector size="49" baseType="lpstr">
      <vt:lpstr>Page de garde</vt:lpstr>
      <vt:lpstr>Section 6b (Cirq-Mult-Thea)</vt:lpstr>
      <vt:lpstr>Section 6c (Crea-CirqMultThea)</vt:lpstr>
      <vt:lpstr>Section 7b ($Prg-Danse)</vt:lpstr>
      <vt:lpstr>Section 7c ($Crea-Danse)</vt:lpstr>
      <vt:lpstr>Section 8b ($Prg-Musique)</vt:lpstr>
      <vt:lpstr>Section 8c ($Crea-Musique)</vt:lpstr>
      <vt:lpstr>Section 9 </vt:lpstr>
      <vt:lpstr>Section 10</vt:lpstr>
      <vt:lpstr>Section 11</vt:lpstr>
      <vt:lpstr>Section 12a</vt:lpstr>
      <vt:lpstr>Section 12b</vt:lpstr>
      <vt:lpstr>Section 12c</vt:lpstr>
      <vt:lpstr>Section 12d</vt:lpstr>
      <vt:lpstr>Section 13</vt:lpstr>
      <vt:lpstr>Section 14a</vt:lpstr>
      <vt:lpstr>Section 14b</vt:lpstr>
      <vt:lpstr>Section 14c EVEN</vt:lpstr>
      <vt:lpstr>Section 14d  EVEN Biennal-Trien</vt:lpstr>
      <vt:lpstr>Section 14e</vt:lpstr>
      <vt:lpstr>Section 15a</vt:lpstr>
      <vt:lpstr>Section 15b</vt:lpstr>
      <vt:lpstr>Section 16a </vt:lpstr>
      <vt:lpstr>Section 16b</vt:lpstr>
      <vt:lpstr>Annexe 1</vt:lpstr>
      <vt:lpstr>'Page de garde'!CaseACocher1</vt:lpstr>
      <vt:lpstr>'Page de garde'!CaseACocher2</vt:lpstr>
      <vt:lpstr>'Page de garde'!CaseACocher4</vt:lpstr>
      <vt:lpstr>'Annexe 1'!Impression_des_titres</vt:lpstr>
      <vt:lpstr>'Section 10'!Impression_des_titres</vt:lpstr>
      <vt:lpstr>'Section 11'!Impression_des_titres</vt:lpstr>
      <vt:lpstr>'Section 12b'!Impression_des_titres</vt:lpstr>
      <vt:lpstr>'Section 12c'!Impression_des_titres</vt:lpstr>
      <vt:lpstr>'Section 12d'!Impression_des_titres</vt:lpstr>
      <vt:lpstr>'Section 14a'!Impression_des_titres</vt:lpstr>
      <vt:lpstr>'Section 14b'!Impression_des_titres</vt:lpstr>
      <vt:lpstr>'Section 14c EVEN'!Impression_des_titres</vt:lpstr>
      <vt:lpstr>'Section 14d  EVEN Biennal-Trien'!Impression_des_titres</vt:lpstr>
      <vt:lpstr>'Section 14e'!Impression_des_titres</vt:lpstr>
      <vt:lpstr>'Section 16a '!Impression_des_titres</vt:lpstr>
      <vt:lpstr>'Section 16b'!Impression_des_titres</vt:lpstr>
      <vt:lpstr>'Section 6b (Cirq-Mult-Thea)'!Impression_des_titres</vt:lpstr>
      <vt:lpstr>'Section 6c (Crea-CirqMultThea)'!Impression_des_titres</vt:lpstr>
      <vt:lpstr>'Section 7b ($Prg-Danse)'!Impression_des_titres</vt:lpstr>
      <vt:lpstr>'Section 7c ($Crea-Danse)'!Impression_des_titres</vt:lpstr>
      <vt:lpstr>'Section 8b ($Prg-Musique)'!Impression_des_titres</vt:lpstr>
      <vt:lpstr>'Section 8c ($Crea-Musique)'!Impression_des_titres</vt:lpstr>
      <vt:lpstr>'Section 9 '!Impression_des_titres</vt:lpstr>
      <vt:lpstr>'Section 6b (Cirq-Mult-Thea)'!Zone_d_impression</vt:lpstr>
    </vt:vector>
  </TitlesOfParts>
  <Company>CALQ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Fonctionnement</dc:title>
  <dc:creator>CALQ</dc:creator>
  <cp:lastModifiedBy>Bernard Schaller TM47</cp:lastModifiedBy>
  <cp:lastPrinted>2018-08-21T19:13:50Z</cp:lastPrinted>
  <dcterms:created xsi:type="dcterms:W3CDTF">2003-03-18T20:09:03Z</dcterms:created>
  <dcterms:modified xsi:type="dcterms:W3CDTF">2019-09-05T12:40:56Z</dcterms:modified>
</cp:coreProperties>
</file>